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9\"/>
    </mc:Choice>
  </mc:AlternateContent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Chuva!$A$1:$AF$32</definedName>
    <definedName name="_xlnm.Print_Area" localSheetId="7">DirVento!$A$1:$AD$4</definedName>
    <definedName name="_xlnm.Print_Area" localSheetId="8">RajadaVento!$A$1:$AD$4</definedName>
    <definedName name="_xlnm.Print_Area" localSheetId="0">TempInst!$A$1:$AD$4</definedName>
    <definedName name="_xlnm.Print_Area" localSheetId="1">TempMax!$A$1:$AE$4</definedName>
    <definedName name="_xlnm.Print_Area" localSheetId="2">TempMin!$A$1:$AE$4</definedName>
    <definedName name="_xlnm.Print_Area" localSheetId="3">UmidInst!$A$1:$AD$4</definedName>
    <definedName name="_xlnm.Print_Area" localSheetId="4">UmidMax!$A$1:$AE$4</definedName>
    <definedName name="_xlnm.Print_Area" localSheetId="5">UmidMin!$A$1:$AE$4</definedName>
    <definedName name="_xlnm.Print_Area" localSheetId="6">VelVentoMax!$A$1:$AD$4</definedName>
  </definedNames>
  <calcPr calcId="162913"/>
</workbook>
</file>

<file path=xl/calcChain.xml><?xml version="1.0" encoding="utf-8"?>
<calcChain xmlns="http://schemas.openxmlformats.org/spreadsheetml/2006/main">
  <c r="AD49" i="13" l="1"/>
  <c r="AD48" i="13"/>
  <c r="AD47" i="13"/>
  <c r="AD46" i="13"/>
  <c r="AD45" i="13"/>
  <c r="AD44" i="13"/>
  <c r="AD43" i="13"/>
  <c r="AD42" i="13"/>
  <c r="AD41" i="13"/>
  <c r="AD40" i="13"/>
  <c r="AD39" i="13"/>
  <c r="AD38" i="13"/>
  <c r="AD37" i="13"/>
  <c r="AD36" i="13"/>
  <c r="AD35" i="13"/>
  <c r="AD34" i="13"/>
  <c r="AD33" i="13"/>
  <c r="AD32" i="13"/>
  <c r="AD31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9" i="13" l="1"/>
  <c r="AD8" i="13"/>
  <c r="AD7" i="13"/>
  <c r="AD6" i="13"/>
  <c r="AD5" i="13"/>
  <c r="AD10" i="13"/>
  <c r="AC49" i="14" l="1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E20" i="8" l="1"/>
  <c r="AD20" i="8"/>
  <c r="AE20" i="5"/>
  <c r="AD20" i="5"/>
  <c r="AD20" i="6"/>
  <c r="AE20" i="6"/>
  <c r="AD20" i="7"/>
  <c r="AD20" i="9"/>
  <c r="AE20" i="9"/>
  <c r="AD26" i="9"/>
  <c r="AE26" i="9"/>
  <c r="AD20" i="12"/>
  <c r="AE20" i="12"/>
  <c r="AD20" i="15"/>
  <c r="AE20" i="15"/>
  <c r="AD20" i="4"/>
  <c r="AD26" i="7"/>
  <c r="AD26" i="8"/>
  <c r="AE26" i="8"/>
  <c r="AF20" i="14"/>
  <c r="AE20" i="14"/>
  <c r="AD20" i="14"/>
  <c r="AD15" i="9"/>
  <c r="AD13" i="9" l="1"/>
  <c r="AE41" i="8"/>
  <c r="AE31" i="8"/>
  <c r="AD25" i="8"/>
  <c r="AD15" i="7"/>
  <c r="AD43" i="7"/>
  <c r="AF45" i="14"/>
  <c r="AD35" i="9"/>
  <c r="AE38" i="9"/>
  <c r="AE45" i="6"/>
  <c r="AD45" i="14"/>
  <c r="AE25" i="6"/>
  <c r="AE36" i="6"/>
  <c r="AE43" i="9"/>
  <c r="AE25" i="15"/>
  <c r="AE36" i="15"/>
  <c r="AF36" i="14"/>
  <c r="AD25" i="12"/>
  <c r="AD31" i="4"/>
  <c r="AE31" i="12"/>
  <c r="AD41" i="4"/>
  <c r="AE26" i="5"/>
  <c r="AE38" i="5"/>
  <c r="AD24" i="6"/>
  <c r="AE41" i="12"/>
  <c r="AE24" i="14"/>
  <c r="AD26" i="14"/>
  <c r="AD35" i="14"/>
  <c r="AD38" i="14"/>
  <c r="AD41" i="14"/>
  <c r="AD24" i="7"/>
  <c r="AD35" i="7"/>
  <c r="AD24" i="15"/>
  <c r="AD16" i="4"/>
  <c r="AE16" i="12"/>
  <c r="AE15" i="5"/>
  <c r="AE14" i="6"/>
  <c r="AD14" i="5"/>
  <c r="AF14" i="14"/>
  <c r="AD13" i="14"/>
  <c r="AD9" i="5"/>
  <c r="AE7" i="15"/>
  <c r="AF7" i="14"/>
  <c r="AD13" i="4"/>
  <c r="AD24" i="4"/>
  <c r="AD35" i="4"/>
  <c r="AD43" i="4"/>
  <c r="AE16" i="5"/>
  <c r="AE31" i="5"/>
  <c r="AE41" i="5"/>
  <c r="AD14" i="6"/>
  <c r="AE15" i="6"/>
  <c r="AE26" i="6"/>
  <c r="AD35" i="6"/>
  <c r="AE38" i="6"/>
  <c r="AD13" i="7"/>
  <c r="AD36" i="7"/>
  <c r="AD45" i="7"/>
  <c r="AE13" i="8"/>
  <c r="AE24" i="8"/>
  <c r="AE35" i="8"/>
  <c r="AE43" i="8"/>
  <c r="AD25" i="9"/>
  <c r="AE31" i="9"/>
  <c r="AD38" i="9"/>
  <c r="AE45" i="9"/>
  <c r="AE13" i="12"/>
  <c r="AD15" i="12"/>
  <c r="AE24" i="12"/>
  <c r="AE35" i="12"/>
  <c r="AE43" i="12"/>
  <c r="AD13" i="15"/>
  <c r="AE15" i="15"/>
  <c r="AD16" i="15"/>
  <c r="AE26" i="15"/>
  <c r="AD35" i="15"/>
  <c r="AE38" i="15"/>
  <c r="AE14" i="14"/>
  <c r="AD16" i="14"/>
  <c r="AD25" i="14"/>
  <c r="AF26" i="14"/>
  <c r="AD31" i="14"/>
  <c r="AE36" i="14"/>
  <c r="AF38" i="14"/>
  <c r="AD43" i="14"/>
  <c r="AE45" i="15"/>
  <c r="AD15" i="4"/>
  <c r="AD26" i="4"/>
  <c r="AD38" i="4"/>
  <c r="AE14" i="5"/>
  <c r="AD24" i="5"/>
  <c r="AE25" i="5"/>
  <c r="AE36" i="5"/>
  <c r="AE45" i="5"/>
  <c r="AD13" i="6"/>
  <c r="AD15" i="6"/>
  <c r="AE24" i="6"/>
  <c r="AE35" i="6"/>
  <c r="AD36" i="6"/>
  <c r="AE43" i="6"/>
  <c r="AD25" i="7"/>
  <c r="AD31" i="7"/>
  <c r="AD41" i="7"/>
  <c r="AD13" i="8"/>
  <c r="AD15" i="8"/>
  <c r="AD35" i="8"/>
  <c r="AE38" i="8"/>
  <c r="AE14" i="9"/>
  <c r="AD24" i="9"/>
  <c r="AE25" i="9"/>
  <c r="AE36" i="9"/>
  <c r="AE41" i="9"/>
  <c r="AD13" i="12"/>
  <c r="AE15" i="12"/>
  <c r="AE26" i="12"/>
  <c r="AD31" i="12"/>
  <c r="AD35" i="12"/>
  <c r="AE38" i="12"/>
  <c r="AE13" i="15"/>
  <c r="AD15" i="15"/>
  <c r="AE24" i="15"/>
  <c r="AE35" i="15"/>
  <c r="AE43" i="15"/>
  <c r="AD14" i="14"/>
  <c r="AE16" i="14"/>
  <c r="AF24" i="14"/>
  <c r="AE31" i="14"/>
  <c r="AD36" i="14"/>
  <c r="AF41" i="14"/>
  <c r="AE43" i="14"/>
  <c r="AD14" i="4"/>
  <c r="AD25" i="4"/>
  <c r="AD36" i="4"/>
  <c r="AD45" i="4"/>
  <c r="AD13" i="5"/>
  <c r="AE24" i="5"/>
  <c r="AE35" i="5"/>
  <c r="AD36" i="5"/>
  <c r="AE43" i="5"/>
  <c r="AE16" i="6"/>
  <c r="AD25" i="6"/>
  <c r="AE31" i="6"/>
  <c r="AE41" i="6"/>
  <c r="AD14" i="7"/>
  <c r="AD38" i="7"/>
  <c r="AE14" i="8"/>
  <c r="AD24" i="8"/>
  <c r="AE25" i="8"/>
  <c r="AE36" i="8"/>
  <c r="AE45" i="8"/>
  <c r="AE13" i="9"/>
  <c r="AE24" i="9"/>
  <c r="AE35" i="9"/>
  <c r="AD24" i="12"/>
  <c r="AE25" i="12"/>
  <c r="AE36" i="12"/>
  <c r="AE45" i="12"/>
  <c r="AE16" i="15"/>
  <c r="AD25" i="15"/>
  <c r="AE31" i="15"/>
  <c r="AE41" i="15"/>
  <c r="AD15" i="14"/>
  <c r="AF16" i="14"/>
  <c r="AD24" i="14"/>
  <c r="AE26" i="14"/>
  <c r="AF31" i="14"/>
  <c r="AE38" i="14"/>
  <c r="AF43" i="14"/>
  <c r="AF9" i="14"/>
  <c r="AD9" i="4"/>
  <c r="AD9" i="12"/>
  <c r="AE9" i="14"/>
  <c r="AD9" i="6"/>
  <c r="AD9" i="15"/>
  <c r="AD7" i="4"/>
  <c r="AE7" i="5"/>
  <c r="AE7" i="9"/>
  <c r="AD7" i="14"/>
  <c r="AE7" i="6"/>
  <c r="AD7" i="5"/>
  <c r="AE7" i="8"/>
  <c r="AE7" i="12"/>
  <c r="AD7" i="7"/>
  <c r="AE7" i="14"/>
  <c r="AE45" i="14"/>
  <c r="AE41" i="14"/>
  <c r="AF35" i="14"/>
  <c r="AE35" i="14"/>
  <c r="AF25" i="14"/>
  <c r="AE25" i="14"/>
  <c r="AE15" i="14"/>
  <c r="AF15" i="14"/>
  <c r="AE13" i="14"/>
  <c r="AF13" i="14"/>
  <c r="AD9" i="14"/>
  <c r="AD45" i="15"/>
  <c r="AD43" i="15"/>
  <c r="AD41" i="15"/>
  <c r="AD38" i="15"/>
  <c r="AD36" i="15"/>
  <c r="AD31" i="15"/>
  <c r="AD26" i="15"/>
  <c r="AE9" i="15"/>
  <c r="AD7" i="15"/>
  <c r="AD45" i="12"/>
  <c r="AD43" i="12"/>
  <c r="AD41" i="12"/>
  <c r="AD38" i="12"/>
  <c r="AD36" i="12"/>
  <c r="AD26" i="12"/>
  <c r="AD16" i="12"/>
  <c r="AE9" i="12"/>
  <c r="AD7" i="12"/>
  <c r="AD45" i="9"/>
  <c r="AD43" i="9"/>
  <c r="AD41" i="9"/>
  <c r="AD36" i="9"/>
  <c r="AD31" i="9"/>
  <c r="AD14" i="9"/>
  <c r="AE15" i="9"/>
  <c r="AD7" i="9"/>
  <c r="AD45" i="8"/>
  <c r="AD43" i="8"/>
  <c r="AD41" i="8"/>
  <c r="AD38" i="8"/>
  <c r="AD36" i="8"/>
  <c r="AD31" i="8"/>
  <c r="AD14" i="8"/>
  <c r="AE15" i="8"/>
  <c r="AD7" i="8"/>
  <c r="AD45" i="6"/>
  <c r="AD43" i="6"/>
  <c r="AD41" i="6"/>
  <c r="AD38" i="6"/>
  <c r="AD31" i="6"/>
  <c r="AD26" i="6"/>
  <c r="AE13" i="6"/>
  <c r="AD16" i="6"/>
  <c r="AE9" i="6"/>
  <c r="AD7" i="6"/>
  <c r="AD45" i="5"/>
  <c r="AD43" i="5"/>
  <c r="AD41" i="5"/>
  <c r="AD38" i="5"/>
  <c r="AD35" i="5"/>
  <c r="AD31" i="5"/>
  <c r="AD25" i="5"/>
  <c r="AD26" i="5"/>
  <c r="AE13" i="5"/>
  <c r="AD15" i="5"/>
  <c r="AD16" i="5"/>
  <c r="AE9" i="5"/>
  <c r="AF47" i="14" l="1"/>
  <c r="AD46" i="6"/>
  <c r="AD48" i="6"/>
  <c r="AD27" i="7"/>
  <c r="AD32" i="7"/>
  <c r="AD39" i="7"/>
  <c r="AD46" i="7"/>
  <c r="AD46" i="14"/>
  <c r="AD23" i="8"/>
  <c r="AE39" i="6"/>
  <c r="AE22" i="8"/>
  <c r="AF32" i="14"/>
  <c r="AD40" i="14"/>
  <c r="AE17" i="5"/>
  <c r="AD40" i="6"/>
  <c r="AD28" i="8"/>
  <c r="AE29" i="8"/>
  <c r="AE34" i="8"/>
  <c r="AD39" i="8"/>
  <c r="AE42" i="8"/>
  <c r="AD44" i="8"/>
  <c r="AD47" i="8"/>
  <c r="AE48" i="8"/>
  <c r="AD28" i="9"/>
  <c r="AE29" i="9"/>
  <c r="AE34" i="9"/>
  <c r="AD39" i="9"/>
  <c r="AE42" i="9"/>
  <c r="AD47" i="9"/>
  <c r="AE48" i="9"/>
  <c r="AD28" i="12"/>
  <c r="AE29" i="12"/>
  <c r="AE34" i="12"/>
  <c r="AD39" i="12"/>
  <c r="AE42" i="12"/>
  <c r="AD47" i="12"/>
  <c r="AE48" i="12"/>
  <c r="AD28" i="15"/>
  <c r="AE29" i="15"/>
  <c r="AD30" i="15"/>
  <c r="AE34" i="15"/>
  <c r="AE42" i="15"/>
  <c r="AD44" i="15"/>
  <c r="AD47" i="15"/>
  <c r="AE48" i="15"/>
  <c r="AF28" i="14"/>
  <c r="AE19" i="8"/>
  <c r="AD29" i="14"/>
  <c r="AE30" i="14"/>
  <c r="AE37" i="14"/>
  <c r="AD27" i="5"/>
  <c r="AD29" i="5"/>
  <c r="AE32" i="5"/>
  <c r="AE39" i="5"/>
  <c r="AD46" i="5"/>
  <c r="AD48" i="5"/>
  <c r="AE27" i="6"/>
  <c r="AE32" i="6"/>
  <c r="AD33" i="6"/>
  <c r="AD39" i="6"/>
  <c r="AE40" i="6"/>
  <c r="AE23" i="8"/>
  <c r="AD22" i="8"/>
  <c r="AD22" i="5"/>
  <c r="AE22" i="9"/>
  <c r="AE22" i="12"/>
  <c r="AE22" i="15"/>
  <c r="AD21" i="9"/>
  <c r="AD21" i="15"/>
  <c r="AD21" i="14"/>
  <c r="AD21" i="12"/>
  <c r="AD19" i="8"/>
  <c r="AD18" i="8"/>
  <c r="AD18" i="5"/>
  <c r="AE18" i="9"/>
  <c r="AE18" i="12"/>
  <c r="AE18" i="15"/>
  <c r="AD18" i="14"/>
  <c r="AE18" i="8"/>
  <c r="AD17" i="9"/>
  <c r="AD17" i="12"/>
  <c r="AD17" i="15"/>
  <c r="AD12" i="7"/>
  <c r="AE12" i="8"/>
  <c r="AD12" i="14"/>
  <c r="AE12" i="6"/>
  <c r="AD11" i="5"/>
  <c r="AE8" i="9"/>
  <c r="AE8" i="12"/>
  <c r="AE8" i="15"/>
  <c r="AE8" i="14"/>
  <c r="AD5" i="7"/>
  <c r="AE5" i="8"/>
  <c r="AD5" i="9"/>
  <c r="AD5" i="12"/>
  <c r="AD5" i="15"/>
  <c r="AE49" i="6"/>
  <c r="AD19" i="7"/>
  <c r="AD30" i="7"/>
  <c r="AD44" i="7"/>
  <c r="AD49" i="7"/>
  <c r="AD47" i="14"/>
  <c r="AE49" i="14"/>
  <c r="AE8" i="5"/>
  <c r="AE19" i="5"/>
  <c r="AE19" i="6"/>
  <c r="AE23" i="6"/>
  <c r="AD28" i="6"/>
  <c r="AE28" i="8"/>
  <c r="AD32" i="8"/>
  <c r="AE33" i="8"/>
  <c r="AE40" i="8"/>
  <c r="AE47" i="8"/>
  <c r="AE28" i="9"/>
  <c r="AD32" i="9"/>
  <c r="AD11" i="12"/>
  <c r="AE17" i="12"/>
  <c r="AE28" i="12"/>
  <c r="AE33" i="12"/>
  <c r="AE47" i="12"/>
  <c r="AD11" i="15"/>
  <c r="AE17" i="15"/>
  <c r="AE21" i="15"/>
  <c r="AE28" i="15"/>
  <c r="AD32" i="15"/>
  <c r="AE33" i="15"/>
  <c r="AE40" i="15"/>
  <c r="AE47" i="15"/>
  <c r="AF8" i="14"/>
  <c r="AF17" i="14"/>
  <c r="AE21" i="14"/>
  <c r="AD27" i="14"/>
  <c r="AE28" i="14"/>
  <c r="AF29" i="14"/>
  <c r="AD30" i="14"/>
  <c r="AD32" i="14"/>
  <c r="AE34" i="14"/>
  <c r="AF37" i="14"/>
  <c r="AE42" i="14"/>
  <c r="AD44" i="14"/>
  <c r="AE12" i="5"/>
  <c r="AE44" i="6"/>
  <c r="AD11" i="7"/>
  <c r="AD23" i="7"/>
  <c r="AD37" i="7"/>
  <c r="AE11" i="8"/>
  <c r="AE44" i="14"/>
  <c r="AF44" i="14"/>
  <c r="AE11" i="5"/>
  <c r="AE23" i="5"/>
  <c r="AE30" i="5"/>
  <c r="AD33" i="5"/>
  <c r="AE37" i="5"/>
  <c r="AE44" i="5"/>
  <c r="AE49" i="5"/>
  <c r="AE11" i="6"/>
  <c r="AD30" i="6"/>
  <c r="AE37" i="6"/>
  <c r="AD11" i="9"/>
  <c r="AE17" i="9"/>
  <c r="AE21" i="9"/>
  <c r="AE33" i="9"/>
  <c r="AE40" i="9"/>
  <c r="AE47" i="9"/>
  <c r="AE21" i="12"/>
  <c r="AD32" i="12"/>
  <c r="AE40" i="12"/>
  <c r="AD17" i="5"/>
  <c r="AE17" i="8"/>
  <c r="AE21" i="8"/>
  <c r="AE18" i="5"/>
  <c r="AD21" i="5"/>
  <c r="AE22" i="5"/>
  <c r="AD28" i="5"/>
  <c r="AE29" i="5"/>
  <c r="AE34" i="5"/>
  <c r="AD37" i="5"/>
  <c r="AD39" i="5"/>
  <c r="AE42" i="5"/>
  <c r="AD47" i="5"/>
  <c r="AE48" i="5"/>
  <c r="AE8" i="6"/>
  <c r="AD17" i="6"/>
  <c r="AE18" i="6"/>
  <c r="AD19" i="6"/>
  <c r="AD21" i="6"/>
  <c r="AE22" i="6"/>
  <c r="AD23" i="6"/>
  <c r="AE29" i="6"/>
  <c r="AD32" i="6"/>
  <c r="AD34" i="6"/>
  <c r="AE42" i="6"/>
  <c r="AD44" i="6"/>
  <c r="AD47" i="6"/>
  <c r="AE48" i="6"/>
  <c r="AD8" i="7"/>
  <c r="AD18" i="7"/>
  <c r="AD22" i="7"/>
  <c r="AD29" i="7"/>
  <c r="AD34" i="7"/>
  <c r="AD42" i="7"/>
  <c r="AD48" i="7"/>
  <c r="AE8" i="8"/>
  <c r="AD17" i="8"/>
  <c r="AD21" i="8"/>
  <c r="AD27" i="8"/>
  <c r="AD29" i="8"/>
  <c r="AE32" i="8"/>
  <c r="AE39" i="8"/>
  <c r="AD46" i="8"/>
  <c r="AD48" i="8"/>
  <c r="AE12" i="9"/>
  <c r="AD18" i="9"/>
  <c r="AD22" i="9"/>
  <c r="AD27" i="9"/>
  <c r="AD29" i="9"/>
  <c r="AE32" i="9"/>
  <c r="AE39" i="9"/>
  <c r="AD46" i="9"/>
  <c r="AD48" i="9"/>
  <c r="AE12" i="12"/>
  <c r="AD18" i="12"/>
  <c r="AD22" i="12"/>
  <c r="AD27" i="12"/>
  <c r="AD29" i="12"/>
  <c r="AE32" i="12"/>
  <c r="AE39" i="12"/>
  <c r="AD46" i="12"/>
  <c r="AD48" i="12"/>
  <c r="AE12" i="15"/>
  <c r="AD18" i="15"/>
  <c r="AD22" i="15"/>
  <c r="AD27" i="15"/>
  <c r="AE32" i="15"/>
  <c r="AE39" i="15"/>
  <c r="AD40" i="15"/>
  <c r="AD46" i="15"/>
  <c r="AD48" i="15"/>
  <c r="AD8" i="14"/>
  <c r="AE12" i="14"/>
  <c r="AF21" i="14"/>
  <c r="AF27" i="14"/>
  <c r="AD28" i="14"/>
  <c r="AD33" i="14"/>
  <c r="AF34" i="14"/>
  <c r="AD37" i="14"/>
  <c r="AE40" i="14"/>
  <c r="AF42" i="14"/>
  <c r="AD48" i="14"/>
  <c r="AF49" i="14"/>
  <c r="AE21" i="5"/>
  <c r="AE28" i="5"/>
  <c r="AD32" i="5"/>
  <c r="AE33" i="5"/>
  <c r="AE40" i="5"/>
  <c r="AE47" i="5"/>
  <c r="AD11" i="6"/>
  <c r="AE17" i="6"/>
  <c r="AE21" i="6"/>
  <c r="AD27" i="6"/>
  <c r="AE28" i="6"/>
  <c r="AE33" i="6"/>
  <c r="AE47" i="6"/>
  <c r="AD17" i="7"/>
  <c r="AD21" i="7"/>
  <c r="AD28" i="7"/>
  <c r="AD33" i="7"/>
  <c r="AD40" i="7"/>
  <c r="AD47" i="7"/>
  <c r="AD11" i="8"/>
  <c r="AE30" i="8"/>
  <c r="AD33" i="8"/>
  <c r="AE37" i="8"/>
  <c r="AE44" i="8"/>
  <c r="AE49" i="8"/>
  <c r="AE11" i="9"/>
  <c r="AE19" i="9"/>
  <c r="AE23" i="9"/>
  <c r="AE30" i="9"/>
  <c r="AD33" i="9"/>
  <c r="AE37" i="9"/>
  <c r="AE44" i="9"/>
  <c r="AE49" i="9"/>
  <c r="AE11" i="12"/>
  <c r="AE19" i="12"/>
  <c r="AE23" i="12"/>
  <c r="AE30" i="12"/>
  <c r="AD33" i="12"/>
  <c r="AE37" i="12"/>
  <c r="AE44" i="12"/>
  <c r="AE49" i="12"/>
  <c r="AE11" i="15"/>
  <c r="AE19" i="15"/>
  <c r="AE23" i="15"/>
  <c r="AE30" i="15"/>
  <c r="AD33" i="15"/>
  <c r="AE37" i="15"/>
  <c r="AE44" i="15"/>
  <c r="AE49" i="15"/>
  <c r="AD11" i="14"/>
  <c r="AF12" i="14"/>
  <c r="AF19" i="14"/>
  <c r="AF23" i="14"/>
  <c r="AE32" i="14"/>
  <c r="AD34" i="14"/>
  <c r="AD39" i="14"/>
  <c r="AF40" i="14"/>
  <c r="AD42" i="14"/>
  <c r="AE47" i="14"/>
  <c r="AD49" i="14"/>
  <c r="AE6" i="9"/>
  <c r="AE6" i="14"/>
  <c r="AF6" i="14"/>
  <c r="AD6" i="5"/>
  <c r="AE6" i="5"/>
  <c r="AE6" i="6"/>
  <c r="AD6" i="7"/>
  <c r="AE6" i="8"/>
  <c r="AD6" i="14"/>
  <c r="AD6" i="6"/>
  <c r="AE6" i="12"/>
  <c r="AE6" i="15"/>
  <c r="AE5" i="5"/>
  <c r="AD5" i="6"/>
  <c r="AD5" i="8"/>
  <c r="AE5" i="9"/>
  <c r="AE5" i="12"/>
  <c r="AE5" i="15"/>
  <c r="AD5" i="14"/>
  <c r="AE5" i="6"/>
  <c r="AD5" i="5"/>
  <c r="AE46" i="14"/>
  <c r="AE48" i="14"/>
  <c r="AF46" i="14"/>
  <c r="AF48" i="14"/>
  <c r="AE39" i="14"/>
  <c r="AF39" i="14"/>
  <c r="AE33" i="14"/>
  <c r="AF33" i="14"/>
  <c r="AF30" i="14"/>
  <c r="AE27" i="14"/>
  <c r="AE29" i="14"/>
  <c r="AD17" i="14"/>
  <c r="AF18" i="14"/>
  <c r="AD19" i="14"/>
  <c r="AD23" i="14"/>
  <c r="AE18" i="14"/>
  <c r="AE17" i="14"/>
  <c r="AE19" i="14"/>
  <c r="AE23" i="14"/>
  <c r="AE11" i="14"/>
  <c r="AF11" i="14"/>
  <c r="AE5" i="14"/>
  <c r="AF5" i="14"/>
  <c r="AE46" i="15"/>
  <c r="AD49" i="15"/>
  <c r="AD42" i="15"/>
  <c r="AD39" i="15"/>
  <c r="AD37" i="15"/>
  <c r="AD34" i="15"/>
  <c r="AE27" i="15"/>
  <c r="AD29" i="15"/>
  <c r="AD19" i="15"/>
  <c r="AD23" i="15"/>
  <c r="AD12" i="15"/>
  <c r="AD8" i="15"/>
  <c r="AD6" i="15"/>
  <c r="AE46" i="12"/>
  <c r="AD49" i="12"/>
  <c r="AD44" i="12"/>
  <c r="AD42" i="12"/>
  <c r="AD40" i="12"/>
  <c r="AD37" i="12"/>
  <c r="AD34" i="12"/>
  <c r="AE27" i="12"/>
  <c r="AD30" i="12"/>
  <c r="AD19" i="12"/>
  <c r="AD23" i="12"/>
  <c r="AD12" i="12"/>
  <c r="AD8" i="12"/>
  <c r="AD6" i="12"/>
  <c r="AD49" i="9"/>
  <c r="AE46" i="9"/>
  <c r="AD44" i="9"/>
  <c r="AD42" i="9"/>
  <c r="AD40" i="9"/>
  <c r="AD37" i="9"/>
  <c r="AD34" i="9"/>
  <c r="AD30" i="9"/>
  <c r="AE27" i="9"/>
  <c r="AD19" i="9"/>
  <c r="AD23" i="9"/>
  <c r="AD12" i="9"/>
  <c r="AD8" i="9"/>
  <c r="AD6" i="9"/>
  <c r="AE46" i="8"/>
  <c r="AD49" i="8"/>
  <c r="AD42" i="8"/>
  <c r="AD40" i="8"/>
  <c r="AD37" i="8"/>
  <c r="AD34" i="8"/>
  <c r="AD30" i="8"/>
  <c r="AE27" i="8"/>
  <c r="AD12" i="8"/>
  <c r="AD8" i="8"/>
  <c r="AD6" i="8"/>
  <c r="AD49" i="6"/>
  <c r="AE46" i="6"/>
  <c r="AD42" i="6"/>
  <c r="AD37" i="6"/>
  <c r="AE34" i="6"/>
  <c r="AD29" i="6"/>
  <c r="AE30" i="6"/>
  <c r="AD18" i="6"/>
  <c r="AD22" i="6"/>
  <c r="AD12" i="6"/>
  <c r="AD8" i="6"/>
  <c r="AD49" i="5"/>
  <c r="AE46" i="5"/>
  <c r="AD44" i="5"/>
  <c r="AD42" i="5"/>
  <c r="AD40" i="5"/>
  <c r="AD34" i="5"/>
  <c r="AE27" i="5"/>
  <c r="AD30" i="5"/>
  <c r="AD19" i="5"/>
  <c r="AD23" i="5"/>
  <c r="AD12" i="5"/>
  <c r="AD8" i="5"/>
  <c r="AD50" i="7" l="1"/>
  <c r="AD6" i="4" l="1"/>
  <c r="AD23" i="4"/>
  <c r="AD29" i="4"/>
  <c r="AD34" i="4"/>
  <c r="AD42" i="4"/>
  <c r="AD48" i="4"/>
  <c r="AD12" i="4"/>
  <c r="AD19" i="4"/>
  <c r="AD28" i="4"/>
  <c r="AD33" i="4"/>
  <c r="AD40" i="4"/>
  <c r="AD47" i="4"/>
  <c r="AD11" i="4"/>
  <c r="AD18" i="4"/>
  <c r="AD22" i="4"/>
  <c r="AD27" i="4"/>
  <c r="AD32" i="4"/>
  <c r="AD39" i="4"/>
  <c r="AD46" i="4"/>
  <c r="AD5" i="4"/>
  <c r="AD8" i="4"/>
  <c r="AD17" i="4"/>
  <c r="AD21" i="4"/>
  <c r="AD30" i="4"/>
  <c r="AD37" i="4"/>
  <c r="AD44" i="4"/>
  <c r="AD49" i="4"/>
  <c r="AD50" i="4" l="1"/>
  <c r="AC50" i="9" l="1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B50" i="15"/>
  <c r="B50" i="12"/>
  <c r="M50" i="12"/>
  <c r="AC50" i="12"/>
  <c r="AA50" i="12"/>
  <c r="B50" i="8"/>
  <c r="I50" i="14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G51" i="14"/>
  <c r="S51" i="14"/>
  <c r="AE50" i="15"/>
  <c r="AE50" i="12"/>
  <c r="AE50" i="9"/>
  <c r="AE50" i="8"/>
  <c r="AE50" i="6"/>
  <c r="AD50" i="15"/>
  <c r="AD50" i="12"/>
  <c r="AD50" i="9"/>
  <c r="AD50" i="8"/>
  <c r="AD50" i="6"/>
  <c r="AE50" i="5"/>
  <c r="D51" i="14"/>
  <c r="H51" i="14"/>
  <c r="L51" i="14"/>
  <c r="P51" i="14"/>
  <c r="T51" i="14"/>
  <c r="X51" i="14"/>
  <c r="AB51" i="14"/>
  <c r="B50" i="14"/>
  <c r="AD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C50" i="4" l="1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C50" i="4" l="1"/>
  <c r="K50" i="4"/>
  <c r="O50" i="4"/>
  <c r="S50" i="4"/>
  <c r="W50" i="4"/>
  <c r="AA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51" i="14" l="1"/>
  <c r="AD50" i="14"/>
  <c r="AE50" i="14"/>
</calcChain>
</file>

<file path=xl/sharedStrings.xml><?xml version="1.0" encoding="utf-8"?>
<sst xmlns="http://schemas.openxmlformats.org/spreadsheetml/2006/main" count="1589" uniqueCount="237">
  <si>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</si>
  <si>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</si>
  <si>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</si>
  <si>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</si>
  <si>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</si>
  <si>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</si>
  <si>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</si>
  <si>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</si>
  <si>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</si>
  <si>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</si>
  <si>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</si>
  <si>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</si>
  <si>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</si>
  <si>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</si>
  <si>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</si>
  <si>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</si>
  <si>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</si>
  <si>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</si>
  <si>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</si>
  <si>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</si>
  <si>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</si>
  <si>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</si>
  <si>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</si>
  <si>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</si>
  <si>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</si>
  <si>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</si>
  <si>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</si>
  <si>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</si>
  <si>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</si>
  <si>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</si>
  <si>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</si>
  <si>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</si>
  <si>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</si>
  <si>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</si>
  <si>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</si>
  <si>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</si>
  <si>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</si>
  <si>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</si>
  <si>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</si>
  <si>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</si>
  <si>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</si>
  <si>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</si>
  <si>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</si>
  <si>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</si>
  <si>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</si>
  <si>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</si>
  <si>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</si>
  <si>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</si>
  <si>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</si>
  <si>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</si>
  <si>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</si>
  <si>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</si>
  <si>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</si>
  <si>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</si>
  <si>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</si>
  <si>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</si>
  <si>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</si>
  <si>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</si>
  <si>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</si>
  <si>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</si>
  <si>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</si>
  <si>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</si>
  <si>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</si>
  <si>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</si>
  <si>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</si>
  <si>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</si>
  <si>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</si>
  <si>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</si>
  <si>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</si>
  <si>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</si>
  <si>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</si>
  <si>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</si>
  <si>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</si>
  <si>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</si>
  <si>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</si>
  <si>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</si>
  <si>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</si>
  <si>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</si>
  <si>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</si>
  <si>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</si>
  <si>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</si>
  <si>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</si>
  <si>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</si>
  <si>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</si>
  <si>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</si>
  <si>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</si>
  <si>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</si>
  <si>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</si>
  <si>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</si>
  <si>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</si>
  <si>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</si>
  <si>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</si>
  <si>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</si>
  <si>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</si>
  <si>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</si>
  <si>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</si>
  <si>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</si>
  <si>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</si>
  <si>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</si>
  <si>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</si>
  <si>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</si>
  <si>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</si>
  <si>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</si>
  <si>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</si>
  <si>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</si>
  <si>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</si>
  <si>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</si>
  <si>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</si>
  <si>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</si>
  <si>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</si>
  <si>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</si>
  <si>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</si>
  <si>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</si>
  <si>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</si>
  <si>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</si>
  <si>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</si>
  <si>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</si>
  <si>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</si>
  <si>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</si>
  <si>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</si>
  <si>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</si>
  <si>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</si>
  <si>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</si>
  <si>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</si>
  <si>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</si>
  <si>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</si>
  <si>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</si>
  <si>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</si>
  <si>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</si>
  <si>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</si>
  <si>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</si>
  <si>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</si>
  <si>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</si>
  <si>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</si>
  <si>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</si>
  <si>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</si>
  <si>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</si>
  <si>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</si>
  <si>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</si>
  <si>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</si>
  <si>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</si>
  <si>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</si>
  <si>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</si>
  <si>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</si>
  <si>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</si>
  <si>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</si>
  <si>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</si>
  <si>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</si>
  <si>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</si>
  <si>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</si>
  <si>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</si>
  <si>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</si>
  <si>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</si>
  <si>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</si>
  <si>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</si>
  <si>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</si>
  <si>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</si>
  <si>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</si>
  <si>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</si>
  <si>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</si>
  <si>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</si>
  <si>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</si>
  <si>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</si>
  <si>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</si>
  <si>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</si>
  <si>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</si>
  <si>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</si>
  <si>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</si>
  <si>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</si>
  <si>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</si>
  <si>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</si>
  <si>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</si>
  <si>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</si>
  <si>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</si>
  <si>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</si>
  <si>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</si>
  <si>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</si>
  <si>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</si>
  <si>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</si>
  <si>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</si>
  <si>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</si>
  <si>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</si>
  <si>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</si>
  <si>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</si>
  <si>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</si>
  <si>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</si>
  <si>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</si>
  <si>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</si>
  <si>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</si>
  <si>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</si>
  <si>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</si>
  <si>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</si>
  <si>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</si>
  <si>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</si>
  <si>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</si>
  <si>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</si>
  <si>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</si>
  <si>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</si>
  <si>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</si>
  <si>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</si>
  <si>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</si>
  <si>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</si>
  <si>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</si>
  <si>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</si>
  <si>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</si>
  <si>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</si>
  <si>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</si>
  <si>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</si>
  <si>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</si>
  <si>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</si>
  <si>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</si>
  <si>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</si>
  <si>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</si>
  <si>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</si>
  <si>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</si>
  <si>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</si>
  <si>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</si>
  <si>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</si>
  <si>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</si>
  <si>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</si>
  <si>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</si>
  <si>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</si>
  <si>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</si>
  <si>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</si>
  <si>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</si>
  <si>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</si>
  <si>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</si>
  <si>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</si>
  <si>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</si>
  <si>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</si>
  <si>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NE</t>
  </si>
  <si>
    <t>Fevereiro/2019</t>
  </si>
  <si>
    <t>SO</t>
  </si>
  <si>
    <t>S</t>
  </si>
  <si>
    <t>L</t>
  </si>
  <si>
    <t>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</si>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</sst>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8" fillId="12" borderId="29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180974</xdr:colOff>
      <xdr:row>52</xdr:row>
      <xdr:rowOff>105833</xdr:rowOff>
    </xdr:from>
    <xdr:to>
      <xdr:col>29</xdr:col>
      <xdr:colOff>283633</xdr:colOff>
      <xdr:row>56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7724" y="866775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0</xdr:colOff>
      <xdr:row>52</xdr:row>
      <xdr:rowOff>116417</xdr:rowOff>
    </xdr:from>
    <xdr:to>
      <xdr:col>31</xdr:col>
      <xdr:colOff>814918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288925</xdr:colOff>
      <xdr:row>52</xdr:row>
      <xdr:rowOff>105833</xdr:rowOff>
    </xdr:from>
    <xdr:to>
      <xdr:col>30</xdr:col>
      <xdr:colOff>340784</xdr:colOff>
      <xdr:row>56</xdr:row>
      <xdr:rowOff>52916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6925" y="8752416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236008</xdr:colOff>
      <xdr:row>52</xdr:row>
      <xdr:rowOff>116417</xdr:rowOff>
    </xdr:from>
    <xdr:to>
      <xdr:col>30</xdr:col>
      <xdr:colOff>333375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8091" y="87630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149224</xdr:colOff>
      <xdr:row>52</xdr:row>
      <xdr:rowOff>127000</xdr:rowOff>
    </xdr:from>
    <xdr:to>
      <xdr:col>28</xdr:col>
      <xdr:colOff>153521</xdr:colOff>
      <xdr:row>56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224" y="8773583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11</xdr:col>
      <xdr:colOff>306916</xdr:colOff>
      <xdr:row>53</xdr:row>
      <xdr:rowOff>74082</xdr:rowOff>
    </xdr:from>
    <xdr:to>
      <xdr:col>14</xdr:col>
      <xdr:colOff>255508</xdr:colOff>
      <xdr:row>56</xdr:row>
      <xdr:rowOff>106360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281083" y="8879415"/>
          <a:ext cx="1365513" cy="5085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191557</xdr:colOff>
      <xdr:row>52</xdr:row>
      <xdr:rowOff>137584</xdr:rowOff>
    </xdr:from>
    <xdr:to>
      <xdr:col>30</xdr:col>
      <xdr:colOff>390525</xdr:colOff>
      <xdr:row>56</xdr:row>
      <xdr:rowOff>84667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3224" y="878416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182033</xdr:colOff>
      <xdr:row>52</xdr:row>
      <xdr:rowOff>105833</xdr:rowOff>
    </xdr:from>
    <xdr:to>
      <xdr:col>30</xdr:col>
      <xdr:colOff>255059</xdr:colOff>
      <xdr:row>56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700" y="8752416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138639</xdr:colOff>
      <xdr:row>53</xdr:row>
      <xdr:rowOff>0</xdr:rowOff>
    </xdr:from>
    <xdr:to>
      <xdr:col>30</xdr:col>
      <xdr:colOff>469898</xdr:colOff>
      <xdr:row>56</xdr:row>
      <xdr:rowOff>105833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9139" y="880533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197907</xdr:colOff>
      <xdr:row>53</xdr:row>
      <xdr:rowOff>154517</xdr:rowOff>
    </xdr:from>
    <xdr:to>
      <xdr:col>29</xdr:col>
      <xdr:colOff>924983</xdr:colOff>
      <xdr:row>57</xdr:row>
      <xdr:rowOff>101600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8782" y="89365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11</xdr:col>
      <xdr:colOff>213783</xdr:colOff>
      <xdr:row>54</xdr:row>
      <xdr:rowOff>67732</xdr:rowOff>
    </xdr:from>
    <xdr:to>
      <xdr:col>17</xdr:col>
      <xdr:colOff>156896</xdr:colOff>
      <xdr:row>57</xdr:row>
      <xdr:rowOff>100010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157133" y="90117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233890</xdr:colOff>
      <xdr:row>52</xdr:row>
      <xdr:rowOff>148167</xdr:rowOff>
    </xdr:from>
    <xdr:to>
      <xdr:col>30</xdr:col>
      <xdr:colOff>480483</xdr:colOff>
      <xdr:row>56</xdr:row>
      <xdr:rowOff>95250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0223" y="8794750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28.916666666666661</v>
          </cell>
          <cell r="C5">
            <v>38.1</v>
          </cell>
          <cell r="D5">
            <v>22.3</v>
          </cell>
          <cell r="E5">
            <v>67.375</v>
          </cell>
          <cell r="F5">
            <v>97</v>
          </cell>
          <cell r="G5">
            <v>29</v>
          </cell>
          <cell r="H5">
            <v>21.6</v>
          </cell>
          <cell r="I5" t="str">
            <v>SO</v>
          </cell>
          <cell r="J5">
            <v>52.92</v>
          </cell>
          <cell r="K5">
            <v>0</v>
          </cell>
        </row>
        <row r="6">
          <cell r="B6">
            <v>29.675000000000008</v>
          </cell>
          <cell r="C6">
            <v>37.299999999999997</v>
          </cell>
          <cell r="D6">
            <v>23.5</v>
          </cell>
          <cell r="E6">
            <v>62.958333333333336</v>
          </cell>
          <cell r="F6">
            <v>94</v>
          </cell>
          <cell r="G6">
            <v>30</v>
          </cell>
          <cell r="H6">
            <v>7.5600000000000005</v>
          </cell>
          <cell r="I6" t="str">
            <v>SO</v>
          </cell>
          <cell r="J6">
            <v>21.240000000000002</v>
          </cell>
          <cell r="K6">
            <v>0</v>
          </cell>
        </row>
        <row r="7">
          <cell r="B7">
            <v>30.200000000000003</v>
          </cell>
          <cell r="C7">
            <v>37.5</v>
          </cell>
          <cell r="D7">
            <v>23.8</v>
          </cell>
          <cell r="E7">
            <v>61.166666666666664</v>
          </cell>
          <cell r="F7">
            <v>90</v>
          </cell>
          <cell r="G7">
            <v>29</v>
          </cell>
          <cell r="H7">
            <v>10.08</v>
          </cell>
          <cell r="I7" t="str">
            <v>SO</v>
          </cell>
          <cell r="J7">
            <v>27.720000000000002</v>
          </cell>
          <cell r="K7">
            <v>0</v>
          </cell>
        </row>
        <row r="8">
          <cell r="B8">
            <v>28.999999999999996</v>
          </cell>
          <cell r="C8">
            <v>36.299999999999997</v>
          </cell>
          <cell r="D8">
            <v>23.1</v>
          </cell>
          <cell r="E8">
            <v>62.833333333333336</v>
          </cell>
          <cell r="F8">
            <v>91</v>
          </cell>
          <cell r="G8">
            <v>33</v>
          </cell>
          <cell r="H8">
            <v>14.4</v>
          </cell>
          <cell r="I8" t="str">
            <v>SO</v>
          </cell>
          <cell r="J8">
            <v>33.480000000000004</v>
          </cell>
          <cell r="K8">
            <v>0</v>
          </cell>
        </row>
        <row r="9">
          <cell r="B9">
            <v>26.737500000000001</v>
          </cell>
          <cell r="C9">
            <v>34</v>
          </cell>
          <cell r="D9">
            <v>22.1</v>
          </cell>
          <cell r="E9">
            <v>78.75</v>
          </cell>
          <cell r="F9">
            <v>97</v>
          </cell>
          <cell r="G9">
            <v>48</v>
          </cell>
          <cell r="H9">
            <v>10.44</v>
          </cell>
          <cell r="I9" t="str">
            <v>SO</v>
          </cell>
          <cell r="J9">
            <v>38.880000000000003</v>
          </cell>
          <cell r="K9">
            <v>10</v>
          </cell>
        </row>
        <row r="10">
          <cell r="B10">
            <v>25.379166666666663</v>
          </cell>
          <cell r="C10">
            <v>33.1</v>
          </cell>
          <cell r="D10">
            <v>21.5</v>
          </cell>
          <cell r="E10">
            <v>84.5</v>
          </cell>
          <cell r="F10">
            <v>99</v>
          </cell>
          <cell r="G10">
            <v>47</v>
          </cell>
          <cell r="H10">
            <v>6.84</v>
          </cell>
          <cell r="I10" t="str">
            <v>SO</v>
          </cell>
          <cell r="J10">
            <v>25.56</v>
          </cell>
          <cell r="K10">
            <v>4.8000000000000007</v>
          </cell>
        </row>
        <row r="11">
          <cell r="B11">
            <v>27.595833333333331</v>
          </cell>
          <cell r="C11">
            <v>34.9</v>
          </cell>
          <cell r="D11">
            <v>22.3</v>
          </cell>
          <cell r="E11">
            <v>75.666666666666671</v>
          </cell>
          <cell r="F11">
            <v>99</v>
          </cell>
          <cell r="G11">
            <v>40</v>
          </cell>
          <cell r="H11">
            <v>6.84</v>
          </cell>
          <cell r="I11" t="str">
            <v>SO</v>
          </cell>
          <cell r="J11">
            <v>18.36</v>
          </cell>
          <cell r="K11">
            <v>0</v>
          </cell>
        </row>
        <row r="12">
          <cell r="B12">
            <v>28.983333333333334</v>
          </cell>
          <cell r="C12">
            <v>36.700000000000003</v>
          </cell>
          <cell r="D12">
            <v>22.4</v>
          </cell>
          <cell r="E12">
            <v>70.833333333333329</v>
          </cell>
          <cell r="F12">
            <v>98</v>
          </cell>
          <cell r="G12">
            <v>34</v>
          </cell>
          <cell r="H12">
            <v>8.64</v>
          </cell>
          <cell r="I12" t="str">
            <v>SO</v>
          </cell>
          <cell r="J12">
            <v>30.240000000000002</v>
          </cell>
          <cell r="K12">
            <v>0</v>
          </cell>
        </row>
        <row r="13">
          <cell r="B13">
            <v>29.554166666666664</v>
          </cell>
          <cell r="C13">
            <v>37.6</v>
          </cell>
          <cell r="D13">
            <v>23.8</v>
          </cell>
          <cell r="E13">
            <v>66.166666666666671</v>
          </cell>
          <cell r="F13">
            <v>95</v>
          </cell>
          <cell r="G13">
            <v>34</v>
          </cell>
          <cell r="H13">
            <v>15.840000000000002</v>
          </cell>
          <cell r="I13" t="str">
            <v>SO</v>
          </cell>
          <cell r="J13">
            <v>34.92</v>
          </cell>
          <cell r="K13">
            <v>0</v>
          </cell>
        </row>
        <row r="14">
          <cell r="B14">
            <v>28.341666666666669</v>
          </cell>
          <cell r="C14">
            <v>34.299999999999997</v>
          </cell>
          <cell r="D14">
            <v>23.3</v>
          </cell>
          <cell r="E14">
            <v>74.875</v>
          </cell>
          <cell r="F14">
            <v>96</v>
          </cell>
          <cell r="G14">
            <v>51</v>
          </cell>
          <cell r="H14">
            <v>12.6</v>
          </cell>
          <cell r="I14" t="str">
            <v>SO</v>
          </cell>
          <cell r="J14">
            <v>27.36</v>
          </cell>
          <cell r="K14">
            <v>0</v>
          </cell>
        </row>
        <row r="15">
          <cell r="B15">
            <v>28.554166666666664</v>
          </cell>
          <cell r="C15">
            <v>35.4</v>
          </cell>
          <cell r="D15">
            <v>24</v>
          </cell>
          <cell r="E15">
            <v>73.958333333333329</v>
          </cell>
          <cell r="F15">
            <v>95</v>
          </cell>
          <cell r="G15">
            <v>44</v>
          </cell>
          <cell r="H15">
            <v>13.32</v>
          </cell>
          <cell r="I15" t="str">
            <v>SO</v>
          </cell>
          <cell r="J15">
            <v>29.16</v>
          </cell>
          <cell r="K15">
            <v>0</v>
          </cell>
        </row>
        <row r="16">
          <cell r="B16">
            <v>26.462500000000006</v>
          </cell>
          <cell r="C16">
            <v>31.1</v>
          </cell>
          <cell r="D16">
            <v>23.7</v>
          </cell>
          <cell r="E16">
            <v>84.791666666666671</v>
          </cell>
          <cell r="F16">
            <v>100</v>
          </cell>
          <cell r="G16">
            <v>65</v>
          </cell>
          <cell r="H16">
            <v>8.64</v>
          </cell>
          <cell r="I16" t="str">
            <v>SO</v>
          </cell>
          <cell r="J16">
            <v>34.200000000000003</v>
          </cell>
          <cell r="K16">
            <v>33</v>
          </cell>
        </row>
        <row r="17">
          <cell r="B17">
            <v>26.466666666666665</v>
          </cell>
          <cell r="C17">
            <v>33.1</v>
          </cell>
          <cell r="D17">
            <v>23.4</v>
          </cell>
          <cell r="E17">
            <v>84.625</v>
          </cell>
          <cell r="F17">
            <v>100</v>
          </cell>
          <cell r="G17">
            <v>49</v>
          </cell>
          <cell r="H17">
            <v>12.96</v>
          </cell>
          <cell r="I17" t="str">
            <v>SO</v>
          </cell>
          <cell r="J17">
            <v>25.56</v>
          </cell>
          <cell r="K17">
            <v>0.2</v>
          </cell>
        </row>
        <row r="18">
          <cell r="B18">
            <v>26.220833333333331</v>
          </cell>
          <cell r="C18">
            <v>32</v>
          </cell>
          <cell r="D18">
            <v>23.3</v>
          </cell>
          <cell r="E18">
            <v>86.291666666666671</v>
          </cell>
          <cell r="F18">
            <v>100</v>
          </cell>
          <cell r="G18">
            <v>56</v>
          </cell>
          <cell r="H18">
            <v>9</v>
          </cell>
          <cell r="I18" t="str">
            <v>SO</v>
          </cell>
          <cell r="J18">
            <v>19.8</v>
          </cell>
          <cell r="K18">
            <v>38.400000000000013</v>
          </cell>
        </row>
        <row r="19">
          <cell r="B19">
            <v>25.279166666666665</v>
          </cell>
          <cell r="C19">
            <v>30.3</v>
          </cell>
          <cell r="D19">
            <v>23.1</v>
          </cell>
          <cell r="E19">
            <v>87.625</v>
          </cell>
          <cell r="F19">
            <v>98</v>
          </cell>
          <cell r="G19">
            <v>63</v>
          </cell>
          <cell r="H19">
            <v>14.4</v>
          </cell>
          <cell r="I19" t="str">
            <v>SO</v>
          </cell>
          <cell r="J19">
            <v>44.28</v>
          </cell>
          <cell r="K19">
            <v>8.6</v>
          </cell>
        </row>
        <row r="20">
          <cell r="B20">
            <v>25.991666666666671</v>
          </cell>
          <cell r="C20">
            <v>32</v>
          </cell>
          <cell r="D20">
            <v>22.9</v>
          </cell>
          <cell r="E20">
            <v>76.625</v>
          </cell>
          <cell r="F20">
            <v>99</v>
          </cell>
          <cell r="G20">
            <v>37</v>
          </cell>
          <cell r="H20">
            <v>11.879999999999999</v>
          </cell>
          <cell r="I20" t="str">
            <v>SO</v>
          </cell>
          <cell r="J20">
            <v>28.8</v>
          </cell>
          <cell r="K20">
            <v>0.8</v>
          </cell>
        </row>
        <row r="21">
          <cell r="B21">
            <v>25.420833333333334</v>
          </cell>
          <cell r="C21">
            <v>32.9</v>
          </cell>
          <cell r="D21">
            <v>19.8</v>
          </cell>
          <cell r="E21">
            <v>71.833333333333329</v>
          </cell>
          <cell r="F21">
            <v>98</v>
          </cell>
          <cell r="G21">
            <v>34</v>
          </cell>
          <cell r="H21">
            <v>10.8</v>
          </cell>
          <cell r="I21" t="str">
            <v>SO</v>
          </cell>
          <cell r="J21">
            <v>25.56</v>
          </cell>
          <cell r="K21">
            <v>0</v>
          </cell>
        </row>
        <row r="22">
          <cell r="B22">
            <v>25.941666666666663</v>
          </cell>
          <cell r="C22">
            <v>34.4</v>
          </cell>
          <cell r="D22">
            <v>20.399999999999999</v>
          </cell>
          <cell r="E22">
            <v>72.458333333333329</v>
          </cell>
          <cell r="F22">
            <v>98</v>
          </cell>
          <cell r="G22">
            <v>35</v>
          </cell>
          <cell r="H22">
            <v>16.559999999999999</v>
          </cell>
          <cell r="I22" t="str">
            <v>SO</v>
          </cell>
          <cell r="J22">
            <v>48.6</v>
          </cell>
          <cell r="K22">
            <v>5.4</v>
          </cell>
        </row>
        <row r="23">
          <cell r="B23">
            <v>25.687499999999996</v>
          </cell>
          <cell r="C23">
            <v>32.9</v>
          </cell>
          <cell r="D23">
            <v>22</v>
          </cell>
          <cell r="E23">
            <v>80.083333333333329</v>
          </cell>
          <cell r="F23">
            <v>97</v>
          </cell>
          <cell r="G23">
            <v>47</v>
          </cell>
          <cell r="H23">
            <v>12.96</v>
          </cell>
          <cell r="I23" t="str">
            <v>SO</v>
          </cell>
          <cell r="J23">
            <v>43.56</v>
          </cell>
          <cell r="K23">
            <v>4.8</v>
          </cell>
        </row>
        <row r="24">
          <cell r="B24">
            <v>25.545833333333334</v>
          </cell>
          <cell r="C24">
            <v>32.9</v>
          </cell>
          <cell r="D24">
            <v>22.7</v>
          </cell>
          <cell r="E24">
            <v>84.875</v>
          </cell>
          <cell r="F24">
            <v>99</v>
          </cell>
          <cell r="G24">
            <v>52</v>
          </cell>
          <cell r="H24">
            <v>9.7200000000000006</v>
          </cell>
          <cell r="I24" t="str">
            <v>SO</v>
          </cell>
          <cell r="J24">
            <v>30.96</v>
          </cell>
          <cell r="K24">
            <v>33.199999999999996</v>
          </cell>
        </row>
        <row r="25">
          <cell r="B25">
            <v>26.033333333333331</v>
          </cell>
          <cell r="C25">
            <v>32.799999999999997</v>
          </cell>
          <cell r="D25">
            <v>22.4</v>
          </cell>
          <cell r="E25">
            <v>84.416666666666671</v>
          </cell>
          <cell r="F25">
            <v>100</v>
          </cell>
          <cell r="G25">
            <v>51</v>
          </cell>
          <cell r="H25">
            <v>5.4</v>
          </cell>
          <cell r="I25" t="str">
            <v>SO</v>
          </cell>
          <cell r="J25">
            <v>18</v>
          </cell>
          <cell r="K25">
            <v>0.2</v>
          </cell>
        </row>
        <row r="26">
          <cell r="B26">
            <v>26.9375</v>
          </cell>
          <cell r="C26">
            <v>34.299999999999997</v>
          </cell>
          <cell r="D26">
            <v>21.1</v>
          </cell>
          <cell r="E26">
            <v>70.791666666666671</v>
          </cell>
          <cell r="F26">
            <v>98</v>
          </cell>
          <cell r="G26">
            <v>41</v>
          </cell>
          <cell r="H26">
            <v>8.64</v>
          </cell>
          <cell r="I26" t="str">
            <v>SO</v>
          </cell>
          <cell r="J26">
            <v>45.36</v>
          </cell>
          <cell r="K26">
            <v>0</v>
          </cell>
        </row>
        <row r="27">
          <cell r="B27">
            <v>28.020833333333332</v>
          </cell>
          <cell r="C27">
            <v>35.799999999999997</v>
          </cell>
          <cell r="D27">
            <v>22.4</v>
          </cell>
          <cell r="E27">
            <v>71.666666666666671</v>
          </cell>
          <cell r="F27">
            <v>96</v>
          </cell>
          <cell r="G27">
            <v>40</v>
          </cell>
          <cell r="H27">
            <v>11.879999999999999</v>
          </cell>
          <cell r="I27" t="str">
            <v>SO</v>
          </cell>
          <cell r="J27">
            <v>33.480000000000004</v>
          </cell>
          <cell r="K27">
            <v>0</v>
          </cell>
        </row>
        <row r="28">
          <cell r="B28">
            <v>28.825000000000003</v>
          </cell>
          <cell r="C28">
            <v>36.4</v>
          </cell>
          <cell r="D28">
            <v>22.9</v>
          </cell>
          <cell r="E28">
            <v>71.083333333333329</v>
          </cell>
          <cell r="F28">
            <v>97</v>
          </cell>
          <cell r="G28">
            <v>36</v>
          </cell>
          <cell r="H28">
            <v>13.68</v>
          </cell>
          <cell r="I28" t="str">
            <v>SO</v>
          </cell>
          <cell r="J28">
            <v>26.28</v>
          </cell>
          <cell r="K28">
            <v>0</v>
          </cell>
        </row>
        <row r="29">
          <cell r="B29">
            <v>28.516666666666662</v>
          </cell>
          <cell r="C29">
            <v>35.200000000000003</v>
          </cell>
          <cell r="D29">
            <v>23.7</v>
          </cell>
          <cell r="E29">
            <v>70.083333333333329</v>
          </cell>
          <cell r="F29">
            <v>91</v>
          </cell>
          <cell r="G29">
            <v>44</v>
          </cell>
          <cell r="H29">
            <v>12.6</v>
          </cell>
          <cell r="I29" t="str">
            <v>SO</v>
          </cell>
          <cell r="J29">
            <v>34.200000000000003</v>
          </cell>
          <cell r="K29">
            <v>0</v>
          </cell>
        </row>
        <row r="30">
          <cell r="B30">
            <v>24.704166666666666</v>
          </cell>
          <cell r="C30">
            <v>29.1</v>
          </cell>
          <cell r="D30">
            <v>21.3</v>
          </cell>
          <cell r="E30">
            <v>86.875</v>
          </cell>
          <cell r="F30">
            <v>97</v>
          </cell>
          <cell r="G30">
            <v>71</v>
          </cell>
          <cell r="H30">
            <v>14.4</v>
          </cell>
          <cell r="I30" t="str">
            <v>SO</v>
          </cell>
          <cell r="J30">
            <v>50.76</v>
          </cell>
          <cell r="K30">
            <v>11.2</v>
          </cell>
        </row>
        <row r="31">
          <cell r="B31">
            <v>24.408333333333335</v>
          </cell>
          <cell r="C31">
            <v>30.6</v>
          </cell>
          <cell r="D31">
            <v>21.7</v>
          </cell>
          <cell r="E31">
            <v>89.208333333333329</v>
          </cell>
          <cell r="F31">
            <v>100</v>
          </cell>
          <cell r="G31">
            <v>60</v>
          </cell>
          <cell r="H31">
            <v>12.96</v>
          </cell>
          <cell r="I31" t="str">
            <v>SO</v>
          </cell>
          <cell r="J31">
            <v>28.44</v>
          </cell>
          <cell r="K31">
            <v>13</v>
          </cell>
        </row>
        <row r="32">
          <cell r="B32">
            <v>24.600000000000005</v>
          </cell>
          <cell r="C32">
            <v>30.1</v>
          </cell>
          <cell r="D32">
            <v>22</v>
          </cell>
          <cell r="E32">
            <v>90.583333333333329</v>
          </cell>
          <cell r="F32">
            <v>100</v>
          </cell>
          <cell r="G32">
            <v>63</v>
          </cell>
          <cell r="H32">
            <v>9</v>
          </cell>
          <cell r="I32" t="str">
            <v>SO</v>
          </cell>
          <cell r="J32">
            <v>20.88</v>
          </cell>
          <cell r="K32">
            <v>47.4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28.279166666666665</v>
          </cell>
          <cell r="C5">
            <v>38.5</v>
          </cell>
          <cell r="D5">
            <v>21.9</v>
          </cell>
          <cell r="E5">
            <v>65.958333333333329</v>
          </cell>
          <cell r="F5">
            <v>92</v>
          </cell>
          <cell r="G5">
            <v>32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29.020833333333329</v>
          </cell>
          <cell r="C6">
            <v>38</v>
          </cell>
          <cell r="D6">
            <v>21.5</v>
          </cell>
          <cell r="E6">
            <v>61.458333333333336</v>
          </cell>
          <cell r="F6">
            <v>92</v>
          </cell>
          <cell r="G6">
            <v>35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29.562499999999996</v>
          </cell>
          <cell r="C7">
            <v>38.799999999999997</v>
          </cell>
          <cell r="D7">
            <v>22.6</v>
          </cell>
          <cell r="E7">
            <v>60.166666666666664</v>
          </cell>
          <cell r="F7">
            <v>88</v>
          </cell>
          <cell r="G7">
            <v>29</v>
          </cell>
          <cell r="H7" t="str">
            <v>*</v>
          </cell>
          <cell r="I7" t="str">
            <v>N</v>
          </cell>
          <cell r="J7" t="str">
            <v>*</v>
          </cell>
          <cell r="K7">
            <v>4.5999999999999996</v>
          </cell>
        </row>
        <row r="8">
          <cell r="B8">
            <v>27.395833333333332</v>
          </cell>
          <cell r="C8">
            <v>35.4</v>
          </cell>
          <cell r="D8">
            <v>21.9</v>
          </cell>
          <cell r="E8">
            <v>68.125</v>
          </cell>
          <cell r="F8">
            <v>93</v>
          </cell>
          <cell r="G8">
            <v>42</v>
          </cell>
          <cell r="H8" t="str">
            <v>*</v>
          </cell>
          <cell r="I8" t="str">
            <v>N</v>
          </cell>
          <cell r="J8" t="str">
            <v>*</v>
          </cell>
          <cell r="K8">
            <v>13.6</v>
          </cell>
        </row>
        <row r="9">
          <cell r="B9">
            <v>25.775000000000002</v>
          </cell>
          <cell r="C9">
            <v>32.5</v>
          </cell>
          <cell r="D9">
            <v>22.1</v>
          </cell>
          <cell r="E9">
            <v>71.666666666666671</v>
          </cell>
          <cell r="F9">
            <v>94</v>
          </cell>
          <cell r="G9">
            <v>46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25.820833333333329</v>
          </cell>
          <cell r="C10">
            <v>32.299999999999997</v>
          </cell>
          <cell r="D10">
            <v>21.3</v>
          </cell>
          <cell r="E10">
            <v>77.75</v>
          </cell>
          <cell r="F10">
            <v>97</v>
          </cell>
          <cell r="G10">
            <v>51</v>
          </cell>
          <cell r="H10" t="str">
            <v>*</v>
          </cell>
          <cell r="I10" t="str">
            <v>N</v>
          </cell>
          <cell r="J10" t="str">
            <v>*</v>
          </cell>
          <cell r="K10">
            <v>2.8000000000000003</v>
          </cell>
        </row>
        <row r="11">
          <cell r="B11">
            <v>27.025000000000002</v>
          </cell>
          <cell r="C11">
            <v>34.799999999999997</v>
          </cell>
          <cell r="D11">
            <v>20.100000000000001</v>
          </cell>
          <cell r="E11">
            <v>67.166666666666671</v>
          </cell>
          <cell r="F11">
            <v>95</v>
          </cell>
          <cell r="G11">
            <v>33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28.566666666666674</v>
          </cell>
          <cell r="C12">
            <v>36.9</v>
          </cell>
          <cell r="D12">
            <v>22.6</v>
          </cell>
          <cell r="E12">
            <v>61.708333333333336</v>
          </cell>
          <cell r="F12">
            <v>83</v>
          </cell>
          <cell r="G12">
            <v>35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28.870833333333334</v>
          </cell>
          <cell r="C13">
            <v>36.700000000000003</v>
          </cell>
          <cell r="D13">
            <v>22.4</v>
          </cell>
          <cell r="E13">
            <v>65.291666666666671</v>
          </cell>
          <cell r="F13">
            <v>96</v>
          </cell>
          <cell r="G13">
            <v>38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27.174999999999997</v>
          </cell>
          <cell r="C14">
            <v>37</v>
          </cell>
          <cell r="D14">
            <v>22.9</v>
          </cell>
          <cell r="E14">
            <v>75.75</v>
          </cell>
          <cell r="F14">
            <v>94</v>
          </cell>
          <cell r="G14">
            <v>42</v>
          </cell>
          <cell r="H14" t="str">
            <v>*</v>
          </cell>
          <cell r="I14" t="str">
            <v>N</v>
          </cell>
          <cell r="J14" t="str">
            <v>*</v>
          </cell>
          <cell r="K14">
            <v>2.4</v>
          </cell>
        </row>
        <row r="15">
          <cell r="B15">
            <v>28.016666666666662</v>
          </cell>
          <cell r="C15">
            <v>36.6</v>
          </cell>
          <cell r="D15">
            <v>23.6</v>
          </cell>
          <cell r="E15">
            <v>86.470588235294116</v>
          </cell>
          <cell r="F15">
            <v>98</v>
          </cell>
          <cell r="G15">
            <v>56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0.2</v>
          </cell>
        </row>
        <row r="16">
          <cell r="B16">
            <v>26.420833333333334</v>
          </cell>
          <cell r="C16">
            <v>31.9</v>
          </cell>
          <cell r="D16">
            <v>23.4</v>
          </cell>
          <cell r="E16">
            <v>79.083333333333329</v>
          </cell>
          <cell r="F16">
            <v>96</v>
          </cell>
          <cell r="G16">
            <v>51</v>
          </cell>
          <cell r="H16" t="str">
            <v>*</v>
          </cell>
          <cell r="I16" t="str">
            <v>N</v>
          </cell>
          <cell r="J16" t="str">
            <v>*</v>
          </cell>
          <cell r="K16">
            <v>1.4</v>
          </cell>
        </row>
        <row r="17">
          <cell r="B17">
            <v>26</v>
          </cell>
          <cell r="C17">
            <v>32.299999999999997</v>
          </cell>
          <cell r="D17">
            <v>23.4</v>
          </cell>
          <cell r="E17">
            <v>83.125</v>
          </cell>
          <cell r="F17">
            <v>95</v>
          </cell>
          <cell r="G17">
            <v>55</v>
          </cell>
          <cell r="H17" t="str">
            <v>*</v>
          </cell>
          <cell r="I17" t="str">
            <v>N</v>
          </cell>
          <cell r="J17" t="str">
            <v>*</v>
          </cell>
          <cell r="K17">
            <v>2.2000000000000002</v>
          </cell>
        </row>
        <row r="18">
          <cell r="B18">
            <v>25.554166666666671</v>
          </cell>
          <cell r="C18">
            <v>31.8</v>
          </cell>
          <cell r="D18">
            <v>22.5</v>
          </cell>
          <cell r="E18">
            <v>79.791666666666671</v>
          </cell>
          <cell r="F18">
            <v>97</v>
          </cell>
          <cell r="G18">
            <v>56</v>
          </cell>
          <cell r="H18" t="str">
            <v>*</v>
          </cell>
          <cell r="I18" t="str">
            <v>N</v>
          </cell>
          <cell r="J18" t="str">
            <v>*</v>
          </cell>
          <cell r="K18">
            <v>8.3999999999999986</v>
          </cell>
        </row>
        <row r="19">
          <cell r="B19">
            <v>24.912500000000009</v>
          </cell>
          <cell r="C19">
            <v>30.7</v>
          </cell>
          <cell r="D19">
            <v>23.1</v>
          </cell>
          <cell r="E19">
            <v>89.666666666666671</v>
          </cell>
          <cell r="F19">
            <v>98</v>
          </cell>
          <cell r="G19">
            <v>64</v>
          </cell>
          <cell r="H19" t="str">
            <v>*</v>
          </cell>
          <cell r="I19" t="str">
            <v>N</v>
          </cell>
          <cell r="J19" t="str">
            <v>*</v>
          </cell>
          <cell r="K19">
            <v>15.600000000000001</v>
          </cell>
        </row>
        <row r="20">
          <cell r="B20">
            <v>25.625</v>
          </cell>
          <cell r="C20">
            <v>32.200000000000003</v>
          </cell>
          <cell r="D20">
            <v>21.9</v>
          </cell>
          <cell r="E20">
            <v>75.041666666666671</v>
          </cell>
          <cell r="F20">
            <v>95</v>
          </cell>
          <cell r="G20">
            <v>38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0.8</v>
          </cell>
        </row>
        <row r="21">
          <cell r="B21">
            <v>25.791666666666668</v>
          </cell>
          <cell r="C21">
            <v>33.4</v>
          </cell>
          <cell r="D21">
            <v>19.2</v>
          </cell>
          <cell r="E21">
            <v>66.708333333333329</v>
          </cell>
          <cell r="F21">
            <v>93</v>
          </cell>
          <cell r="G21">
            <v>35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26.154166666666665</v>
          </cell>
          <cell r="C22">
            <v>34.700000000000003</v>
          </cell>
          <cell r="D22">
            <v>20.2</v>
          </cell>
          <cell r="E22">
            <v>66.916666666666671</v>
          </cell>
          <cell r="F22">
            <v>95</v>
          </cell>
          <cell r="G22">
            <v>31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24.512499999999999</v>
          </cell>
          <cell r="C23">
            <v>32.700000000000003</v>
          </cell>
          <cell r="D23">
            <v>20.9</v>
          </cell>
          <cell r="E23">
            <v>79.708333333333329</v>
          </cell>
          <cell r="F23">
            <v>93</v>
          </cell>
          <cell r="G23">
            <v>51</v>
          </cell>
          <cell r="H23" t="str">
            <v>*</v>
          </cell>
          <cell r="I23" t="str">
            <v>N</v>
          </cell>
          <cell r="J23" t="str">
            <v>*</v>
          </cell>
          <cell r="K23">
            <v>1</v>
          </cell>
        </row>
        <row r="24">
          <cell r="B24">
            <v>25.112500000000001</v>
          </cell>
          <cell r="C24">
            <v>31.4</v>
          </cell>
          <cell r="D24">
            <v>21.6</v>
          </cell>
          <cell r="E24">
            <v>81.25</v>
          </cell>
          <cell r="F24">
            <v>97</v>
          </cell>
          <cell r="G24">
            <v>52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25.570833333333336</v>
          </cell>
          <cell r="C25">
            <v>33.200000000000003</v>
          </cell>
          <cell r="D25">
            <v>20.399999999999999</v>
          </cell>
          <cell r="E25">
            <v>80.416666666666671</v>
          </cell>
          <cell r="F25">
            <v>99</v>
          </cell>
          <cell r="G25">
            <v>51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27.033333333333331</v>
          </cell>
          <cell r="C26">
            <v>34.799999999999997</v>
          </cell>
          <cell r="D26">
            <v>20.8</v>
          </cell>
          <cell r="E26">
            <v>73.083333333333329</v>
          </cell>
          <cell r="F26">
            <v>97</v>
          </cell>
          <cell r="G26">
            <v>39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28.704166666666666</v>
          </cell>
          <cell r="C27">
            <v>37</v>
          </cell>
          <cell r="D27">
            <v>22</v>
          </cell>
          <cell r="E27">
            <v>66.25</v>
          </cell>
          <cell r="F27">
            <v>94</v>
          </cell>
          <cell r="G27">
            <v>38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28.641666666666669</v>
          </cell>
          <cell r="C28">
            <v>37.1</v>
          </cell>
          <cell r="D28">
            <v>22.6</v>
          </cell>
          <cell r="E28">
            <v>68.666666666666671</v>
          </cell>
          <cell r="F28">
            <v>94</v>
          </cell>
          <cell r="G28">
            <v>39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0.60000000000000009</v>
          </cell>
        </row>
        <row r="29">
          <cell r="B29">
            <v>27.987500000000001</v>
          </cell>
          <cell r="C29">
            <v>37</v>
          </cell>
          <cell r="D29">
            <v>23.2</v>
          </cell>
          <cell r="E29">
            <v>73.833333333333329</v>
          </cell>
          <cell r="F29">
            <v>94</v>
          </cell>
          <cell r="G29">
            <v>39</v>
          </cell>
          <cell r="H29" t="str">
            <v>*</v>
          </cell>
          <cell r="I29" t="str">
            <v>N</v>
          </cell>
          <cell r="J29" t="str">
            <v>*</v>
          </cell>
          <cell r="K29">
            <v>13.4</v>
          </cell>
        </row>
        <row r="30">
          <cell r="B30">
            <v>23.895833333333339</v>
          </cell>
          <cell r="C30">
            <v>29.3</v>
          </cell>
          <cell r="D30">
            <v>20.5</v>
          </cell>
          <cell r="E30">
            <v>89</v>
          </cell>
          <cell r="F30">
            <v>98</v>
          </cell>
          <cell r="G30">
            <v>68</v>
          </cell>
          <cell r="H30" t="str">
            <v>*</v>
          </cell>
          <cell r="I30" t="str">
            <v>N</v>
          </cell>
          <cell r="J30" t="str">
            <v>*</v>
          </cell>
          <cell r="K30">
            <v>32</v>
          </cell>
        </row>
        <row r="31">
          <cell r="B31">
            <v>22.795833333333338</v>
          </cell>
          <cell r="C31">
            <v>26.9</v>
          </cell>
          <cell r="D31">
            <v>20</v>
          </cell>
          <cell r="E31">
            <v>91.791666666666671</v>
          </cell>
          <cell r="F31">
            <v>98</v>
          </cell>
          <cell r="G31">
            <v>73</v>
          </cell>
          <cell r="H31" t="str">
            <v>*</v>
          </cell>
          <cell r="I31" t="str">
            <v>N</v>
          </cell>
          <cell r="J31" t="str">
            <v>*</v>
          </cell>
          <cell r="K31">
            <v>12.400000000000002</v>
          </cell>
        </row>
        <row r="32">
          <cell r="B32">
            <v>24.349999999999998</v>
          </cell>
          <cell r="C32">
            <v>29.5</v>
          </cell>
          <cell r="D32">
            <v>21.9</v>
          </cell>
          <cell r="E32">
            <v>88.75</v>
          </cell>
          <cell r="F32">
            <v>98</v>
          </cell>
          <cell r="G32">
            <v>63</v>
          </cell>
          <cell r="H32" t="str">
            <v>*</v>
          </cell>
          <cell r="I32" t="str">
            <v>N</v>
          </cell>
          <cell r="J32" t="str">
            <v>*</v>
          </cell>
          <cell r="K32">
            <v>8.1999999999999993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29.9375</v>
          </cell>
          <cell r="C5">
            <v>37.700000000000003</v>
          </cell>
          <cell r="D5">
            <v>22.7</v>
          </cell>
          <cell r="E5">
            <v>56.85</v>
          </cell>
          <cell r="F5">
            <v>89</v>
          </cell>
          <cell r="G5">
            <v>29</v>
          </cell>
          <cell r="H5">
            <v>10.8</v>
          </cell>
          <cell r="I5" t="str">
            <v>NE</v>
          </cell>
          <cell r="J5">
            <v>27</v>
          </cell>
          <cell r="K5">
            <v>0.2</v>
          </cell>
        </row>
        <row r="6">
          <cell r="B6">
            <v>26.825000000000003</v>
          </cell>
          <cell r="C6">
            <v>32.5</v>
          </cell>
          <cell r="D6">
            <v>23.6</v>
          </cell>
          <cell r="E6">
            <v>68.75</v>
          </cell>
          <cell r="F6">
            <v>82</v>
          </cell>
          <cell r="G6">
            <v>49</v>
          </cell>
          <cell r="H6">
            <v>28.08</v>
          </cell>
          <cell r="I6" t="str">
            <v>SO</v>
          </cell>
          <cell r="J6">
            <v>48.24</v>
          </cell>
          <cell r="K6">
            <v>0</v>
          </cell>
        </row>
        <row r="7">
          <cell r="B7">
            <v>26.158333333333331</v>
          </cell>
          <cell r="C7">
            <v>34.6</v>
          </cell>
          <cell r="D7">
            <v>20.6</v>
          </cell>
          <cell r="E7">
            <v>72.166666666666671</v>
          </cell>
          <cell r="F7">
            <v>97</v>
          </cell>
          <cell r="G7">
            <v>38</v>
          </cell>
          <cell r="H7">
            <v>17.64</v>
          </cell>
          <cell r="I7" t="str">
            <v>S</v>
          </cell>
          <cell r="J7">
            <v>33.119999999999997</v>
          </cell>
          <cell r="K7">
            <v>0</v>
          </cell>
        </row>
        <row r="8">
          <cell r="B8">
            <v>24.470833333333331</v>
          </cell>
          <cell r="C8">
            <v>33.1</v>
          </cell>
          <cell r="D8">
            <v>20.3</v>
          </cell>
          <cell r="E8">
            <v>80.625</v>
          </cell>
          <cell r="F8">
            <v>97</v>
          </cell>
          <cell r="G8">
            <v>46</v>
          </cell>
          <cell r="H8">
            <v>14.76</v>
          </cell>
          <cell r="I8" t="str">
            <v>S</v>
          </cell>
          <cell r="J8">
            <v>43.92</v>
          </cell>
          <cell r="K8">
            <v>2.8000000000000003</v>
          </cell>
        </row>
        <row r="9">
          <cell r="B9">
            <v>24.416666666666668</v>
          </cell>
          <cell r="C9">
            <v>30.9</v>
          </cell>
          <cell r="D9">
            <v>20.5</v>
          </cell>
          <cell r="E9">
            <v>82.166666666666671</v>
          </cell>
          <cell r="F9">
            <v>98</v>
          </cell>
          <cell r="G9">
            <v>53</v>
          </cell>
          <cell r="H9">
            <v>15.120000000000001</v>
          </cell>
          <cell r="I9" t="str">
            <v>NE</v>
          </cell>
          <cell r="J9">
            <v>36</v>
          </cell>
          <cell r="K9">
            <v>7.8000000000000007</v>
          </cell>
        </row>
        <row r="10">
          <cell r="B10">
            <v>25.191666666666663</v>
          </cell>
          <cell r="C10">
            <v>33.4</v>
          </cell>
          <cell r="D10">
            <v>20.3</v>
          </cell>
          <cell r="E10">
            <v>77</v>
          </cell>
          <cell r="F10">
            <v>97</v>
          </cell>
          <cell r="G10">
            <v>44</v>
          </cell>
          <cell r="H10">
            <v>19.8</v>
          </cell>
          <cell r="I10" t="str">
            <v>NE</v>
          </cell>
          <cell r="J10">
            <v>71.64</v>
          </cell>
          <cell r="K10">
            <v>9.4</v>
          </cell>
        </row>
        <row r="11">
          <cell r="B11">
            <v>26.724999999999994</v>
          </cell>
          <cell r="C11">
            <v>35.200000000000003</v>
          </cell>
          <cell r="D11">
            <v>21.3</v>
          </cell>
          <cell r="E11">
            <v>71.708333333333329</v>
          </cell>
          <cell r="F11">
            <v>92</v>
          </cell>
          <cell r="G11">
            <v>37</v>
          </cell>
          <cell r="H11">
            <v>17.64</v>
          </cell>
          <cell r="I11" t="str">
            <v>NE</v>
          </cell>
          <cell r="J11">
            <v>41.76</v>
          </cell>
          <cell r="K11">
            <v>0</v>
          </cell>
        </row>
        <row r="12">
          <cell r="B12">
            <v>26.754166666666666</v>
          </cell>
          <cell r="C12">
            <v>34.5</v>
          </cell>
          <cell r="D12">
            <v>21.8</v>
          </cell>
          <cell r="E12">
            <v>71.708333333333329</v>
          </cell>
          <cell r="F12">
            <v>94</v>
          </cell>
          <cell r="G12">
            <v>42</v>
          </cell>
          <cell r="H12">
            <v>24.840000000000003</v>
          </cell>
          <cell r="I12" t="str">
            <v>NE</v>
          </cell>
          <cell r="J12">
            <v>60.839999999999996</v>
          </cell>
          <cell r="K12">
            <v>21</v>
          </cell>
        </row>
        <row r="13">
          <cell r="B13">
            <v>28.433333333333323</v>
          </cell>
          <cell r="C13">
            <v>36.299999999999997</v>
          </cell>
          <cell r="D13">
            <v>22.1</v>
          </cell>
          <cell r="E13">
            <v>64.625</v>
          </cell>
          <cell r="F13">
            <v>87</v>
          </cell>
          <cell r="G13">
            <v>36</v>
          </cell>
          <cell r="H13">
            <v>13.68</v>
          </cell>
          <cell r="I13" t="str">
            <v>NE</v>
          </cell>
          <cell r="J13">
            <v>29.16</v>
          </cell>
          <cell r="K13">
            <v>0</v>
          </cell>
        </row>
        <row r="14">
          <cell r="B14">
            <v>26.354166666666671</v>
          </cell>
          <cell r="C14">
            <v>30.5</v>
          </cell>
          <cell r="D14">
            <v>21.8</v>
          </cell>
          <cell r="E14">
            <v>75.791666666666671</v>
          </cell>
          <cell r="F14">
            <v>97</v>
          </cell>
          <cell r="G14">
            <v>56</v>
          </cell>
          <cell r="H14">
            <v>23.400000000000002</v>
          </cell>
          <cell r="I14" t="str">
            <v>N</v>
          </cell>
          <cell r="J14">
            <v>51.84</v>
          </cell>
          <cell r="K14">
            <v>6.4</v>
          </cell>
        </row>
        <row r="15">
          <cell r="B15">
            <v>27.095833333333331</v>
          </cell>
          <cell r="C15">
            <v>34.9</v>
          </cell>
          <cell r="D15">
            <v>22</v>
          </cell>
          <cell r="E15">
            <v>76.25</v>
          </cell>
          <cell r="F15">
            <v>96</v>
          </cell>
          <cell r="G15">
            <v>45</v>
          </cell>
          <cell r="H15">
            <v>24.840000000000003</v>
          </cell>
          <cell r="I15" t="str">
            <v>N</v>
          </cell>
          <cell r="J15">
            <v>43.56</v>
          </cell>
          <cell r="K15">
            <v>0.2</v>
          </cell>
        </row>
        <row r="16">
          <cell r="B16">
            <v>24.225000000000005</v>
          </cell>
          <cell r="C16">
            <v>30.3</v>
          </cell>
          <cell r="D16">
            <v>21.2</v>
          </cell>
          <cell r="E16">
            <v>85.125</v>
          </cell>
          <cell r="F16">
            <v>98</v>
          </cell>
          <cell r="G16">
            <v>60</v>
          </cell>
          <cell r="H16">
            <v>23.040000000000003</v>
          </cell>
          <cell r="I16" t="str">
            <v>N</v>
          </cell>
          <cell r="J16">
            <v>42.84</v>
          </cell>
          <cell r="K16">
            <v>29.799999999999997</v>
          </cell>
        </row>
        <row r="17">
          <cell r="B17">
            <v>24.904166666666669</v>
          </cell>
          <cell r="C17">
            <v>32.200000000000003</v>
          </cell>
          <cell r="D17">
            <v>20.5</v>
          </cell>
          <cell r="E17">
            <v>81.625</v>
          </cell>
          <cell r="F17">
            <v>96</v>
          </cell>
          <cell r="G17">
            <v>51</v>
          </cell>
          <cell r="H17">
            <v>14.4</v>
          </cell>
          <cell r="I17" t="str">
            <v>S</v>
          </cell>
          <cell r="J17">
            <v>27.36</v>
          </cell>
          <cell r="K17">
            <v>0</v>
          </cell>
        </row>
        <row r="18">
          <cell r="B18">
            <v>24.437499999999996</v>
          </cell>
          <cell r="C18">
            <v>27.6</v>
          </cell>
          <cell r="D18">
            <v>22.8</v>
          </cell>
          <cell r="E18">
            <v>84.875</v>
          </cell>
          <cell r="F18">
            <v>96</v>
          </cell>
          <cell r="G18">
            <v>72</v>
          </cell>
          <cell r="H18">
            <v>16.2</v>
          </cell>
          <cell r="I18" t="str">
            <v>L</v>
          </cell>
          <cell r="J18">
            <v>28.08</v>
          </cell>
          <cell r="K18">
            <v>3.6000000000000005</v>
          </cell>
        </row>
        <row r="19">
          <cell r="B19">
            <v>24.683333333333326</v>
          </cell>
          <cell r="C19">
            <v>29.7</v>
          </cell>
          <cell r="D19">
            <v>22.1</v>
          </cell>
          <cell r="E19">
            <v>82.083333333333329</v>
          </cell>
          <cell r="F19">
            <v>98</v>
          </cell>
          <cell r="G19">
            <v>45</v>
          </cell>
          <cell r="H19">
            <v>25.56</v>
          </cell>
          <cell r="I19" t="str">
            <v>O</v>
          </cell>
          <cell r="J19">
            <v>42.84</v>
          </cell>
          <cell r="K19">
            <v>0</v>
          </cell>
        </row>
        <row r="20">
          <cell r="B20">
            <v>23.508333333333329</v>
          </cell>
          <cell r="C20">
            <v>29.9</v>
          </cell>
          <cell r="D20">
            <v>18.399999999999999</v>
          </cell>
          <cell r="E20">
            <v>72.25</v>
          </cell>
          <cell r="F20">
            <v>95</v>
          </cell>
          <cell r="G20">
            <v>42</v>
          </cell>
          <cell r="H20">
            <v>14.4</v>
          </cell>
          <cell r="I20" t="str">
            <v>SO</v>
          </cell>
          <cell r="J20">
            <v>23.040000000000003</v>
          </cell>
          <cell r="K20">
            <v>0</v>
          </cell>
        </row>
        <row r="21">
          <cell r="B21">
            <v>23.575000000000003</v>
          </cell>
          <cell r="C21">
            <v>31.5</v>
          </cell>
          <cell r="D21">
            <v>18.399999999999999</v>
          </cell>
          <cell r="E21">
            <v>74.666666666666671</v>
          </cell>
          <cell r="F21">
            <v>96</v>
          </cell>
          <cell r="G21">
            <v>41</v>
          </cell>
          <cell r="H21">
            <v>13.68</v>
          </cell>
          <cell r="I21" t="str">
            <v>SO</v>
          </cell>
          <cell r="J21">
            <v>26.64</v>
          </cell>
          <cell r="K21">
            <v>0</v>
          </cell>
        </row>
        <row r="22">
          <cell r="B22">
            <v>22.379166666666666</v>
          </cell>
          <cell r="C22">
            <v>29.4</v>
          </cell>
          <cell r="D22">
            <v>18.600000000000001</v>
          </cell>
          <cell r="E22">
            <v>83</v>
          </cell>
          <cell r="F22">
            <v>97</v>
          </cell>
          <cell r="G22">
            <v>49</v>
          </cell>
          <cell r="H22">
            <v>37.080000000000005</v>
          </cell>
          <cell r="I22" t="str">
            <v>N</v>
          </cell>
          <cell r="J22">
            <v>77.039999999999992</v>
          </cell>
          <cell r="K22">
            <v>9.1999999999999993</v>
          </cell>
        </row>
        <row r="23">
          <cell r="B23">
            <v>22.729166666666668</v>
          </cell>
          <cell r="C23">
            <v>29.3</v>
          </cell>
          <cell r="D23">
            <v>19.8</v>
          </cell>
          <cell r="E23">
            <v>82.583333333333329</v>
          </cell>
          <cell r="F23">
            <v>98</v>
          </cell>
          <cell r="G23">
            <v>58</v>
          </cell>
          <cell r="H23">
            <v>15.120000000000001</v>
          </cell>
          <cell r="I23" t="str">
            <v>N</v>
          </cell>
          <cell r="J23">
            <v>28.8</v>
          </cell>
          <cell r="K23">
            <v>24</v>
          </cell>
        </row>
        <row r="24">
          <cell r="B24">
            <v>24.095833333333335</v>
          </cell>
          <cell r="C24">
            <v>32.200000000000003</v>
          </cell>
          <cell r="D24">
            <v>19</v>
          </cell>
          <cell r="E24">
            <v>81</v>
          </cell>
          <cell r="F24">
            <v>98</v>
          </cell>
          <cell r="G24">
            <v>47</v>
          </cell>
          <cell r="H24">
            <v>11.520000000000001</v>
          </cell>
          <cell r="I24" t="str">
            <v>N</v>
          </cell>
          <cell r="J24">
            <v>24.48</v>
          </cell>
          <cell r="K24">
            <v>0</v>
          </cell>
        </row>
        <row r="25">
          <cell r="B25">
            <v>26.245833333333334</v>
          </cell>
          <cell r="C25">
            <v>34.1</v>
          </cell>
          <cell r="D25">
            <v>21.4</v>
          </cell>
          <cell r="E25">
            <v>72.791666666666671</v>
          </cell>
          <cell r="F25">
            <v>95</v>
          </cell>
          <cell r="G25">
            <v>41</v>
          </cell>
          <cell r="H25">
            <v>24.48</v>
          </cell>
          <cell r="I25" t="str">
            <v>NE</v>
          </cell>
          <cell r="J25">
            <v>50.04</v>
          </cell>
          <cell r="K25">
            <v>0</v>
          </cell>
        </row>
        <row r="26">
          <cell r="B26">
            <v>27.570833333333329</v>
          </cell>
          <cell r="C26">
            <v>35.299999999999997</v>
          </cell>
          <cell r="D26">
            <v>22.4</v>
          </cell>
          <cell r="E26">
            <v>66.25</v>
          </cell>
          <cell r="F26">
            <v>87</v>
          </cell>
          <cell r="G26">
            <v>38</v>
          </cell>
          <cell r="H26">
            <v>16.2</v>
          </cell>
          <cell r="I26" t="str">
            <v>N</v>
          </cell>
          <cell r="J26">
            <v>34.200000000000003</v>
          </cell>
          <cell r="K26">
            <v>0</v>
          </cell>
        </row>
        <row r="27">
          <cell r="B27">
            <v>28.182608695652171</v>
          </cell>
          <cell r="C27">
            <v>34.799999999999997</v>
          </cell>
          <cell r="D27">
            <v>23.1</v>
          </cell>
          <cell r="E27">
            <v>65.478260869565219</v>
          </cell>
          <cell r="F27">
            <v>85</v>
          </cell>
          <cell r="G27">
            <v>42</v>
          </cell>
          <cell r="H27">
            <v>21.96</v>
          </cell>
          <cell r="I27" t="str">
            <v>N</v>
          </cell>
          <cell r="J27">
            <v>42.480000000000004</v>
          </cell>
          <cell r="K27">
            <v>0</v>
          </cell>
        </row>
        <row r="28">
          <cell r="B28">
            <v>29.286363636363628</v>
          </cell>
          <cell r="C28">
            <v>35.9</v>
          </cell>
          <cell r="D28">
            <v>23.3</v>
          </cell>
          <cell r="E28">
            <v>61.5</v>
          </cell>
          <cell r="F28">
            <v>86</v>
          </cell>
          <cell r="G28">
            <v>38</v>
          </cell>
          <cell r="H28">
            <v>23.759999999999998</v>
          </cell>
          <cell r="I28" t="str">
            <v>N</v>
          </cell>
          <cell r="J28">
            <v>48.24</v>
          </cell>
          <cell r="K28">
            <v>0</v>
          </cell>
        </row>
        <row r="29">
          <cell r="B29">
            <v>29.795238095238098</v>
          </cell>
          <cell r="C29">
            <v>34.799999999999997</v>
          </cell>
          <cell r="D29">
            <v>24</v>
          </cell>
          <cell r="E29">
            <v>59.142857142857146</v>
          </cell>
          <cell r="F29">
            <v>83</v>
          </cell>
          <cell r="G29">
            <v>40</v>
          </cell>
          <cell r="H29">
            <v>29.16</v>
          </cell>
          <cell r="I29" t="str">
            <v>NO</v>
          </cell>
          <cell r="J29">
            <v>52.92</v>
          </cell>
          <cell r="K29">
            <v>0</v>
          </cell>
        </row>
        <row r="30">
          <cell r="B30">
            <v>21.157894736842106</v>
          </cell>
          <cell r="C30">
            <v>29.9</v>
          </cell>
          <cell r="D30">
            <v>19.7</v>
          </cell>
          <cell r="E30">
            <v>92.473684210526315</v>
          </cell>
          <cell r="F30">
            <v>98</v>
          </cell>
          <cell r="G30">
            <v>56</v>
          </cell>
          <cell r="H30">
            <v>18.36</v>
          </cell>
          <cell r="I30" t="str">
            <v>SO</v>
          </cell>
          <cell r="J30">
            <v>45.36</v>
          </cell>
          <cell r="K30">
            <v>16.2</v>
          </cell>
        </row>
        <row r="31">
          <cell r="B31">
            <v>22.844444444444449</v>
          </cell>
          <cell r="C31">
            <v>27.7</v>
          </cell>
          <cell r="D31">
            <v>20.2</v>
          </cell>
          <cell r="E31">
            <v>87.722222222222229</v>
          </cell>
          <cell r="F31">
            <v>98</v>
          </cell>
          <cell r="G31">
            <v>65</v>
          </cell>
          <cell r="H31">
            <v>12.96</v>
          </cell>
          <cell r="I31" t="str">
            <v>S</v>
          </cell>
          <cell r="J31">
            <v>26.28</v>
          </cell>
          <cell r="K31">
            <v>11.599999999999998</v>
          </cell>
        </row>
        <row r="32">
          <cell r="B32">
            <v>25.205000000000002</v>
          </cell>
          <cell r="C32">
            <v>30.6</v>
          </cell>
          <cell r="D32">
            <v>21.4</v>
          </cell>
          <cell r="E32">
            <v>75.95</v>
          </cell>
          <cell r="F32">
            <v>98</v>
          </cell>
          <cell r="G32">
            <v>45</v>
          </cell>
          <cell r="H32">
            <v>19.079999999999998</v>
          </cell>
          <cell r="I32" t="str">
            <v>S</v>
          </cell>
          <cell r="J32">
            <v>37.080000000000005</v>
          </cell>
          <cell r="K32">
            <v>0.4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26.279166666666669</v>
          </cell>
          <cell r="C5">
            <v>35.799999999999997</v>
          </cell>
          <cell r="D5">
            <v>20.3</v>
          </cell>
          <cell r="E5" t="str">
            <v>*</v>
          </cell>
          <cell r="F5" t="str">
            <v>*</v>
          </cell>
          <cell r="G5" t="str">
            <v>*</v>
          </cell>
          <cell r="H5">
            <v>29.16</v>
          </cell>
          <cell r="I5" t="str">
            <v>S</v>
          </cell>
          <cell r="J5">
            <v>58.32</v>
          </cell>
          <cell r="K5">
            <v>6.8</v>
          </cell>
        </row>
        <row r="6">
          <cell r="B6">
            <v>26.895833333333329</v>
          </cell>
          <cell r="C6">
            <v>34</v>
          </cell>
          <cell r="D6">
            <v>21.9</v>
          </cell>
          <cell r="E6" t="str">
            <v>*</v>
          </cell>
          <cell r="F6" t="str">
            <v>*</v>
          </cell>
          <cell r="G6" t="str">
            <v>*</v>
          </cell>
          <cell r="H6">
            <v>12.24</v>
          </cell>
          <cell r="I6" t="str">
            <v>SO</v>
          </cell>
          <cell r="J6">
            <v>29.880000000000003</v>
          </cell>
          <cell r="K6">
            <v>0</v>
          </cell>
        </row>
        <row r="7">
          <cell r="B7">
            <v>25.966666666666665</v>
          </cell>
          <cell r="C7">
            <v>34.4</v>
          </cell>
          <cell r="D7">
            <v>20.100000000000001</v>
          </cell>
          <cell r="E7" t="str">
            <v>*</v>
          </cell>
          <cell r="F7" t="str">
            <v>*</v>
          </cell>
          <cell r="G7" t="str">
            <v>*</v>
          </cell>
          <cell r="H7">
            <v>22.32</v>
          </cell>
          <cell r="I7" t="str">
            <v>S</v>
          </cell>
          <cell r="J7">
            <v>47.16</v>
          </cell>
          <cell r="K7">
            <v>0</v>
          </cell>
        </row>
        <row r="8">
          <cell r="B8">
            <v>25.979166666666657</v>
          </cell>
          <cell r="C8">
            <v>32.4</v>
          </cell>
          <cell r="D8">
            <v>20.8</v>
          </cell>
          <cell r="E8" t="str">
            <v>*</v>
          </cell>
          <cell r="F8" t="str">
            <v>*</v>
          </cell>
          <cell r="G8" t="str">
            <v>*</v>
          </cell>
          <cell r="H8">
            <v>17.28</v>
          </cell>
          <cell r="I8" t="str">
            <v>S</v>
          </cell>
          <cell r="J8">
            <v>34.92</v>
          </cell>
          <cell r="K8">
            <v>0</v>
          </cell>
        </row>
        <row r="9">
          <cell r="B9">
            <v>25.220833333333335</v>
          </cell>
          <cell r="C9">
            <v>34</v>
          </cell>
          <cell r="D9">
            <v>20.8</v>
          </cell>
          <cell r="E9" t="str">
            <v>*</v>
          </cell>
          <cell r="F9" t="str">
            <v>*</v>
          </cell>
          <cell r="G9" t="str">
            <v>*</v>
          </cell>
          <cell r="H9">
            <v>20.52</v>
          </cell>
          <cell r="I9" t="str">
            <v>S</v>
          </cell>
          <cell r="J9">
            <v>40.32</v>
          </cell>
          <cell r="K9">
            <v>0</v>
          </cell>
        </row>
        <row r="10">
          <cell r="B10">
            <v>24.900000000000002</v>
          </cell>
          <cell r="C10">
            <v>32.5</v>
          </cell>
          <cell r="D10">
            <v>19.600000000000001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17.64</v>
          </cell>
          <cell r="I10" t="str">
            <v>S</v>
          </cell>
          <cell r="J10">
            <v>35.28</v>
          </cell>
          <cell r="K10">
            <v>0</v>
          </cell>
        </row>
        <row r="11">
          <cell r="B11">
            <v>25.537499999999998</v>
          </cell>
          <cell r="C11">
            <v>34.200000000000003</v>
          </cell>
          <cell r="D11">
            <v>20.7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14.04</v>
          </cell>
          <cell r="I11" t="str">
            <v>N</v>
          </cell>
          <cell r="J11">
            <v>32.76</v>
          </cell>
          <cell r="K11">
            <v>0</v>
          </cell>
        </row>
        <row r="12">
          <cell r="B12">
            <v>26.4375</v>
          </cell>
          <cell r="C12">
            <v>33.1</v>
          </cell>
          <cell r="D12">
            <v>21.6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12.24</v>
          </cell>
          <cell r="I12" t="str">
            <v>S</v>
          </cell>
          <cell r="J12">
            <v>23.040000000000003</v>
          </cell>
          <cell r="K12">
            <v>0</v>
          </cell>
        </row>
        <row r="13">
          <cell r="B13">
            <v>27.129166666666663</v>
          </cell>
          <cell r="C13">
            <v>35.4</v>
          </cell>
          <cell r="D13">
            <v>21.6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12.24</v>
          </cell>
          <cell r="I13" t="str">
            <v>N</v>
          </cell>
          <cell r="J13">
            <v>24.840000000000003</v>
          </cell>
          <cell r="K13">
            <v>0</v>
          </cell>
        </row>
        <row r="14">
          <cell r="B14">
            <v>25.183333333333326</v>
          </cell>
          <cell r="C14">
            <v>28.2</v>
          </cell>
          <cell r="D14">
            <v>22.6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20.88</v>
          </cell>
          <cell r="I14" t="str">
            <v>NO</v>
          </cell>
          <cell r="J14">
            <v>56.519999999999996</v>
          </cell>
          <cell r="K14">
            <v>0</v>
          </cell>
        </row>
        <row r="15">
          <cell r="B15">
            <v>24.952173913043477</v>
          </cell>
          <cell r="C15">
            <v>30.6</v>
          </cell>
          <cell r="D15">
            <v>21.6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16.559999999999999</v>
          </cell>
          <cell r="I15" t="str">
            <v>N</v>
          </cell>
          <cell r="J15">
            <v>31.680000000000003</v>
          </cell>
          <cell r="K15">
            <v>7.8000000000000007</v>
          </cell>
        </row>
        <row r="16">
          <cell r="B16">
            <v>24.941666666666666</v>
          </cell>
          <cell r="C16">
            <v>31.4</v>
          </cell>
          <cell r="D16">
            <v>21.2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18.720000000000002</v>
          </cell>
          <cell r="I16" t="str">
            <v>NO</v>
          </cell>
          <cell r="J16">
            <v>47.88</v>
          </cell>
          <cell r="K16">
            <v>36.200000000000003</v>
          </cell>
        </row>
        <row r="17">
          <cell r="B17">
            <v>24.643478260869568</v>
          </cell>
          <cell r="C17">
            <v>30.7</v>
          </cell>
          <cell r="D17">
            <v>21.3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13.32</v>
          </cell>
          <cell r="I17" t="str">
            <v>NO</v>
          </cell>
          <cell r="J17">
            <v>23.040000000000003</v>
          </cell>
          <cell r="K17">
            <v>1.6</v>
          </cell>
        </row>
        <row r="18">
          <cell r="B18">
            <v>23.829166666666662</v>
          </cell>
          <cell r="C18">
            <v>30.5</v>
          </cell>
          <cell r="D18">
            <v>21.6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18.36</v>
          </cell>
          <cell r="I18" t="str">
            <v>NO</v>
          </cell>
          <cell r="J18">
            <v>149.4</v>
          </cell>
          <cell r="K18">
            <v>32</v>
          </cell>
        </row>
        <row r="19">
          <cell r="B19">
            <v>23.517391304347825</v>
          </cell>
          <cell r="C19">
            <v>29.3</v>
          </cell>
          <cell r="D19">
            <v>21.4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17.64</v>
          </cell>
          <cell r="I19" t="str">
            <v>NO</v>
          </cell>
          <cell r="J19">
            <v>30.6</v>
          </cell>
          <cell r="K19">
            <v>2.2000000000000002</v>
          </cell>
        </row>
        <row r="20">
          <cell r="B20">
            <v>24.75</v>
          </cell>
          <cell r="C20">
            <v>30.1</v>
          </cell>
          <cell r="D20">
            <v>21.7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17.64</v>
          </cell>
          <cell r="I20" t="str">
            <v>S</v>
          </cell>
          <cell r="J20">
            <v>32.04</v>
          </cell>
          <cell r="K20">
            <v>8</v>
          </cell>
        </row>
        <row r="21">
          <cell r="B21">
            <v>23.224999999999998</v>
          </cell>
          <cell r="C21">
            <v>31.2</v>
          </cell>
          <cell r="D21">
            <v>17.7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16.920000000000002</v>
          </cell>
          <cell r="I21" t="str">
            <v>NO</v>
          </cell>
          <cell r="J21">
            <v>31.680000000000003</v>
          </cell>
          <cell r="K21">
            <v>0</v>
          </cell>
        </row>
        <row r="22">
          <cell r="B22">
            <v>23.474999999999998</v>
          </cell>
          <cell r="C22">
            <v>30.6</v>
          </cell>
          <cell r="D22">
            <v>18.2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20.52</v>
          </cell>
          <cell r="I22" t="str">
            <v>S</v>
          </cell>
          <cell r="J22">
            <v>36.36</v>
          </cell>
          <cell r="K22">
            <v>0</v>
          </cell>
        </row>
        <row r="23">
          <cell r="B23">
            <v>24.341666666666665</v>
          </cell>
          <cell r="C23">
            <v>31.4</v>
          </cell>
          <cell r="D23">
            <v>20.6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27.36</v>
          </cell>
          <cell r="I23" t="str">
            <v>N</v>
          </cell>
          <cell r="J23">
            <v>56.16</v>
          </cell>
          <cell r="K23">
            <v>5.6000000000000005</v>
          </cell>
        </row>
        <row r="24">
          <cell r="B24">
            <v>23.075000000000003</v>
          </cell>
          <cell r="C24">
            <v>27.4</v>
          </cell>
          <cell r="D24">
            <v>21.5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19.079999999999998</v>
          </cell>
          <cell r="I24" t="str">
            <v>NO</v>
          </cell>
          <cell r="J24">
            <v>33.119999999999997</v>
          </cell>
          <cell r="K24">
            <v>8</v>
          </cell>
        </row>
        <row r="25">
          <cell r="B25">
            <v>24.237500000000001</v>
          </cell>
          <cell r="C25">
            <v>31.8</v>
          </cell>
          <cell r="D25">
            <v>21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15.48</v>
          </cell>
          <cell r="I25" t="str">
            <v>N</v>
          </cell>
          <cell r="J25">
            <v>42.12</v>
          </cell>
          <cell r="K25">
            <v>3.4000000000000004</v>
          </cell>
        </row>
        <row r="26">
          <cell r="B26">
            <v>24.4583333333333</v>
          </cell>
          <cell r="C26">
            <v>31.1</v>
          </cell>
          <cell r="D26">
            <v>19.7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14.76</v>
          </cell>
          <cell r="I26" t="str">
            <v>N</v>
          </cell>
          <cell r="J26">
            <v>42.12</v>
          </cell>
          <cell r="K26">
            <v>0.4</v>
          </cell>
        </row>
        <row r="27">
          <cell r="B27">
            <v>26.4375</v>
          </cell>
          <cell r="C27">
            <v>32.6</v>
          </cell>
          <cell r="D27">
            <v>21.6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20.88</v>
          </cell>
          <cell r="I27" t="str">
            <v>N</v>
          </cell>
          <cell r="J27">
            <v>31.319999999999997</v>
          </cell>
          <cell r="K27">
            <v>0</v>
          </cell>
        </row>
        <row r="28">
          <cell r="B28">
            <v>26.752173913043475</v>
          </cell>
          <cell r="C28">
            <v>33.6</v>
          </cell>
          <cell r="D28">
            <v>21.9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23.040000000000003</v>
          </cell>
          <cell r="I28" t="str">
            <v>NO</v>
          </cell>
          <cell r="J28">
            <v>38.159999999999997</v>
          </cell>
          <cell r="K28">
            <v>0</v>
          </cell>
        </row>
        <row r="29">
          <cell r="B29">
            <v>25.204166666666666</v>
          </cell>
          <cell r="C29">
            <v>31.9</v>
          </cell>
          <cell r="D29">
            <v>21.5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21.6</v>
          </cell>
          <cell r="I29" t="str">
            <v>NO</v>
          </cell>
          <cell r="J29">
            <v>40.32</v>
          </cell>
          <cell r="K29">
            <v>0</v>
          </cell>
        </row>
        <row r="30">
          <cell r="B30">
            <v>22.104166666666668</v>
          </cell>
          <cell r="C30">
            <v>24.4</v>
          </cell>
          <cell r="D30">
            <v>20.3</v>
          </cell>
          <cell r="E30" t="str">
            <v>*</v>
          </cell>
          <cell r="F30" t="str">
            <v>*</v>
          </cell>
          <cell r="G30" t="str">
            <v>*</v>
          </cell>
          <cell r="H30">
            <v>33.840000000000003</v>
          </cell>
          <cell r="I30" t="str">
            <v>NO</v>
          </cell>
          <cell r="J30">
            <v>64.8</v>
          </cell>
          <cell r="K30">
            <v>11</v>
          </cell>
        </row>
        <row r="31">
          <cell r="B31">
            <v>23.154166666666669</v>
          </cell>
          <cell r="C31">
            <v>29.5</v>
          </cell>
          <cell r="D31">
            <v>21.2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19.079999999999998</v>
          </cell>
          <cell r="I31" t="str">
            <v>N</v>
          </cell>
          <cell r="J31">
            <v>34.56</v>
          </cell>
          <cell r="K31">
            <v>10</v>
          </cell>
        </row>
        <row r="32">
          <cell r="B32">
            <v>23.245833333333334</v>
          </cell>
          <cell r="C32">
            <v>28</v>
          </cell>
          <cell r="D32">
            <v>21.8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14.4</v>
          </cell>
          <cell r="I32" t="str">
            <v>NO</v>
          </cell>
          <cell r="J32">
            <v>31.319999999999997</v>
          </cell>
          <cell r="K32">
            <v>13.6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28.479166666666668</v>
          </cell>
          <cell r="C5">
            <v>35.799999999999997</v>
          </cell>
          <cell r="D5">
            <v>21.4</v>
          </cell>
          <cell r="E5">
            <v>62.083333333333336</v>
          </cell>
          <cell r="F5">
            <v>89</v>
          </cell>
          <cell r="G5">
            <v>26</v>
          </cell>
          <cell r="H5">
            <v>13.68</v>
          </cell>
          <cell r="I5" t="str">
            <v>NE</v>
          </cell>
          <cell r="J5">
            <v>24.12</v>
          </cell>
          <cell r="K5">
            <v>0.2</v>
          </cell>
        </row>
        <row r="6">
          <cell r="B6">
            <v>26.741666666666674</v>
          </cell>
          <cell r="C6">
            <v>32.1</v>
          </cell>
          <cell r="D6">
            <v>22.8</v>
          </cell>
          <cell r="E6">
            <v>67.875</v>
          </cell>
          <cell r="F6">
            <v>87</v>
          </cell>
          <cell r="G6">
            <v>49</v>
          </cell>
          <cell r="H6">
            <v>16.2</v>
          </cell>
          <cell r="I6" t="str">
            <v>N</v>
          </cell>
          <cell r="J6">
            <v>31.319999999999997</v>
          </cell>
          <cell r="K6">
            <v>0.4</v>
          </cell>
        </row>
        <row r="7">
          <cell r="B7">
            <v>27.758333333333336</v>
          </cell>
          <cell r="C7">
            <v>34.5</v>
          </cell>
          <cell r="D7">
            <v>22</v>
          </cell>
          <cell r="E7">
            <v>61.208333333333336</v>
          </cell>
          <cell r="F7">
            <v>84</v>
          </cell>
          <cell r="G7">
            <v>32</v>
          </cell>
          <cell r="H7">
            <v>15.120000000000001</v>
          </cell>
          <cell r="I7" t="str">
            <v>N</v>
          </cell>
          <cell r="J7">
            <v>32.04</v>
          </cell>
          <cell r="K7">
            <v>0</v>
          </cell>
        </row>
        <row r="8">
          <cell r="B8">
            <v>26.104166666666668</v>
          </cell>
          <cell r="C8">
            <v>33.9</v>
          </cell>
          <cell r="D8">
            <v>20.7</v>
          </cell>
          <cell r="E8">
            <v>70.541666666666671</v>
          </cell>
          <cell r="F8">
            <v>88</v>
          </cell>
          <cell r="G8">
            <v>43</v>
          </cell>
          <cell r="H8">
            <v>18.720000000000002</v>
          </cell>
          <cell r="I8" t="str">
            <v>SE</v>
          </cell>
          <cell r="J8">
            <v>47.88</v>
          </cell>
          <cell r="K8">
            <v>8.1999999999999993</v>
          </cell>
        </row>
        <row r="9">
          <cell r="B9">
            <v>25.154166666666665</v>
          </cell>
          <cell r="C9">
            <v>31.9</v>
          </cell>
          <cell r="D9">
            <v>20.3</v>
          </cell>
          <cell r="E9">
            <v>75.166666666666671</v>
          </cell>
          <cell r="F9">
            <v>93</v>
          </cell>
          <cell r="G9">
            <v>44</v>
          </cell>
          <cell r="H9">
            <v>14.04</v>
          </cell>
          <cell r="I9" t="str">
            <v>NE</v>
          </cell>
          <cell r="J9">
            <v>36</v>
          </cell>
          <cell r="K9">
            <v>15.799999999999999</v>
          </cell>
        </row>
        <row r="10">
          <cell r="B10">
            <v>25.720833333333331</v>
          </cell>
          <cell r="C10">
            <v>32.799999999999997</v>
          </cell>
          <cell r="D10">
            <v>21.5</v>
          </cell>
          <cell r="E10">
            <v>74.041666666666671</v>
          </cell>
          <cell r="F10">
            <v>93</v>
          </cell>
          <cell r="G10">
            <v>43</v>
          </cell>
          <cell r="H10">
            <v>15.840000000000002</v>
          </cell>
          <cell r="I10" t="str">
            <v>L</v>
          </cell>
          <cell r="J10">
            <v>25.92</v>
          </cell>
          <cell r="K10">
            <v>0</v>
          </cell>
        </row>
        <row r="11">
          <cell r="B11">
            <v>26.891666666666662</v>
          </cell>
          <cell r="C11">
            <v>33.799999999999997</v>
          </cell>
          <cell r="D11">
            <v>21.6</v>
          </cell>
          <cell r="E11">
            <v>69.041666666666671</v>
          </cell>
          <cell r="F11">
            <v>91</v>
          </cell>
          <cell r="G11">
            <v>41</v>
          </cell>
          <cell r="H11">
            <v>9.7200000000000006</v>
          </cell>
          <cell r="I11" t="str">
            <v>N</v>
          </cell>
          <cell r="J11">
            <v>22.68</v>
          </cell>
          <cell r="K11">
            <v>0</v>
          </cell>
        </row>
        <row r="12">
          <cell r="B12">
            <v>27.758333333333329</v>
          </cell>
          <cell r="C12">
            <v>35.4</v>
          </cell>
          <cell r="D12">
            <v>21.6</v>
          </cell>
          <cell r="E12">
            <v>65.791666666666671</v>
          </cell>
          <cell r="F12">
            <v>88</v>
          </cell>
          <cell r="G12">
            <v>35</v>
          </cell>
          <cell r="H12">
            <v>32.04</v>
          </cell>
          <cell r="I12" t="str">
            <v>N</v>
          </cell>
          <cell r="J12">
            <v>51.480000000000004</v>
          </cell>
          <cell r="K12">
            <v>0</v>
          </cell>
        </row>
        <row r="13">
          <cell r="B13">
            <v>27.720833333333342</v>
          </cell>
          <cell r="C13">
            <v>35.299999999999997</v>
          </cell>
          <cell r="D13">
            <v>23.2</v>
          </cell>
          <cell r="E13">
            <v>65.625</v>
          </cell>
          <cell r="F13">
            <v>84</v>
          </cell>
          <cell r="G13">
            <v>39</v>
          </cell>
          <cell r="H13">
            <v>16.559999999999999</v>
          </cell>
          <cell r="I13" t="str">
            <v>L</v>
          </cell>
          <cell r="J13">
            <v>48.6</v>
          </cell>
          <cell r="K13">
            <v>0.2</v>
          </cell>
        </row>
        <row r="14">
          <cell r="B14">
            <v>26.637499999999989</v>
          </cell>
          <cell r="C14">
            <v>30.5</v>
          </cell>
          <cell r="D14">
            <v>23.3</v>
          </cell>
          <cell r="E14">
            <v>73.666666666666671</v>
          </cell>
          <cell r="F14">
            <v>86</v>
          </cell>
          <cell r="G14">
            <v>59</v>
          </cell>
          <cell r="H14">
            <v>26.64</v>
          </cell>
          <cell r="I14" t="str">
            <v>N</v>
          </cell>
          <cell r="J14">
            <v>49.32</v>
          </cell>
          <cell r="K14">
            <v>0</v>
          </cell>
        </row>
        <row r="15">
          <cell r="B15">
            <v>26.654166666666665</v>
          </cell>
          <cell r="C15">
            <v>32.5</v>
          </cell>
          <cell r="D15">
            <v>22.2</v>
          </cell>
          <cell r="E15">
            <v>73.708333333333329</v>
          </cell>
          <cell r="F15">
            <v>89</v>
          </cell>
          <cell r="G15">
            <v>52</v>
          </cell>
          <cell r="H15">
            <v>16.2</v>
          </cell>
          <cell r="I15" t="str">
            <v>N</v>
          </cell>
          <cell r="J15">
            <v>37.080000000000005</v>
          </cell>
          <cell r="K15">
            <v>0</v>
          </cell>
        </row>
        <row r="16">
          <cell r="B16">
            <v>25.179166666666671</v>
          </cell>
          <cell r="C16">
            <v>30.5</v>
          </cell>
          <cell r="D16">
            <v>21.5</v>
          </cell>
          <cell r="E16">
            <v>81.458333333333329</v>
          </cell>
          <cell r="F16">
            <v>95</v>
          </cell>
          <cell r="G16">
            <v>62</v>
          </cell>
          <cell r="H16">
            <v>17.28</v>
          </cell>
          <cell r="I16" t="str">
            <v>NE</v>
          </cell>
          <cell r="J16">
            <v>39.96</v>
          </cell>
          <cell r="K16">
            <v>27.8</v>
          </cell>
        </row>
        <row r="17">
          <cell r="B17">
            <v>24.254166666666659</v>
          </cell>
          <cell r="C17">
            <v>29.9</v>
          </cell>
          <cell r="D17">
            <v>21.6</v>
          </cell>
          <cell r="E17">
            <v>88.708333333333329</v>
          </cell>
          <cell r="F17">
            <v>98</v>
          </cell>
          <cell r="G17">
            <v>62</v>
          </cell>
          <cell r="H17">
            <v>10.08</v>
          </cell>
          <cell r="I17" t="str">
            <v>N</v>
          </cell>
          <cell r="J17">
            <v>20.52</v>
          </cell>
          <cell r="K17">
            <v>52.6</v>
          </cell>
        </row>
        <row r="18">
          <cell r="B18">
            <v>23.833333333333339</v>
          </cell>
          <cell r="C18">
            <v>27.6</v>
          </cell>
          <cell r="D18">
            <v>22</v>
          </cell>
          <cell r="E18">
            <v>88.916666666666671</v>
          </cell>
          <cell r="F18">
            <v>95</v>
          </cell>
          <cell r="G18">
            <v>73</v>
          </cell>
          <cell r="H18">
            <v>16.2</v>
          </cell>
          <cell r="I18" t="str">
            <v>N</v>
          </cell>
          <cell r="J18">
            <v>29.880000000000003</v>
          </cell>
          <cell r="K18">
            <v>20.6</v>
          </cell>
        </row>
        <row r="19">
          <cell r="B19">
            <v>23.029166666666669</v>
          </cell>
          <cell r="C19">
            <v>29.6</v>
          </cell>
          <cell r="D19">
            <v>21.3</v>
          </cell>
          <cell r="E19">
            <v>91.916666666666671</v>
          </cell>
          <cell r="F19">
            <v>98</v>
          </cell>
          <cell r="G19">
            <v>61</v>
          </cell>
          <cell r="H19">
            <v>16.2</v>
          </cell>
          <cell r="I19" t="str">
            <v>N</v>
          </cell>
          <cell r="J19">
            <v>37.080000000000005</v>
          </cell>
          <cell r="K19">
            <v>49.400000000000006</v>
          </cell>
        </row>
        <row r="20">
          <cell r="B20">
            <v>23.654166666666669</v>
          </cell>
          <cell r="C20">
            <v>29</v>
          </cell>
          <cell r="D20">
            <v>18.8</v>
          </cell>
          <cell r="E20">
            <v>77.208333333333329</v>
          </cell>
          <cell r="F20">
            <v>98</v>
          </cell>
          <cell r="G20">
            <v>42</v>
          </cell>
          <cell r="H20">
            <v>14.04</v>
          </cell>
          <cell r="I20" t="str">
            <v>N</v>
          </cell>
          <cell r="J20">
            <v>28.44</v>
          </cell>
          <cell r="K20">
            <v>1.9999999999999998</v>
          </cell>
        </row>
        <row r="21">
          <cell r="B21">
            <v>23.466666666666665</v>
          </cell>
          <cell r="C21">
            <v>29.4</v>
          </cell>
          <cell r="D21">
            <v>17</v>
          </cell>
          <cell r="E21">
            <v>66.708333333333329</v>
          </cell>
          <cell r="F21">
            <v>91</v>
          </cell>
          <cell r="G21">
            <v>42</v>
          </cell>
          <cell r="H21">
            <v>12.24</v>
          </cell>
          <cell r="I21" t="str">
            <v>N</v>
          </cell>
          <cell r="J21">
            <v>26.64</v>
          </cell>
          <cell r="K21">
            <v>0</v>
          </cell>
        </row>
        <row r="22">
          <cell r="B22">
            <v>24.712499999999995</v>
          </cell>
          <cell r="C22">
            <v>31.1</v>
          </cell>
          <cell r="D22">
            <v>20</v>
          </cell>
          <cell r="E22">
            <v>67.75</v>
          </cell>
          <cell r="F22">
            <v>84</v>
          </cell>
          <cell r="G22">
            <v>43</v>
          </cell>
          <cell r="H22">
            <v>15.120000000000001</v>
          </cell>
          <cell r="I22" t="str">
            <v>N</v>
          </cell>
          <cell r="J22">
            <v>38.519999999999996</v>
          </cell>
          <cell r="K22">
            <v>0</v>
          </cell>
        </row>
        <row r="23">
          <cell r="B23">
            <v>25.245833333333334</v>
          </cell>
          <cell r="C23">
            <v>31.4</v>
          </cell>
          <cell r="D23">
            <v>21.9</v>
          </cell>
          <cell r="E23">
            <v>73</v>
          </cell>
          <cell r="F23">
            <v>89</v>
          </cell>
          <cell r="G23">
            <v>52</v>
          </cell>
          <cell r="H23">
            <v>18.36</v>
          </cell>
          <cell r="I23" t="str">
            <v>N</v>
          </cell>
          <cell r="J23">
            <v>39.6</v>
          </cell>
          <cell r="K23">
            <v>0</v>
          </cell>
        </row>
        <row r="24">
          <cell r="B24">
            <v>24.629166666666663</v>
          </cell>
          <cell r="C24">
            <v>30.9</v>
          </cell>
          <cell r="D24">
            <v>20.8</v>
          </cell>
          <cell r="E24">
            <v>79.708333333333329</v>
          </cell>
          <cell r="F24">
            <v>96</v>
          </cell>
          <cell r="G24">
            <v>52</v>
          </cell>
          <cell r="H24">
            <v>12.6</v>
          </cell>
          <cell r="I24" t="str">
            <v>N</v>
          </cell>
          <cell r="J24">
            <v>23.759999999999998</v>
          </cell>
          <cell r="K24">
            <v>0</v>
          </cell>
        </row>
        <row r="25">
          <cell r="B25">
            <v>25.920833333333334</v>
          </cell>
          <cell r="C25">
            <v>33</v>
          </cell>
          <cell r="D25">
            <v>21.3</v>
          </cell>
          <cell r="E25">
            <v>75.333333333333329</v>
          </cell>
          <cell r="F25">
            <v>97</v>
          </cell>
          <cell r="G25">
            <v>44</v>
          </cell>
          <cell r="H25">
            <v>8.64</v>
          </cell>
          <cell r="I25" t="str">
            <v>N</v>
          </cell>
          <cell r="J25">
            <v>19.440000000000001</v>
          </cell>
          <cell r="K25">
            <v>0</v>
          </cell>
        </row>
        <row r="26">
          <cell r="B26">
            <v>25.966666666666665</v>
          </cell>
          <cell r="C26">
            <v>32.200000000000003</v>
          </cell>
          <cell r="D26">
            <v>20.6</v>
          </cell>
          <cell r="E26">
            <v>69.791666666666671</v>
          </cell>
          <cell r="F26">
            <v>93</v>
          </cell>
          <cell r="G26">
            <v>44</v>
          </cell>
          <cell r="H26">
            <v>13.32</v>
          </cell>
          <cell r="I26" t="str">
            <v>N</v>
          </cell>
          <cell r="J26">
            <v>29.16</v>
          </cell>
          <cell r="K26">
            <v>0</v>
          </cell>
        </row>
        <row r="27">
          <cell r="B27">
            <v>26.587499999999995</v>
          </cell>
          <cell r="C27">
            <v>32.799999999999997</v>
          </cell>
          <cell r="D27">
            <v>21.9</v>
          </cell>
          <cell r="E27">
            <v>68.791666666666671</v>
          </cell>
          <cell r="F27">
            <v>88</v>
          </cell>
          <cell r="G27">
            <v>45</v>
          </cell>
          <cell r="H27">
            <v>17.28</v>
          </cell>
          <cell r="I27" t="str">
            <v>N</v>
          </cell>
          <cell r="J27">
            <v>34.92</v>
          </cell>
          <cell r="K27">
            <v>0</v>
          </cell>
        </row>
        <row r="28">
          <cell r="B28">
            <v>27.462500000000002</v>
          </cell>
          <cell r="C28">
            <v>33.5</v>
          </cell>
          <cell r="D28">
            <v>22.4</v>
          </cell>
          <cell r="E28">
            <v>67.083333333333329</v>
          </cell>
          <cell r="F28">
            <v>86</v>
          </cell>
          <cell r="G28">
            <v>44</v>
          </cell>
          <cell r="H28">
            <v>17.64</v>
          </cell>
          <cell r="I28" t="str">
            <v>N</v>
          </cell>
          <cell r="J28">
            <v>38.159999999999997</v>
          </cell>
          <cell r="K28">
            <v>0</v>
          </cell>
        </row>
        <row r="29">
          <cell r="B29">
            <v>27.079166666666666</v>
          </cell>
          <cell r="C29">
            <v>32.4</v>
          </cell>
          <cell r="D29">
            <v>22.5</v>
          </cell>
          <cell r="E29">
            <v>69.833333333333329</v>
          </cell>
          <cell r="F29">
            <v>87</v>
          </cell>
          <cell r="G29">
            <v>49</v>
          </cell>
          <cell r="H29">
            <v>18.720000000000002</v>
          </cell>
          <cell r="I29" t="str">
            <v>N</v>
          </cell>
          <cell r="J29">
            <v>39.6</v>
          </cell>
          <cell r="K29">
            <v>0</v>
          </cell>
        </row>
        <row r="30">
          <cell r="B30">
            <v>23.266666666666669</v>
          </cell>
          <cell r="C30">
            <v>27.4</v>
          </cell>
          <cell r="D30">
            <v>20.2</v>
          </cell>
          <cell r="E30">
            <v>86.875</v>
          </cell>
          <cell r="F30">
            <v>97</v>
          </cell>
          <cell r="G30">
            <v>66</v>
          </cell>
          <cell r="H30">
            <v>16.920000000000002</v>
          </cell>
          <cell r="I30" t="str">
            <v>N</v>
          </cell>
          <cell r="J30">
            <v>43.92</v>
          </cell>
          <cell r="K30">
            <v>62.000000000000007</v>
          </cell>
        </row>
        <row r="31">
          <cell r="B31">
            <v>22.341666666666669</v>
          </cell>
          <cell r="C31">
            <v>26.3</v>
          </cell>
          <cell r="D31">
            <v>20.399999999999999</v>
          </cell>
          <cell r="E31">
            <v>92.583333333333329</v>
          </cell>
          <cell r="F31">
            <v>97</v>
          </cell>
          <cell r="G31">
            <v>77</v>
          </cell>
          <cell r="H31">
            <v>9.7200000000000006</v>
          </cell>
          <cell r="I31" t="str">
            <v>N</v>
          </cell>
          <cell r="J31">
            <v>22.32</v>
          </cell>
          <cell r="K31">
            <v>4.6000000000000005</v>
          </cell>
        </row>
        <row r="32">
          <cell r="B32">
            <v>22.637500000000003</v>
          </cell>
          <cell r="C32">
            <v>27.7</v>
          </cell>
          <cell r="D32">
            <v>21.4</v>
          </cell>
          <cell r="E32">
            <v>92.541666666666671</v>
          </cell>
          <cell r="F32">
            <v>97</v>
          </cell>
          <cell r="G32">
            <v>73</v>
          </cell>
          <cell r="H32">
            <v>15.840000000000002</v>
          </cell>
          <cell r="I32" t="str">
            <v>N</v>
          </cell>
          <cell r="J32">
            <v>29.880000000000003</v>
          </cell>
          <cell r="K32">
            <v>28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27.637500000000003</v>
          </cell>
          <cell r="C5">
            <v>36.6</v>
          </cell>
          <cell r="D5">
            <v>21.8</v>
          </cell>
          <cell r="E5">
            <v>63.375</v>
          </cell>
          <cell r="F5">
            <v>89</v>
          </cell>
          <cell r="G5">
            <v>28</v>
          </cell>
          <cell r="H5">
            <v>10.08</v>
          </cell>
          <cell r="I5" t="str">
            <v>SO</v>
          </cell>
          <cell r="J5">
            <v>29.16</v>
          </cell>
          <cell r="K5">
            <v>0</v>
          </cell>
        </row>
        <row r="6">
          <cell r="B6">
            <v>28.091666666666665</v>
          </cell>
          <cell r="C6">
            <v>37.200000000000003</v>
          </cell>
          <cell r="D6">
            <v>21.3</v>
          </cell>
          <cell r="E6">
            <v>58.25</v>
          </cell>
          <cell r="F6">
            <v>88</v>
          </cell>
          <cell r="G6">
            <v>23</v>
          </cell>
          <cell r="H6">
            <v>23.759999999999998</v>
          </cell>
          <cell r="I6" t="str">
            <v>O</v>
          </cell>
          <cell r="J6">
            <v>51.84</v>
          </cell>
          <cell r="K6">
            <v>0</v>
          </cell>
        </row>
        <row r="7">
          <cell r="B7">
            <v>28.454166666666666</v>
          </cell>
          <cell r="C7">
            <v>36.700000000000003</v>
          </cell>
          <cell r="D7">
            <v>21.7</v>
          </cell>
          <cell r="E7">
            <v>58.666666666666664</v>
          </cell>
          <cell r="F7">
            <v>81</v>
          </cell>
          <cell r="G7">
            <v>30</v>
          </cell>
          <cell r="H7">
            <v>15.120000000000001</v>
          </cell>
          <cell r="I7" t="str">
            <v>NO</v>
          </cell>
          <cell r="J7">
            <v>28.08</v>
          </cell>
          <cell r="K7">
            <v>0</v>
          </cell>
        </row>
        <row r="8">
          <cell r="B8">
            <v>27.366666666666674</v>
          </cell>
          <cell r="C8">
            <v>36</v>
          </cell>
          <cell r="D8">
            <v>22.2</v>
          </cell>
          <cell r="E8">
            <v>58.541666666666664</v>
          </cell>
          <cell r="F8">
            <v>81</v>
          </cell>
          <cell r="G8">
            <v>26</v>
          </cell>
          <cell r="H8">
            <v>17.64</v>
          </cell>
          <cell r="I8" t="str">
            <v>NO</v>
          </cell>
          <cell r="J8">
            <v>41.4</v>
          </cell>
          <cell r="K8">
            <v>0</v>
          </cell>
        </row>
        <row r="9">
          <cell r="B9">
            <v>27.050000000000008</v>
          </cell>
          <cell r="C9">
            <v>34.9</v>
          </cell>
          <cell r="D9">
            <v>22</v>
          </cell>
          <cell r="E9">
            <v>66.541666666666671</v>
          </cell>
          <cell r="F9">
            <v>87</v>
          </cell>
          <cell r="G9">
            <v>36</v>
          </cell>
          <cell r="H9">
            <v>14.04</v>
          </cell>
          <cell r="I9" t="str">
            <v>SO</v>
          </cell>
          <cell r="J9">
            <v>38.519999999999996</v>
          </cell>
          <cell r="K9">
            <v>1</v>
          </cell>
        </row>
        <row r="10">
          <cell r="B10">
            <v>24.591666666666665</v>
          </cell>
          <cell r="C10">
            <v>31.9</v>
          </cell>
          <cell r="D10">
            <v>21.2</v>
          </cell>
          <cell r="E10">
            <v>78.583333333333329</v>
          </cell>
          <cell r="F10">
            <v>91</v>
          </cell>
          <cell r="G10">
            <v>51</v>
          </cell>
          <cell r="H10">
            <v>15.120000000000001</v>
          </cell>
          <cell r="I10" t="str">
            <v>SO</v>
          </cell>
          <cell r="J10">
            <v>32.04</v>
          </cell>
          <cell r="K10">
            <v>2</v>
          </cell>
        </row>
        <row r="11">
          <cell r="B11">
            <v>26.566666666666666</v>
          </cell>
          <cell r="C11">
            <v>34.700000000000003</v>
          </cell>
          <cell r="D11">
            <v>21.8</v>
          </cell>
          <cell r="E11">
            <v>73.125</v>
          </cell>
          <cell r="F11">
            <v>100</v>
          </cell>
          <cell r="G11">
            <v>35</v>
          </cell>
          <cell r="H11">
            <v>11.520000000000001</v>
          </cell>
          <cell r="I11" t="str">
            <v>SO</v>
          </cell>
          <cell r="J11">
            <v>21.96</v>
          </cell>
          <cell r="K11">
            <v>0</v>
          </cell>
        </row>
        <row r="12">
          <cell r="B12">
            <v>27.212500000000002</v>
          </cell>
          <cell r="C12">
            <v>35.9</v>
          </cell>
          <cell r="D12">
            <v>21.2</v>
          </cell>
          <cell r="E12">
            <v>68.833333333333329</v>
          </cell>
          <cell r="F12">
            <v>97</v>
          </cell>
          <cell r="G12">
            <v>31</v>
          </cell>
          <cell r="H12">
            <v>15.48</v>
          </cell>
          <cell r="I12" t="str">
            <v>SO</v>
          </cell>
          <cell r="J12">
            <v>35.28</v>
          </cell>
          <cell r="K12">
            <v>0.2</v>
          </cell>
        </row>
        <row r="13">
          <cell r="B13">
            <v>28.483333333333334</v>
          </cell>
          <cell r="C13">
            <v>35.9</v>
          </cell>
          <cell r="D13">
            <v>23</v>
          </cell>
          <cell r="E13">
            <v>63.958333333333336</v>
          </cell>
          <cell r="F13">
            <v>88</v>
          </cell>
          <cell r="G13">
            <v>36</v>
          </cell>
          <cell r="H13">
            <v>10.44</v>
          </cell>
          <cell r="I13" t="str">
            <v>NO</v>
          </cell>
          <cell r="J13">
            <v>24.48</v>
          </cell>
          <cell r="K13">
            <v>0</v>
          </cell>
        </row>
        <row r="14">
          <cell r="B14">
            <v>27.099999999999998</v>
          </cell>
          <cell r="C14">
            <v>33.9</v>
          </cell>
          <cell r="D14">
            <v>22.6</v>
          </cell>
          <cell r="E14">
            <v>71.083333333333329</v>
          </cell>
          <cell r="F14">
            <v>89</v>
          </cell>
          <cell r="G14">
            <v>46</v>
          </cell>
          <cell r="H14">
            <v>18.720000000000002</v>
          </cell>
          <cell r="I14" t="str">
            <v>NO</v>
          </cell>
          <cell r="J14">
            <v>38.159999999999997</v>
          </cell>
          <cell r="K14">
            <v>0</v>
          </cell>
        </row>
        <row r="15">
          <cell r="B15">
            <v>26.729166666666661</v>
          </cell>
          <cell r="C15">
            <v>34.799999999999997</v>
          </cell>
          <cell r="D15">
            <v>23.2</v>
          </cell>
          <cell r="E15">
            <v>72.416666666666671</v>
          </cell>
          <cell r="F15">
            <v>87</v>
          </cell>
          <cell r="G15">
            <v>41</v>
          </cell>
          <cell r="H15">
            <v>19.440000000000001</v>
          </cell>
          <cell r="I15" t="str">
            <v>NO</v>
          </cell>
          <cell r="J15">
            <v>34.200000000000003</v>
          </cell>
          <cell r="K15">
            <v>0</v>
          </cell>
        </row>
        <row r="16">
          <cell r="B16">
            <v>25.137499999999999</v>
          </cell>
          <cell r="C16">
            <v>33.299999999999997</v>
          </cell>
          <cell r="D16">
            <v>23.4</v>
          </cell>
          <cell r="E16">
            <v>81.833333333333329</v>
          </cell>
          <cell r="F16">
            <v>96</v>
          </cell>
          <cell r="G16">
            <v>48</v>
          </cell>
          <cell r="H16">
            <v>20.88</v>
          </cell>
          <cell r="I16" t="str">
            <v>NO</v>
          </cell>
          <cell r="J16">
            <v>50.04</v>
          </cell>
          <cell r="K16">
            <v>0.8</v>
          </cell>
        </row>
        <row r="17">
          <cell r="B17">
            <v>25.212500000000006</v>
          </cell>
          <cell r="C17">
            <v>31.5</v>
          </cell>
          <cell r="D17">
            <v>21.7</v>
          </cell>
          <cell r="E17">
            <v>81.583333333333329</v>
          </cell>
          <cell r="F17">
            <v>100</v>
          </cell>
          <cell r="G17">
            <v>50</v>
          </cell>
          <cell r="H17">
            <v>9</v>
          </cell>
          <cell r="I17" t="str">
            <v>NO</v>
          </cell>
          <cell r="J17">
            <v>20.52</v>
          </cell>
          <cell r="K17">
            <v>0.2</v>
          </cell>
        </row>
        <row r="18">
          <cell r="B18">
            <v>25.708333333333339</v>
          </cell>
          <cell r="C18">
            <v>33.1</v>
          </cell>
          <cell r="D18">
            <v>21.7</v>
          </cell>
          <cell r="E18">
            <v>77.80952380952381</v>
          </cell>
          <cell r="F18">
            <v>100</v>
          </cell>
          <cell r="G18">
            <v>45</v>
          </cell>
          <cell r="H18">
            <v>13.32</v>
          </cell>
          <cell r="I18" t="str">
            <v>O</v>
          </cell>
          <cell r="J18">
            <v>35.64</v>
          </cell>
          <cell r="K18">
            <v>12.799999999999999</v>
          </cell>
        </row>
        <row r="19">
          <cell r="B19">
            <v>24.837499999999995</v>
          </cell>
          <cell r="C19">
            <v>31.2</v>
          </cell>
          <cell r="D19">
            <v>21.8</v>
          </cell>
          <cell r="E19">
            <v>83.833333333333329</v>
          </cell>
          <cell r="F19">
            <v>100</v>
          </cell>
          <cell r="G19">
            <v>53</v>
          </cell>
          <cell r="H19">
            <v>22.68</v>
          </cell>
          <cell r="I19" t="str">
            <v>NO</v>
          </cell>
          <cell r="J19">
            <v>39.24</v>
          </cell>
          <cell r="K19">
            <v>9.8000000000000007</v>
          </cell>
        </row>
        <row r="20">
          <cell r="B20">
            <v>24.308333333333334</v>
          </cell>
          <cell r="C20">
            <v>28.5</v>
          </cell>
          <cell r="D20">
            <v>21.9</v>
          </cell>
          <cell r="E20">
            <v>80.625</v>
          </cell>
          <cell r="F20">
            <v>95</v>
          </cell>
          <cell r="G20">
            <v>53</v>
          </cell>
          <cell r="H20">
            <v>9.7200000000000006</v>
          </cell>
          <cell r="I20" t="str">
            <v>SO</v>
          </cell>
          <cell r="J20">
            <v>30.240000000000002</v>
          </cell>
          <cell r="K20">
            <v>2.8000000000000007</v>
          </cell>
        </row>
        <row r="21">
          <cell r="B21">
            <v>25.474999999999998</v>
          </cell>
          <cell r="C21">
            <v>31.3</v>
          </cell>
          <cell r="D21">
            <v>21.4</v>
          </cell>
          <cell r="E21">
            <v>71.458333333333329</v>
          </cell>
          <cell r="F21">
            <v>95</v>
          </cell>
          <cell r="G21">
            <v>40</v>
          </cell>
          <cell r="H21">
            <v>11.16</v>
          </cell>
          <cell r="I21" t="str">
            <v>O</v>
          </cell>
          <cell r="J21">
            <v>25.56</v>
          </cell>
          <cell r="K21">
            <v>0</v>
          </cell>
        </row>
        <row r="22">
          <cell r="B22">
            <v>24.516666666666669</v>
          </cell>
          <cell r="C22">
            <v>32.5</v>
          </cell>
          <cell r="D22">
            <v>19.5</v>
          </cell>
          <cell r="E22">
            <v>74.791666666666671</v>
          </cell>
          <cell r="F22">
            <v>95</v>
          </cell>
          <cell r="G22">
            <v>41</v>
          </cell>
          <cell r="H22">
            <v>25.56</v>
          </cell>
          <cell r="I22" t="str">
            <v>NO</v>
          </cell>
          <cell r="J22">
            <v>77.760000000000005</v>
          </cell>
          <cell r="K22">
            <v>12.6</v>
          </cell>
        </row>
        <row r="23">
          <cell r="B23">
            <v>25.166666666666668</v>
          </cell>
          <cell r="C23">
            <v>32.4</v>
          </cell>
          <cell r="D23">
            <v>20.5</v>
          </cell>
          <cell r="E23">
            <v>78</v>
          </cell>
          <cell r="F23">
            <v>100</v>
          </cell>
          <cell r="G23">
            <v>41</v>
          </cell>
          <cell r="H23">
            <v>32.76</v>
          </cell>
          <cell r="I23" t="str">
            <v>NO</v>
          </cell>
          <cell r="J23">
            <v>61.2</v>
          </cell>
          <cell r="K23">
            <v>2.8000000000000003</v>
          </cell>
        </row>
        <row r="24">
          <cell r="B24">
            <v>24.112500000000008</v>
          </cell>
          <cell r="C24">
            <v>28.4</v>
          </cell>
          <cell r="D24">
            <v>22.1</v>
          </cell>
          <cell r="E24">
            <v>86.708333333333329</v>
          </cell>
          <cell r="F24">
            <v>100</v>
          </cell>
          <cell r="G24">
            <v>62</v>
          </cell>
          <cell r="H24">
            <v>13.32</v>
          </cell>
          <cell r="I24" t="str">
            <v>NO</v>
          </cell>
          <cell r="J24">
            <v>22.32</v>
          </cell>
          <cell r="K24">
            <v>3.6000000000000005</v>
          </cell>
        </row>
        <row r="25">
          <cell r="B25">
            <v>24.179166666666671</v>
          </cell>
          <cell r="C25">
            <v>30.6</v>
          </cell>
          <cell r="D25">
            <v>20.9</v>
          </cell>
          <cell r="E25">
            <v>85.958333333333329</v>
          </cell>
          <cell r="F25">
            <v>100</v>
          </cell>
          <cell r="G25">
            <v>56</v>
          </cell>
          <cell r="H25">
            <v>14.04</v>
          </cell>
          <cell r="I25" t="str">
            <v>O</v>
          </cell>
          <cell r="J25">
            <v>42.480000000000004</v>
          </cell>
          <cell r="K25">
            <v>18.2</v>
          </cell>
        </row>
        <row r="26">
          <cell r="B26">
            <v>24.073913043478264</v>
          </cell>
          <cell r="C26">
            <v>32.299999999999997</v>
          </cell>
          <cell r="D26">
            <v>20.8</v>
          </cell>
          <cell r="E26">
            <v>80</v>
          </cell>
          <cell r="F26">
            <v>100</v>
          </cell>
          <cell r="G26">
            <v>47</v>
          </cell>
          <cell r="H26">
            <v>20.88</v>
          </cell>
          <cell r="I26" t="str">
            <v>SO</v>
          </cell>
          <cell r="J26">
            <v>48.24</v>
          </cell>
          <cell r="K26">
            <v>12.200000000000003</v>
          </cell>
        </row>
        <row r="27">
          <cell r="B27">
            <v>25.000000000000011</v>
          </cell>
          <cell r="C27">
            <v>31.8</v>
          </cell>
          <cell r="D27">
            <v>20.3</v>
          </cell>
          <cell r="E27">
            <v>78.095238095238102</v>
          </cell>
          <cell r="F27">
            <v>100</v>
          </cell>
          <cell r="G27">
            <v>51</v>
          </cell>
          <cell r="H27">
            <v>10.8</v>
          </cell>
          <cell r="I27" t="str">
            <v>SO</v>
          </cell>
          <cell r="J27">
            <v>22.32</v>
          </cell>
          <cell r="K27">
            <v>0</v>
          </cell>
        </row>
        <row r="28">
          <cell r="B28">
            <v>27.029166666666672</v>
          </cell>
          <cell r="C28">
            <v>34.9</v>
          </cell>
          <cell r="D28">
            <v>21.7</v>
          </cell>
          <cell r="E28">
            <v>72.041666666666671</v>
          </cell>
          <cell r="F28">
            <v>100</v>
          </cell>
          <cell r="G28">
            <v>37</v>
          </cell>
          <cell r="H28">
            <v>10.8</v>
          </cell>
          <cell r="I28" t="str">
            <v>NO</v>
          </cell>
          <cell r="J28">
            <v>27.720000000000002</v>
          </cell>
          <cell r="K28">
            <v>0</v>
          </cell>
        </row>
        <row r="29">
          <cell r="B29">
            <v>27.104166666666661</v>
          </cell>
          <cell r="C29">
            <v>34.299999999999997</v>
          </cell>
          <cell r="D29">
            <v>22.4</v>
          </cell>
          <cell r="E29">
            <v>71.166666666666671</v>
          </cell>
          <cell r="F29">
            <v>91</v>
          </cell>
          <cell r="G29">
            <v>43</v>
          </cell>
          <cell r="H29">
            <v>15.840000000000002</v>
          </cell>
          <cell r="I29" t="str">
            <v>O</v>
          </cell>
          <cell r="J29">
            <v>32.76</v>
          </cell>
          <cell r="K29">
            <v>1.4</v>
          </cell>
        </row>
        <row r="30">
          <cell r="B30">
            <v>26</v>
          </cell>
          <cell r="C30">
            <v>32.4</v>
          </cell>
          <cell r="D30">
            <v>22.2</v>
          </cell>
          <cell r="E30">
            <v>73.083333333333329</v>
          </cell>
          <cell r="F30">
            <v>100</v>
          </cell>
          <cell r="G30">
            <v>37</v>
          </cell>
          <cell r="H30">
            <v>18.720000000000002</v>
          </cell>
          <cell r="I30" t="str">
            <v>NO</v>
          </cell>
          <cell r="J30">
            <v>40.32</v>
          </cell>
          <cell r="K30">
            <v>7.6</v>
          </cell>
        </row>
        <row r="31">
          <cell r="B31">
            <v>24.374999999999996</v>
          </cell>
          <cell r="C31">
            <v>32</v>
          </cell>
          <cell r="D31">
            <v>21.4</v>
          </cell>
          <cell r="E31">
            <v>84.695652173913047</v>
          </cell>
          <cell r="F31">
            <v>100</v>
          </cell>
          <cell r="G31">
            <v>46</v>
          </cell>
          <cell r="H31">
            <v>19.440000000000001</v>
          </cell>
          <cell r="I31" t="str">
            <v>NO</v>
          </cell>
          <cell r="J31">
            <v>57.24</v>
          </cell>
          <cell r="K31">
            <v>15.8</v>
          </cell>
        </row>
        <row r="32">
          <cell r="B32">
            <v>23.112500000000001</v>
          </cell>
          <cell r="C32">
            <v>26.1</v>
          </cell>
          <cell r="D32">
            <v>21.5</v>
          </cell>
          <cell r="E32">
            <v>88.86666666666666</v>
          </cell>
          <cell r="F32">
            <v>98</v>
          </cell>
          <cell r="G32">
            <v>77</v>
          </cell>
          <cell r="H32">
            <v>14.4</v>
          </cell>
          <cell r="I32" t="str">
            <v>NO</v>
          </cell>
          <cell r="J32">
            <v>33.840000000000003</v>
          </cell>
          <cell r="K32">
            <v>45.400000000000006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25.074999999999999</v>
          </cell>
          <cell r="C5">
            <v>32.700000000000003</v>
          </cell>
          <cell r="D5">
            <v>17.5</v>
          </cell>
          <cell r="E5">
            <v>62.625</v>
          </cell>
          <cell r="F5">
            <v>91</v>
          </cell>
          <cell r="G5">
            <v>36</v>
          </cell>
          <cell r="H5">
            <v>21.6</v>
          </cell>
          <cell r="I5" t="str">
            <v>N</v>
          </cell>
          <cell r="J5">
            <v>78.12</v>
          </cell>
          <cell r="K5">
            <v>14.6</v>
          </cell>
        </row>
        <row r="6">
          <cell r="B6">
            <v>24.958333333333332</v>
          </cell>
          <cell r="C6">
            <v>32.700000000000003</v>
          </cell>
          <cell r="D6">
            <v>19.600000000000001</v>
          </cell>
          <cell r="E6">
            <v>66</v>
          </cell>
          <cell r="F6">
            <v>88</v>
          </cell>
          <cell r="G6">
            <v>32</v>
          </cell>
          <cell r="H6">
            <v>21.96</v>
          </cell>
          <cell r="I6" t="str">
            <v>S</v>
          </cell>
          <cell r="J6">
            <v>50.76</v>
          </cell>
          <cell r="K6">
            <v>2.8000000000000003</v>
          </cell>
        </row>
        <row r="7">
          <cell r="B7">
            <v>24.479166666666668</v>
          </cell>
          <cell r="C7">
            <v>32</v>
          </cell>
          <cell r="D7">
            <v>19</v>
          </cell>
          <cell r="E7">
            <v>66.25</v>
          </cell>
          <cell r="F7">
            <v>85</v>
          </cell>
          <cell r="G7">
            <v>40</v>
          </cell>
          <cell r="H7">
            <v>15.120000000000001</v>
          </cell>
          <cell r="I7" t="str">
            <v>SE</v>
          </cell>
          <cell r="J7">
            <v>39.24</v>
          </cell>
          <cell r="K7">
            <v>0</v>
          </cell>
        </row>
        <row r="8">
          <cell r="B8">
            <v>23.954166666666666</v>
          </cell>
          <cell r="C8">
            <v>32.299999999999997</v>
          </cell>
          <cell r="D8">
            <v>19.5</v>
          </cell>
          <cell r="E8">
            <v>68</v>
          </cell>
          <cell r="F8">
            <v>87</v>
          </cell>
          <cell r="G8">
            <v>34</v>
          </cell>
          <cell r="H8">
            <v>17.28</v>
          </cell>
          <cell r="I8" t="str">
            <v>N</v>
          </cell>
          <cell r="J8">
            <v>45.36</v>
          </cell>
          <cell r="K8">
            <v>0</v>
          </cell>
        </row>
        <row r="9">
          <cell r="B9">
            <v>23.900000000000006</v>
          </cell>
          <cell r="C9">
            <v>29.7</v>
          </cell>
          <cell r="D9">
            <v>20.399999999999999</v>
          </cell>
          <cell r="E9">
            <v>73.791666666666671</v>
          </cell>
          <cell r="F9">
            <v>91</v>
          </cell>
          <cell r="G9">
            <v>51</v>
          </cell>
          <cell r="H9">
            <v>18.720000000000002</v>
          </cell>
          <cell r="I9" t="str">
            <v>N</v>
          </cell>
          <cell r="J9">
            <v>38.159999999999997</v>
          </cell>
          <cell r="K9">
            <v>3.6000000000000005</v>
          </cell>
        </row>
        <row r="10">
          <cell r="B10">
            <v>23.091666666666669</v>
          </cell>
          <cell r="C10">
            <v>30.2</v>
          </cell>
          <cell r="D10">
            <v>19.899999999999999</v>
          </cell>
          <cell r="E10">
            <v>79.208333333333329</v>
          </cell>
          <cell r="F10">
            <v>93</v>
          </cell>
          <cell r="G10">
            <v>46</v>
          </cell>
          <cell r="H10">
            <v>16.559999999999999</v>
          </cell>
          <cell r="I10" t="str">
            <v>S</v>
          </cell>
          <cell r="J10">
            <v>44.64</v>
          </cell>
          <cell r="K10">
            <v>2.4000000000000004</v>
          </cell>
        </row>
        <row r="11">
          <cell r="B11">
            <v>24.137499999999999</v>
          </cell>
          <cell r="C11">
            <v>30.8</v>
          </cell>
          <cell r="D11">
            <v>20.2</v>
          </cell>
          <cell r="E11">
            <v>75.25</v>
          </cell>
          <cell r="F11">
            <v>92</v>
          </cell>
          <cell r="G11">
            <v>43</v>
          </cell>
          <cell r="H11">
            <v>12.96</v>
          </cell>
          <cell r="I11" t="str">
            <v>SO</v>
          </cell>
          <cell r="J11">
            <v>28.8</v>
          </cell>
          <cell r="K11">
            <v>0</v>
          </cell>
        </row>
        <row r="12">
          <cell r="B12">
            <v>24.641666666666669</v>
          </cell>
          <cell r="C12">
            <v>31.6</v>
          </cell>
          <cell r="D12">
            <v>20.9</v>
          </cell>
          <cell r="E12">
            <v>73.833333333333329</v>
          </cell>
          <cell r="F12">
            <v>88</v>
          </cell>
          <cell r="G12">
            <v>44</v>
          </cell>
          <cell r="H12">
            <v>15.840000000000002</v>
          </cell>
          <cell r="I12" t="str">
            <v>S</v>
          </cell>
          <cell r="J12">
            <v>33.119999999999997</v>
          </cell>
          <cell r="K12">
            <v>1.5999999999999999</v>
          </cell>
        </row>
        <row r="13">
          <cell r="B13">
            <v>26.058333333333337</v>
          </cell>
          <cell r="C13">
            <v>32.700000000000003</v>
          </cell>
          <cell r="D13">
            <v>22.1</v>
          </cell>
          <cell r="E13">
            <v>68.75</v>
          </cell>
          <cell r="F13">
            <v>87</v>
          </cell>
          <cell r="G13">
            <v>39</v>
          </cell>
          <cell r="H13">
            <v>16.2</v>
          </cell>
          <cell r="I13" t="str">
            <v>S</v>
          </cell>
          <cell r="J13">
            <v>28.44</v>
          </cell>
          <cell r="K13">
            <v>0</v>
          </cell>
        </row>
        <row r="14">
          <cell r="B14">
            <v>24.712500000000006</v>
          </cell>
          <cell r="C14">
            <v>29.2</v>
          </cell>
          <cell r="D14">
            <v>20.9</v>
          </cell>
          <cell r="E14">
            <v>76.916666666666671</v>
          </cell>
          <cell r="F14">
            <v>91</v>
          </cell>
          <cell r="G14">
            <v>59</v>
          </cell>
          <cell r="H14">
            <v>20.52</v>
          </cell>
          <cell r="I14" t="str">
            <v>S</v>
          </cell>
          <cell r="J14">
            <v>36.36</v>
          </cell>
          <cell r="K14">
            <v>26.4</v>
          </cell>
        </row>
        <row r="15">
          <cell r="B15">
            <v>23.833333333333332</v>
          </cell>
          <cell r="C15">
            <v>30.8</v>
          </cell>
          <cell r="D15">
            <v>20.5</v>
          </cell>
          <cell r="E15">
            <v>76.833333333333329</v>
          </cell>
          <cell r="F15">
            <v>91</v>
          </cell>
          <cell r="G15">
            <v>48</v>
          </cell>
          <cell r="H15">
            <v>17.64</v>
          </cell>
          <cell r="I15" t="str">
            <v>S</v>
          </cell>
          <cell r="J15">
            <v>34.92</v>
          </cell>
          <cell r="K15">
            <v>13.2</v>
          </cell>
        </row>
        <row r="16">
          <cell r="B16">
            <v>22.790909090909093</v>
          </cell>
          <cell r="C16">
            <v>23.6</v>
          </cell>
          <cell r="D16">
            <v>21.4</v>
          </cell>
          <cell r="E16">
            <v>84.272727272727266</v>
          </cell>
          <cell r="F16">
            <v>89</v>
          </cell>
          <cell r="G16">
            <v>77</v>
          </cell>
          <cell r="H16">
            <v>7.9200000000000008</v>
          </cell>
          <cell r="I16" t="str">
            <v>S</v>
          </cell>
          <cell r="J16">
            <v>15.840000000000002</v>
          </cell>
          <cell r="K16">
            <v>0.4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25.49</v>
          </cell>
          <cell r="C18">
            <v>29.1</v>
          </cell>
          <cell r="D18">
            <v>21.3</v>
          </cell>
          <cell r="E18">
            <v>72.599999999999994</v>
          </cell>
          <cell r="F18">
            <v>90</v>
          </cell>
          <cell r="G18">
            <v>58</v>
          </cell>
          <cell r="H18">
            <v>13.68</v>
          </cell>
          <cell r="I18" t="str">
            <v>L</v>
          </cell>
          <cell r="J18">
            <v>34.92</v>
          </cell>
          <cell r="K18">
            <v>0.4</v>
          </cell>
        </row>
        <row r="19">
          <cell r="B19">
            <v>23.137500000000003</v>
          </cell>
          <cell r="C19">
            <v>29.1</v>
          </cell>
          <cell r="D19">
            <v>20.399999999999999</v>
          </cell>
          <cell r="E19">
            <v>81.958333333333329</v>
          </cell>
          <cell r="F19">
            <v>93</v>
          </cell>
          <cell r="G19">
            <v>59</v>
          </cell>
          <cell r="H19">
            <v>15.48</v>
          </cell>
          <cell r="I19" t="str">
            <v>SE</v>
          </cell>
          <cell r="J19">
            <v>39.96</v>
          </cell>
          <cell r="K19">
            <v>8</v>
          </cell>
        </row>
        <row r="20">
          <cell r="B20">
            <v>22.129166666666666</v>
          </cell>
          <cell r="C20">
            <v>27.5</v>
          </cell>
          <cell r="D20">
            <v>19.3</v>
          </cell>
          <cell r="E20">
            <v>83.541666666666671</v>
          </cell>
          <cell r="F20">
            <v>94</v>
          </cell>
          <cell r="G20">
            <v>55</v>
          </cell>
          <cell r="H20">
            <v>12.24</v>
          </cell>
          <cell r="I20" t="str">
            <v>NE</v>
          </cell>
          <cell r="J20">
            <v>27</v>
          </cell>
          <cell r="K20">
            <v>4.8000000000000016</v>
          </cell>
        </row>
        <row r="21">
          <cell r="B21">
            <v>22.787500000000005</v>
          </cell>
          <cell r="C21">
            <v>29.4</v>
          </cell>
          <cell r="D21">
            <v>17.600000000000001</v>
          </cell>
          <cell r="E21">
            <v>72.125</v>
          </cell>
          <cell r="F21">
            <v>93</v>
          </cell>
          <cell r="G21">
            <v>36</v>
          </cell>
          <cell r="H21">
            <v>10.44</v>
          </cell>
          <cell r="I21" t="str">
            <v>SE</v>
          </cell>
          <cell r="J21">
            <v>27</v>
          </cell>
          <cell r="K21">
            <v>0.8</v>
          </cell>
        </row>
        <row r="22">
          <cell r="B22">
            <v>23.362499999999997</v>
          </cell>
          <cell r="C22">
            <v>29.9</v>
          </cell>
          <cell r="D22">
            <v>18.600000000000001</v>
          </cell>
          <cell r="E22">
            <v>68.75</v>
          </cell>
          <cell r="F22">
            <v>95</v>
          </cell>
          <cell r="G22">
            <v>34</v>
          </cell>
          <cell r="H22">
            <v>14.04</v>
          </cell>
          <cell r="I22" t="str">
            <v>S</v>
          </cell>
          <cell r="J22">
            <v>46.800000000000004</v>
          </cell>
          <cell r="K22">
            <v>0.2</v>
          </cell>
        </row>
        <row r="23">
          <cell r="B23">
            <v>22.704166666666676</v>
          </cell>
          <cell r="C23">
            <v>29.4</v>
          </cell>
          <cell r="D23">
            <v>20</v>
          </cell>
          <cell r="E23">
            <v>79.125</v>
          </cell>
          <cell r="F23">
            <v>91</v>
          </cell>
          <cell r="G23">
            <v>52</v>
          </cell>
          <cell r="H23">
            <v>23.040000000000003</v>
          </cell>
          <cell r="I23" t="str">
            <v>SO</v>
          </cell>
          <cell r="J23">
            <v>54.72</v>
          </cell>
          <cell r="K23">
            <v>0</v>
          </cell>
        </row>
        <row r="24">
          <cell r="B24">
            <v>22.608333333333338</v>
          </cell>
          <cell r="C24">
            <v>27</v>
          </cell>
          <cell r="D24">
            <v>20.399999999999999</v>
          </cell>
          <cell r="E24">
            <v>82</v>
          </cell>
          <cell r="F24">
            <v>91</v>
          </cell>
          <cell r="G24">
            <v>64</v>
          </cell>
          <cell r="H24">
            <v>16.559999999999999</v>
          </cell>
          <cell r="I24" t="str">
            <v>SE</v>
          </cell>
          <cell r="J24">
            <v>43.56</v>
          </cell>
          <cell r="K24">
            <v>0</v>
          </cell>
        </row>
        <row r="25">
          <cell r="B25">
            <v>22.399999999999995</v>
          </cell>
          <cell r="C25">
            <v>31.3</v>
          </cell>
          <cell r="D25">
            <v>18.7</v>
          </cell>
          <cell r="E25">
            <v>84.041666666666671</v>
          </cell>
          <cell r="F25">
            <v>95</v>
          </cell>
          <cell r="G25">
            <v>49</v>
          </cell>
          <cell r="H25">
            <v>14.04</v>
          </cell>
          <cell r="I25" t="str">
            <v>S</v>
          </cell>
          <cell r="J25">
            <v>34.200000000000003</v>
          </cell>
          <cell r="K25">
            <v>44.4</v>
          </cell>
        </row>
        <row r="26">
          <cell r="B26">
            <v>23.120833333333326</v>
          </cell>
          <cell r="C26">
            <v>31.2</v>
          </cell>
          <cell r="D26">
            <v>17.399999999999999</v>
          </cell>
          <cell r="E26">
            <v>72.833333333333329</v>
          </cell>
          <cell r="F26">
            <v>94</v>
          </cell>
          <cell r="G26">
            <v>44</v>
          </cell>
          <cell r="H26">
            <v>16.559999999999999</v>
          </cell>
          <cell r="I26" t="str">
            <v>SO</v>
          </cell>
          <cell r="J26">
            <v>38.159999999999997</v>
          </cell>
          <cell r="K26">
            <v>2.9999999999999996</v>
          </cell>
        </row>
        <row r="27">
          <cell r="B27">
            <v>24.683333333333326</v>
          </cell>
          <cell r="C27">
            <v>28.7</v>
          </cell>
          <cell r="D27">
            <v>21</v>
          </cell>
          <cell r="E27">
            <v>67.25</v>
          </cell>
          <cell r="F27">
            <v>83</v>
          </cell>
          <cell r="G27">
            <v>40</v>
          </cell>
          <cell r="H27">
            <v>20.88</v>
          </cell>
          <cell r="I27" t="str">
            <v>SO</v>
          </cell>
          <cell r="J27">
            <v>47.16</v>
          </cell>
          <cell r="K27">
            <v>0</v>
          </cell>
        </row>
        <row r="28">
          <cell r="B28">
            <v>24.866666666666664</v>
          </cell>
          <cell r="C28">
            <v>32.200000000000003</v>
          </cell>
          <cell r="D28">
            <v>21</v>
          </cell>
          <cell r="E28">
            <v>68.958333333333329</v>
          </cell>
          <cell r="F28">
            <v>84</v>
          </cell>
          <cell r="G28">
            <v>36</v>
          </cell>
          <cell r="H28">
            <v>15.48</v>
          </cell>
          <cell r="I28" t="str">
            <v>S</v>
          </cell>
          <cell r="J28">
            <v>34.200000000000003</v>
          </cell>
          <cell r="K28">
            <v>0</v>
          </cell>
        </row>
        <row r="29">
          <cell r="B29">
            <v>23.916666666666661</v>
          </cell>
          <cell r="C29">
            <v>30.4</v>
          </cell>
          <cell r="D29">
            <v>21.3</v>
          </cell>
          <cell r="E29">
            <v>75.375</v>
          </cell>
          <cell r="F29">
            <v>87</v>
          </cell>
          <cell r="G29">
            <v>51</v>
          </cell>
          <cell r="H29">
            <v>17.28</v>
          </cell>
          <cell r="I29" t="str">
            <v>S</v>
          </cell>
          <cell r="J29">
            <v>38.519999999999996</v>
          </cell>
          <cell r="K29">
            <v>2.6</v>
          </cell>
        </row>
        <row r="30">
          <cell r="B30">
            <v>23.462499999999995</v>
          </cell>
          <cell r="C30">
            <v>29.1</v>
          </cell>
          <cell r="D30">
            <v>21.1</v>
          </cell>
          <cell r="E30">
            <v>74.541666666666671</v>
          </cell>
          <cell r="F30">
            <v>87</v>
          </cell>
          <cell r="G30">
            <v>47</v>
          </cell>
          <cell r="H30">
            <v>22.68</v>
          </cell>
          <cell r="I30" t="str">
            <v>S</v>
          </cell>
          <cell r="J30">
            <v>45.36</v>
          </cell>
          <cell r="K30">
            <v>0</v>
          </cell>
        </row>
        <row r="31">
          <cell r="B31">
            <v>22.525000000000006</v>
          </cell>
          <cell r="C31">
            <v>27.1</v>
          </cell>
          <cell r="D31">
            <v>19.899999999999999</v>
          </cell>
          <cell r="E31">
            <v>82.791666666666671</v>
          </cell>
          <cell r="F31">
            <v>92</v>
          </cell>
          <cell r="G31">
            <v>58</v>
          </cell>
          <cell r="H31">
            <v>16.2</v>
          </cell>
          <cell r="I31" t="str">
            <v>S</v>
          </cell>
          <cell r="J31">
            <v>53.28</v>
          </cell>
          <cell r="K31">
            <v>10.199999999999999</v>
          </cell>
        </row>
        <row r="32">
          <cell r="B32">
            <v>21.737500000000001</v>
          </cell>
          <cell r="C32">
            <v>25.6</v>
          </cell>
          <cell r="D32">
            <v>20.2</v>
          </cell>
          <cell r="E32">
            <v>87.875</v>
          </cell>
          <cell r="F32">
            <v>94</v>
          </cell>
          <cell r="G32">
            <v>72</v>
          </cell>
          <cell r="H32">
            <v>18.720000000000002</v>
          </cell>
          <cell r="I32" t="str">
            <v>S</v>
          </cell>
          <cell r="J32">
            <v>36.72</v>
          </cell>
          <cell r="K32">
            <v>9.6000000000000014</v>
          </cell>
        </row>
        <row r="33">
          <cell r="I33" t="str">
            <v>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30.058333333333334</v>
          </cell>
          <cell r="C18">
            <v>33.5</v>
          </cell>
          <cell r="D18">
            <v>25.1</v>
          </cell>
          <cell r="E18">
            <v>61.416666666666664</v>
          </cell>
          <cell r="F18">
            <v>81</v>
          </cell>
          <cell r="G18">
            <v>46</v>
          </cell>
          <cell r="H18">
            <v>9.7200000000000006</v>
          </cell>
          <cell r="I18" t="str">
            <v>O</v>
          </cell>
          <cell r="J18">
            <v>25.2</v>
          </cell>
          <cell r="K18" t="str">
            <v>*</v>
          </cell>
        </row>
        <row r="19">
          <cell r="B19">
            <v>26.770833333333339</v>
          </cell>
          <cell r="C19">
            <v>32.200000000000003</v>
          </cell>
          <cell r="D19">
            <v>24.2</v>
          </cell>
          <cell r="E19">
            <v>81.541666666666671</v>
          </cell>
          <cell r="F19">
            <v>92</v>
          </cell>
          <cell r="G19">
            <v>59</v>
          </cell>
          <cell r="H19">
            <v>17.64</v>
          </cell>
          <cell r="I19" t="str">
            <v>O</v>
          </cell>
          <cell r="J19">
            <v>33.480000000000004</v>
          </cell>
          <cell r="K19">
            <v>17.399999999999999</v>
          </cell>
        </row>
        <row r="20">
          <cell r="B20">
            <v>28.341666666666665</v>
          </cell>
          <cell r="C20">
            <v>33.6</v>
          </cell>
          <cell r="D20">
            <v>24.5</v>
          </cell>
          <cell r="E20">
            <v>63.166666666666664</v>
          </cell>
          <cell r="F20">
            <v>90</v>
          </cell>
          <cell r="G20">
            <v>33</v>
          </cell>
          <cell r="H20">
            <v>11.520000000000001</v>
          </cell>
          <cell r="I20" t="str">
            <v>SO</v>
          </cell>
          <cell r="J20">
            <v>36</v>
          </cell>
          <cell r="K20">
            <v>0</v>
          </cell>
        </row>
        <row r="21">
          <cell r="B21">
            <v>25.472727272727273</v>
          </cell>
          <cell r="C21">
            <v>29.6</v>
          </cell>
          <cell r="D21">
            <v>23.7</v>
          </cell>
          <cell r="E21">
            <v>68.727272727272734</v>
          </cell>
          <cell r="F21">
            <v>82</v>
          </cell>
          <cell r="G21">
            <v>43</v>
          </cell>
          <cell r="H21">
            <v>6.48</v>
          </cell>
          <cell r="I21" t="str">
            <v>SO</v>
          </cell>
          <cell r="J21">
            <v>14.04</v>
          </cell>
          <cell r="K21">
            <v>0</v>
          </cell>
        </row>
        <row r="22">
          <cell r="B22">
            <v>32.091666666666669</v>
          </cell>
          <cell r="C22">
            <v>36.1</v>
          </cell>
          <cell r="D22">
            <v>27.2</v>
          </cell>
          <cell r="E22">
            <v>51.166666666666664</v>
          </cell>
          <cell r="F22">
            <v>68</v>
          </cell>
          <cell r="G22">
            <v>36</v>
          </cell>
          <cell r="H22">
            <v>12.6</v>
          </cell>
          <cell r="I22" t="str">
            <v>NE</v>
          </cell>
          <cell r="J22">
            <v>36</v>
          </cell>
          <cell r="K22">
            <v>0</v>
          </cell>
        </row>
        <row r="23">
          <cell r="B23">
            <v>27.858333333333338</v>
          </cell>
          <cell r="C23">
            <v>31.9</v>
          </cell>
          <cell r="D23">
            <v>25.3</v>
          </cell>
          <cell r="E23">
            <v>71.541666666666671</v>
          </cell>
          <cell r="F23">
            <v>88</v>
          </cell>
          <cell r="G23">
            <v>54</v>
          </cell>
          <cell r="H23">
            <v>21.6</v>
          </cell>
          <cell r="I23" t="str">
            <v>NO</v>
          </cell>
          <cell r="J23">
            <v>43.56</v>
          </cell>
          <cell r="K23">
            <v>1.4</v>
          </cell>
        </row>
        <row r="24">
          <cell r="B24">
            <v>26.112499999999997</v>
          </cell>
          <cell r="C24">
            <v>34.4</v>
          </cell>
          <cell r="D24">
            <v>23.5</v>
          </cell>
          <cell r="E24">
            <v>82.708333333333329</v>
          </cell>
          <cell r="F24">
            <v>94</v>
          </cell>
          <cell r="G24">
            <v>51</v>
          </cell>
          <cell r="H24">
            <v>16.559999999999999</v>
          </cell>
          <cell r="I24" t="str">
            <v>N</v>
          </cell>
          <cell r="J24">
            <v>40.32</v>
          </cell>
          <cell r="K24">
            <v>65.2</v>
          </cell>
        </row>
        <row r="25">
          <cell r="B25">
            <v>28.262499999999999</v>
          </cell>
          <cell r="C25">
            <v>34.299999999999997</v>
          </cell>
          <cell r="D25">
            <v>24.6</v>
          </cell>
          <cell r="E25">
            <v>76.333333333333329</v>
          </cell>
          <cell r="F25">
            <v>90</v>
          </cell>
          <cell r="G25">
            <v>48</v>
          </cell>
          <cell r="H25">
            <v>10.8</v>
          </cell>
          <cell r="I25" t="str">
            <v>L</v>
          </cell>
          <cell r="J25">
            <v>39.6</v>
          </cell>
          <cell r="K25">
            <v>0.2</v>
          </cell>
        </row>
        <row r="26">
          <cell r="B26">
            <v>27.629166666666666</v>
          </cell>
          <cell r="C26">
            <v>32</v>
          </cell>
          <cell r="D26">
            <v>23.5</v>
          </cell>
          <cell r="E26">
            <v>78.333333333333329</v>
          </cell>
          <cell r="F26">
            <v>90</v>
          </cell>
          <cell r="G26">
            <v>61</v>
          </cell>
          <cell r="H26">
            <v>11.520000000000001</v>
          </cell>
          <cell r="I26" t="str">
            <v>L</v>
          </cell>
          <cell r="J26">
            <v>24.12</v>
          </cell>
          <cell r="K26">
            <v>1.4</v>
          </cell>
        </row>
        <row r="27">
          <cell r="B27">
            <v>28.547826086956523</v>
          </cell>
          <cell r="C27">
            <v>34.700000000000003</v>
          </cell>
          <cell r="D27">
            <v>24.4</v>
          </cell>
          <cell r="E27">
            <v>69.695652173913047</v>
          </cell>
          <cell r="F27">
            <v>88</v>
          </cell>
          <cell r="G27">
            <v>42</v>
          </cell>
          <cell r="H27">
            <v>18.36</v>
          </cell>
          <cell r="I27" t="str">
            <v>N</v>
          </cell>
          <cell r="J27">
            <v>29.880000000000003</v>
          </cell>
          <cell r="K27">
            <v>0</v>
          </cell>
        </row>
        <row r="28">
          <cell r="B28">
            <v>29.441666666666663</v>
          </cell>
          <cell r="C28">
            <v>35.1</v>
          </cell>
          <cell r="D28">
            <v>24.8</v>
          </cell>
          <cell r="E28">
            <v>64.416666666666671</v>
          </cell>
          <cell r="F28">
            <v>88</v>
          </cell>
          <cell r="G28">
            <v>39</v>
          </cell>
          <cell r="H28">
            <v>16.920000000000002</v>
          </cell>
          <cell r="I28" t="str">
            <v>N</v>
          </cell>
          <cell r="J28">
            <v>41.04</v>
          </cell>
          <cell r="K28">
            <v>0</v>
          </cell>
        </row>
        <row r="29">
          <cell r="B29">
            <v>28.483333333333334</v>
          </cell>
          <cell r="C29">
            <v>33.299999999999997</v>
          </cell>
          <cell r="D29">
            <v>25.2</v>
          </cell>
          <cell r="E29">
            <v>69.875</v>
          </cell>
          <cell r="F29">
            <v>84</v>
          </cell>
          <cell r="G29">
            <v>48</v>
          </cell>
          <cell r="H29">
            <v>13.68</v>
          </cell>
          <cell r="I29" t="str">
            <v>NO</v>
          </cell>
          <cell r="J29">
            <v>35.28</v>
          </cell>
          <cell r="K29">
            <v>0</v>
          </cell>
        </row>
        <row r="30">
          <cell r="B30">
            <v>26.45</v>
          </cell>
          <cell r="C30">
            <v>30</v>
          </cell>
          <cell r="D30">
            <v>23.4</v>
          </cell>
          <cell r="E30">
            <v>80.208333333333329</v>
          </cell>
          <cell r="F30">
            <v>94</v>
          </cell>
          <cell r="G30">
            <v>64</v>
          </cell>
          <cell r="H30">
            <v>16.559999999999999</v>
          </cell>
          <cell r="I30" t="str">
            <v>NO</v>
          </cell>
          <cell r="J30">
            <v>60.480000000000004</v>
          </cell>
          <cell r="K30">
            <v>48.400000000000006</v>
          </cell>
        </row>
        <row r="31">
          <cell r="B31">
            <v>23.417391304347827</v>
          </cell>
          <cell r="C31">
            <v>26.1</v>
          </cell>
          <cell r="D31">
            <v>21.2</v>
          </cell>
          <cell r="E31">
            <v>85.913043478260875</v>
          </cell>
          <cell r="F31">
            <v>93</v>
          </cell>
          <cell r="G31">
            <v>75</v>
          </cell>
          <cell r="H31">
            <v>14.76</v>
          </cell>
          <cell r="I31" t="str">
            <v>O</v>
          </cell>
          <cell r="J31">
            <v>26.28</v>
          </cell>
          <cell r="K31">
            <v>1.6</v>
          </cell>
        </row>
        <row r="32">
          <cell r="B32">
            <v>25.083333333333332</v>
          </cell>
          <cell r="C32">
            <v>31.3</v>
          </cell>
          <cell r="D32">
            <v>22.4</v>
          </cell>
          <cell r="E32">
            <v>83.833333333333329</v>
          </cell>
          <cell r="F32">
            <v>94</v>
          </cell>
          <cell r="G32">
            <v>56</v>
          </cell>
          <cell r="H32">
            <v>13.68</v>
          </cell>
          <cell r="I32" t="str">
            <v>O</v>
          </cell>
          <cell r="J32">
            <v>36.72</v>
          </cell>
          <cell r="K32">
            <v>10.399999999999999</v>
          </cell>
        </row>
        <row r="33">
          <cell r="I33" t="str">
            <v>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24.316666666666663</v>
          </cell>
          <cell r="C5">
            <v>34.200000000000003</v>
          </cell>
          <cell r="D5">
            <v>19.5</v>
          </cell>
          <cell r="E5">
            <v>74.666666666666671</v>
          </cell>
          <cell r="F5">
            <v>96</v>
          </cell>
          <cell r="G5">
            <v>30</v>
          </cell>
          <cell r="H5">
            <v>20.16</v>
          </cell>
          <cell r="I5" t="str">
            <v>L</v>
          </cell>
          <cell r="J5">
            <v>38.159999999999997</v>
          </cell>
          <cell r="K5">
            <v>2.4000000000000004</v>
          </cell>
        </row>
        <row r="6">
          <cell r="B6">
            <v>23.895833333333332</v>
          </cell>
          <cell r="C6">
            <v>33.4</v>
          </cell>
          <cell r="D6">
            <v>18.2</v>
          </cell>
          <cell r="E6">
            <v>74.083333333333329</v>
          </cell>
          <cell r="F6">
            <v>94</v>
          </cell>
          <cell r="G6">
            <v>27</v>
          </cell>
          <cell r="H6">
            <v>24.840000000000003</v>
          </cell>
          <cell r="I6" t="str">
            <v>NE</v>
          </cell>
          <cell r="J6">
            <v>67.680000000000007</v>
          </cell>
          <cell r="K6">
            <v>6.1999999999999993</v>
          </cell>
        </row>
        <row r="7">
          <cell r="B7">
            <v>23.333333333333339</v>
          </cell>
          <cell r="C7">
            <v>32.700000000000003</v>
          </cell>
          <cell r="D7">
            <v>17.3</v>
          </cell>
          <cell r="E7">
            <v>75.541666666666671</v>
          </cell>
          <cell r="F7">
            <v>96</v>
          </cell>
          <cell r="G7">
            <v>41</v>
          </cell>
          <cell r="H7">
            <v>25.2</v>
          </cell>
          <cell r="I7" t="str">
            <v>SE</v>
          </cell>
          <cell r="J7">
            <v>55.800000000000004</v>
          </cell>
          <cell r="K7">
            <v>0.8</v>
          </cell>
        </row>
        <row r="8">
          <cell r="B8">
            <v>24.466666666666665</v>
          </cell>
          <cell r="C8">
            <v>32.1</v>
          </cell>
          <cell r="D8">
            <v>19.399999999999999</v>
          </cell>
          <cell r="E8">
            <v>72.375</v>
          </cell>
          <cell r="F8">
            <v>94</v>
          </cell>
          <cell r="G8">
            <v>43</v>
          </cell>
          <cell r="H8">
            <v>24.12</v>
          </cell>
          <cell r="I8" t="str">
            <v>NE</v>
          </cell>
          <cell r="J8">
            <v>38.159999999999997</v>
          </cell>
          <cell r="K8">
            <v>0</v>
          </cell>
        </row>
        <row r="9">
          <cell r="B9">
            <v>23.983333333333334</v>
          </cell>
          <cell r="C9">
            <v>33.1</v>
          </cell>
          <cell r="D9">
            <v>19.600000000000001</v>
          </cell>
          <cell r="E9">
            <v>78.291666666666671</v>
          </cell>
          <cell r="F9">
            <v>96</v>
          </cell>
          <cell r="G9">
            <v>42</v>
          </cell>
          <cell r="H9">
            <v>21.240000000000002</v>
          </cell>
          <cell r="I9" t="str">
            <v>SE</v>
          </cell>
          <cell r="J9">
            <v>59.04</v>
          </cell>
          <cell r="K9">
            <v>17.600000000000001</v>
          </cell>
        </row>
        <row r="10">
          <cell r="B10">
            <v>23.61666666666666</v>
          </cell>
          <cell r="C10">
            <v>30.2</v>
          </cell>
          <cell r="D10">
            <v>20</v>
          </cell>
          <cell r="E10">
            <v>81.541666666666671</v>
          </cell>
          <cell r="F10">
            <v>96</v>
          </cell>
          <cell r="G10">
            <v>53</v>
          </cell>
          <cell r="H10">
            <v>26.28</v>
          </cell>
          <cell r="I10" t="str">
            <v>NE</v>
          </cell>
          <cell r="J10">
            <v>47.16</v>
          </cell>
          <cell r="K10">
            <v>2.2000000000000002</v>
          </cell>
        </row>
        <row r="11">
          <cell r="B11">
            <v>25.183333333333337</v>
          </cell>
          <cell r="C11">
            <v>31.9</v>
          </cell>
          <cell r="D11">
            <v>20.5</v>
          </cell>
          <cell r="E11">
            <v>75</v>
          </cell>
          <cell r="F11">
            <v>97</v>
          </cell>
          <cell r="G11">
            <v>43</v>
          </cell>
          <cell r="H11">
            <v>14.4</v>
          </cell>
          <cell r="I11" t="str">
            <v>NO</v>
          </cell>
          <cell r="J11">
            <v>24.12</v>
          </cell>
          <cell r="K11">
            <v>0.2</v>
          </cell>
        </row>
        <row r="12">
          <cell r="B12">
            <v>25.233333333333334</v>
          </cell>
          <cell r="C12">
            <v>33.6</v>
          </cell>
          <cell r="D12">
            <v>20.2</v>
          </cell>
          <cell r="E12">
            <v>75.458333333333329</v>
          </cell>
          <cell r="F12">
            <v>94</v>
          </cell>
          <cell r="G12">
            <v>47</v>
          </cell>
          <cell r="H12">
            <v>18.720000000000002</v>
          </cell>
          <cell r="I12" t="str">
            <v>NE</v>
          </cell>
          <cell r="J12">
            <v>34.92</v>
          </cell>
          <cell r="K12">
            <v>0</v>
          </cell>
        </row>
        <row r="13">
          <cell r="B13">
            <v>24.924999999999994</v>
          </cell>
          <cell r="C13">
            <v>32.200000000000003</v>
          </cell>
          <cell r="D13">
            <v>20.3</v>
          </cell>
          <cell r="E13">
            <v>78.916666666666671</v>
          </cell>
          <cell r="F13">
            <v>96</v>
          </cell>
          <cell r="G13">
            <v>49</v>
          </cell>
          <cell r="H13">
            <v>16.920000000000002</v>
          </cell>
          <cell r="I13" t="str">
            <v>NE</v>
          </cell>
          <cell r="J13">
            <v>29.16</v>
          </cell>
          <cell r="K13">
            <v>3</v>
          </cell>
        </row>
        <row r="14">
          <cell r="B14">
            <v>25.112500000000001</v>
          </cell>
          <cell r="C14">
            <v>30.4</v>
          </cell>
          <cell r="D14">
            <v>21.3</v>
          </cell>
          <cell r="E14">
            <v>79.916666666666671</v>
          </cell>
          <cell r="F14">
            <v>93</v>
          </cell>
          <cell r="G14">
            <v>59</v>
          </cell>
          <cell r="H14">
            <v>19.8</v>
          </cell>
          <cell r="I14" t="str">
            <v>NO</v>
          </cell>
          <cell r="J14">
            <v>30.6</v>
          </cell>
          <cell r="K14">
            <v>0</v>
          </cell>
        </row>
        <row r="15">
          <cell r="B15">
            <v>25.258333333333329</v>
          </cell>
          <cell r="C15">
            <v>32.200000000000003</v>
          </cell>
          <cell r="D15">
            <v>21.1</v>
          </cell>
          <cell r="E15">
            <v>75.875</v>
          </cell>
          <cell r="F15">
            <v>93</v>
          </cell>
          <cell r="G15">
            <v>47</v>
          </cell>
          <cell r="H15">
            <v>21.6</v>
          </cell>
          <cell r="I15" t="str">
            <v>N</v>
          </cell>
          <cell r="J15">
            <v>36.36</v>
          </cell>
          <cell r="K15">
            <v>0</v>
          </cell>
        </row>
        <row r="16">
          <cell r="B16">
            <v>24.041666666666668</v>
          </cell>
          <cell r="C16">
            <v>29.6</v>
          </cell>
          <cell r="D16">
            <v>20.7</v>
          </cell>
          <cell r="E16">
            <v>83.833333333333329</v>
          </cell>
          <cell r="F16">
            <v>97</v>
          </cell>
          <cell r="G16">
            <v>59</v>
          </cell>
          <cell r="H16">
            <v>14.76</v>
          </cell>
          <cell r="I16" t="str">
            <v>N</v>
          </cell>
          <cell r="J16">
            <v>46.800000000000004</v>
          </cell>
          <cell r="K16">
            <v>8.1999999999999993</v>
          </cell>
        </row>
        <row r="17">
          <cell r="B17">
            <v>23.866666666666671</v>
          </cell>
          <cell r="C17">
            <v>30.8</v>
          </cell>
          <cell r="D17">
            <v>20</v>
          </cell>
          <cell r="E17">
            <v>82.833333333333329</v>
          </cell>
          <cell r="F17">
            <v>98</v>
          </cell>
          <cell r="G17">
            <v>53</v>
          </cell>
          <cell r="H17">
            <v>19.8</v>
          </cell>
          <cell r="I17" t="str">
            <v>SO</v>
          </cell>
          <cell r="J17">
            <v>32.4</v>
          </cell>
          <cell r="K17">
            <v>1.5999999999999999</v>
          </cell>
        </row>
        <row r="18">
          <cell r="B18">
            <v>23.462500000000002</v>
          </cell>
          <cell r="C18">
            <v>29.8</v>
          </cell>
          <cell r="D18">
            <v>20.100000000000001</v>
          </cell>
          <cell r="E18">
            <v>84.75</v>
          </cell>
          <cell r="F18">
            <v>98</v>
          </cell>
          <cell r="G18">
            <v>56</v>
          </cell>
          <cell r="H18">
            <v>24.840000000000003</v>
          </cell>
          <cell r="I18" t="str">
            <v>N</v>
          </cell>
          <cell r="J18">
            <v>46.440000000000005</v>
          </cell>
          <cell r="K18">
            <v>10</v>
          </cell>
        </row>
        <row r="19">
          <cell r="B19">
            <v>23.333333333333339</v>
          </cell>
          <cell r="C19">
            <v>28.8</v>
          </cell>
          <cell r="D19">
            <v>20.399999999999999</v>
          </cell>
          <cell r="E19">
            <v>87.333333333333329</v>
          </cell>
          <cell r="F19">
            <v>98</v>
          </cell>
          <cell r="G19">
            <v>59</v>
          </cell>
          <cell r="H19">
            <v>22.68</v>
          </cell>
          <cell r="I19" t="str">
            <v>NO</v>
          </cell>
          <cell r="J19">
            <v>34.56</v>
          </cell>
          <cell r="K19">
            <v>0.4</v>
          </cell>
        </row>
        <row r="20">
          <cell r="B20">
            <v>23.224999999999998</v>
          </cell>
          <cell r="C20">
            <v>28</v>
          </cell>
          <cell r="D20">
            <v>19.600000000000001</v>
          </cell>
          <cell r="E20">
            <v>84.625</v>
          </cell>
          <cell r="F20">
            <v>98</v>
          </cell>
          <cell r="G20">
            <v>55</v>
          </cell>
          <cell r="H20">
            <v>13.32</v>
          </cell>
          <cell r="I20" t="str">
            <v>SO</v>
          </cell>
          <cell r="J20">
            <v>23.040000000000003</v>
          </cell>
          <cell r="K20">
            <v>44.400000000000013</v>
          </cell>
        </row>
        <row r="21">
          <cell r="B21">
            <v>23.545833333333338</v>
          </cell>
          <cell r="C21">
            <v>30.4</v>
          </cell>
          <cell r="D21">
            <v>18.600000000000001</v>
          </cell>
          <cell r="E21">
            <v>74.791666666666671</v>
          </cell>
          <cell r="F21">
            <v>99</v>
          </cell>
          <cell r="G21">
            <v>38</v>
          </cell>
          <cell r="H21">
            <v>12.6</v>
          </cell>
          <cell r="I21" t="str">
            <v>NO</v>
          </cell>
          <cell r="J21">
            <v>29.880000000000003</v>
          </cell>
          <cell r="K21">
            <v>0</v>
          </cell>
        </row>
        <row r="22">
          <cell r="B22">
            <v>24.395833333333332</v>
          </cell>
          <cell r="C22">
            <v>31.9</v>
          </cell>
          <cell r="D22">
            <v>18.5</v>
          </cell>
          <cell r="E22">
            <v>68.583333333333329</v>
          </cell>
          <cell r="F22">
            <v>97</v>
          </cell>
          <cell r="G22">
            <v>29</v>
          </cell>
          <cell r="H22">
            <v>20.16</v>
          </cell>
          <cell r="I22" t="str">
            <v>N</v>
          </cell>
          <cell r="J22">
            <v>36</v>
          </cell>
          <cell r="K22">
            <v>0</v>
          </cell>
        </row>
        <row r="23">
          <cell r="B23">
            <v>23.708333333333332</v>
          </cell>
          <cell r="C23">
            <v>31.3</v>
          </cell>
          <cell r="D23">
            <v>20.100000000000001</v>
          </cell>
          <cell r="E23">
            <v>78.458333333333329</v>
          </cell>
          <cell r="F23">
            <v>95</v>
          </cell>
          <cell r="G23">
            <v>47</v>
          </cell>
          <cell r="H23">
            <v>36.36</v>
          </cell>
          <cell r="I23" t="str">
            <v>N</v>
          </cell>
          <cell r="J23">
            <v>57.6</v>
          </cell>
          <cell r="K23">
            <v>1.4</v>
          </cell>
        </row>
        <row r="24">
          <cell r="B24">
            <v>21.787499999999998</v>
          </cell>
          <cell r="C24">
            <v>24.1</v>
          </cell>
          <cell r="D24">
            <v>20.8</v>
          </cell>
          <cell r="E24">
            <v>91.958333333333329</v>
          </cell>
          <cell r="F24">
            <v>98</v>
          </cell>
          <cell r="G24">
            <v>82</v>
          </cell>
          <cell r="H24">
            <v>16.2</v>
          </cell>
          <cell r="I24" t="str">
            <v>NO</v>
          </cell>
          <cell r="J24">
            <v>28.44</v>
          </cell>
          <cell r="K24">
            <v>3.6</v>
          </cell>
        </row>
        <row r="25">
          <cell r="B25">
            <v>23.529166666666665</v>
          </cell>
          <cell r="C25">
            <v>30.4</v>
          </cell>
          <cell r="D25">
            <v>19.8</v>
          </cell>
          <cell r="E25">
            <v>86.333333333333329</v>
          </cell>
          <cell r="F25">
            <v>98</v>
          </cell>
          <cell r="G25">
            <v>59</v>
          </cell>
          <cell r="H25">
            <v>19.440000000000001</v>
          </cell>
          <cell r="I25" t="str">
            <v>NE</v>
          </cell>
          <cell r="J25">
            <v>33.119999999999997</v>
          </cell>
          <cell r="K25">
            <v>0</v>
          </cell>
        </row>
        <row r="26">
          <cell r="B26">
            <v>23.666666666666671</v>
          </cell>
          <cell r="C26">
            <v>31.4</v>
          </cell>
          <cell r="D26">
            <v>18.399999999999999</v>
          </cell>
          <cell r="E26">
            <v>73.625</v>
          </cell>
          <cell r="F26">
            <v>98</v>
          </cell>
          <cell r="G26">
            <v>40</v>
          </cell>
          <cell r="H26">
            <v>22.68</v>
          </cell>
          <cell r="I26" t="str">
            <v>NE</v>
          </cell>
          <cell r="J26">
            <v>54.72</v>
          </cell>
          <cell r="K26">
            <v>27.2</v>
          </cell>
        </row>
        <row r="27">
          <cell r="B27">
            <v>25.129166666666666</v>
          </cell>
          <cell r="C27">
            <v>32.5</v>
          </cell>
          <cell r="D27">
            <v>19.600000000000001</v>
          </cell>
          <cell r="E27">
            <v>72.5</v>
          </cell>
          <cell r="F27">
            <v>97</v>
          </cell>
          <cell r="G27">
            <v>39</v>
          </cell>
          <cell r="H27">
            <v>27.720000000000002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25.537499999999998</v>
          </cell>
          <cell r="C28">
            <v>33.5</v>
          </cell>
          <cell r="D28">
            <v>20.3</v>
          </cell>
          <cell r="E28">
            <v>71.791666666666671</v>
          </cell>
          <cell r="F28">
            <v>93</v>
          </cell>
          <cell r="G28">
            <v>39</v>
          </cell>
          <cell r="H28">
            <v>20.52</v>
          </cell>
          <cell r="I28" t="str">
            <v>NE</v>
          </cell>
          <cell r="J28">
            <v>38.159999999999997</v>
          </cell>
          <cell r="K28">
            <v>0.2</v>
          </cell>
        </row>
        <row r="29">
          <cell r="B29">
            <v>24.187499999999996</v>
          </cell>
          <cell r="C29">
            <v>32.5</v>
          </cell>
          <cell r="D29">
            <v>20.3</v>
          </cell>
          <cell r="E29">
            <v>78.125</v>
          </cell>
          <cell r="F29">
            <v>93</v>
          </cell>
          <cell r="G29">
            <v>46</v>
          </cell>
          <cell r="H29">
            <v>16.920000000000002</v>
          </cell>
          <cell r="I29" t="str">
            <v>NE</v>
          </cell>
          <cell r="J29">
            <v>29.880000000000003</v>
          </cell>
          <cell r="K29">
            <v>0</v>
          </cell>
        </row>
        <row r="30">
          <cell r="B30">
            <v>22.812500000000004</v>
          </cell>
          <cell r="C30">
            <v>27.7</v>
          </cell>
          <cell r="D30">
            <v>20.5</v>
          </cell>
          <cell r="E30">
            <v>82.208333333333329</v>
          </cell>
          <cell r="F30">
            <v>97</v>
          </cell>
          <cell r="G30">
            <v>60</v>
          </cell>
          <cell r="H30">
            <v>25.2</v>
          </cell>
          <cell r="I30" t="str">
            <v>NE</v>
          </cell>
          <cell r="J30">
            <v>38.880000000000003</v>
          </cell>
          <cell r="K30">
            <v>3.6</v>
          </cell>
        </row>
        <row r="31">
          <cell r="B31">
            <v>23.187500000000004</v>
          </cell>
          <cell r="C31">
            <v>30</v>
          </cell>
          <cell r="D31">
            <v>20.2</v>
          </cell>
          <cell r="E31">
            <v>84.666666666666671</v>
          </cell>
          <cell r="F31">
            <v>98</v>
          </cell>
          <cell r="G31">
            <v>55</v>
          </cell>
          <cell r="H31">
            <v>23.040000000000003</v>
          </cell>
          <cell r="I31" t="str">
            <v>NO</v>
          </cell>
          <cell r="J31">
            <v>40.680000000000007</v>
          </cell>
          <cell r="K31">
            <v>2.8000000000000003</v>
          </cell>
        </row>
        <row r="32">
          <cell r="B32">
            <v>21.974999999999998</v>
          </cell>
          <cell r="C32">
            <v>26.4</v>
          </cell>
          <cell r="D32">
            <v>20.399999999999999</v>
          </cell>
          <cell r="E32">
            <v>93.416666666666671</v>
          </cell>
          <cell r="F32">
            <v>98</v>
          </cell>
          <cell r="G32">
            <v>71</v>
          </cell>
          <cell r="H32">
            <v>17.28</v>
          </cell>
          <cell r="I32" t="str">
            <v>NO</v>
          </cell>
          <cell r="J32">
            <v>38.159999999999997</v>
          </cell>
          <cell r="K32">
            <v>24.200000000000003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25.274999999999999</v>
          </cell>
          <cell r="C5">
            <v>27.3</v>
          </cell>
          <cell r="D5">
            <v>24</v>
          </cell>
          <cell r="E5">
            <v>78.75</v>
          </cell>
          <cell r="F5">
            <v>83</v>
          </cell>
          <cell r="G5">
            <v>69</v>
          </cell>
          <cell r="H5">
            <v>6.48</v>
          </cell>
          <cell r="I5" t="str">
            <v>L</v>
          </cell>
          <cell r="J5">
            <v>13.68</v>
          </cell>
          <cell r="K5" t="str">
            <v>*</v>
          </cell>
        </row>
        <row r="6">
          <cell r="B6">
            <v>24.85</v>
          </cell>
          <cell r="C6">
            <v>26.7</v>
          </cell>
          <cell r="D6">
            <v>23.6</v>
          </cell>
          <cell r="E6">
            <v>73.5</v>
          </cell>
          <cell r="F6">
            <v>78</v>
          </cell>
          <cell r="G6">
            <v>67</v>
          </cell>
          <cell r="H6">
            <v>3.9600000000000004</v>
          </cell>
          <cell r="I6" t="str">
            <v>SE</v>
          </cell>
          <cell r="J6">
            <v>15.48</v>
          </cell>
          <cell r="K6" t="str">
            <v>*</v>
          </cell>
        </row>
        <row r="7">
          <cell r="B7">
            <v>23.25</v>
          </cell>
          <cell r="C7">
            <v>24</v>
          </cell>
          <cell r="D7">
            <v>23</v>
          </cell>
          <cell r="E7">
            <v>77</v>
          </cell>
          <cell r="F7">
            <v>79</v>
          </cell>
          <cell r="G7">
            <v>73</v>
          </cell>
          <cell r="H7">
            <v>5.7600000000000007</v>
          </cell>
          <cell r="I7" t="str">
            <v>L</v>
          </cell>
          <cell r="J7">
            <v>39.6</v>
          </cell>
          <cell r="K7" t="str">
            <v>*</v>
          </cell>
        </row>
        <row r="8">
          <cell r="B8">
            <v>23.8</v>
          </cell>
          <cell r="C8">
            <v>23.8</v>
          </cell>
          <cell r="D8">
            <v>23.5</v>
          </cell>
          <cell r="E8">
            <v>79</v>
          </cell>
          <cell r="F8">
            <v>79</v>
          </cell>
          <cell r="G8">
            <v>77</v>
          </cell>
          <cell r="H8">
            <v>1.4400000000000002</v>
          </cell>
          <cell r="I8" t="str">
            <v>L</v>
          </cell>
          <cell r="J8">
            <v>10.08</v>
          </cell>
          <cell r="K8" t="str">
            <v>*</v>
          </cell>
        </row>
        <row r="9">
          <cell r="B9">
            <v>25.674999999999997</v>
          </cell>
          <cell r="C9">
            <v>28</v>
          </cell>
          <cell r="D9">
            <v>24.4</v>
          </cell>
          <cell r="E9">
            <v>74.5</v>
          </cell>
          <cell r="F9">
            <v>77</v>
          </cell>
          <cell r="G9">
            <v>68</v>
          </cell>
          <cell r="H9">
            <v>8.2799999999999994</v>
          </cell>
          <cell r="I9" t="str">
            <v>NE</v>
          </cell>
          <cell r="J9">
            <v>19.079999999999998</v>
          </cell>
          <cell r="K9" t="str">
            <v>*</v>
          </cell>
        </row>
        <row r="10">
          <cell r="B10">
            <v>29.066666666666666</v>
          </cell>
          <cell r="C10">
            <v>35.299999999999997</v>
          </cell>
          <cell r="D10">
            <v>25.6</v>
          </cell>
          <cell r="E10">
            <v>60</v>
          </cell>
          <cell r="F10">
            <v>71</v>
          </cell>
          <cell r="G10">
            <v>47</v>
          </cell>
          <cell r="H10">
            <v>8.2799999999999994</v>
          </cell>
          <cell r="I10" t="str">
            <v>O</v>
          </cell>
          <cell r="J10">
            <v>32.4</v>
          </cell>
          <cell r="K10" t="str">
            <v>*</v>
          </cell>
        </row>
        <row r="11">
          <cell r="B11">
            <v>24.999999999999996</v>
          </cell>
          <cell r="C11">
            <v>31.5</v>
          </cell>
          <cell r="D11">
            <v>22.2</v>
          </cell>
          <cell r="E11">
            <v>79.400000000000006</v>
          </cell>
          <cell r="F11">
            <v>86</v>
          </cell>
          <cell r="G11">
            <v>68</v>
          </cell>
          <cell r="H11">
            <v>6.12</v>
          </cell>
          <cell r="I11" t="str">
            <v>S</v>
          </cell>
          <cell r="J11">
            <v>23.400000000000002</v>
          </cell>
          <cell r="K11" t="str">
            <v>*</v>
          </cell>
        </row>
        <row r="12">
          <cell r="B12">
            <v>25.72</v>
          </cell>
          <cell r="C12">
            <v>29.7</v>
          </cell>
          <cell r="D12">
            <v>23.7</v>
          </cell>
          <cell r="E12">
            <v>75.599999999999994</v>
          </cell>
          <cell r="F12">
            <v>83</v>
          </cell>
          <cell r="G12">
            <v>64</v>
          </cell>
          <cell r="H12">
            <v>5.04</v>
          </cell>
          <cell r="I12" t="str">
            <v>SE</v>
          </cell>
          <cell r="J12">
            <v>8.64</v>
          </cell>
          <cell r="K12" t="str">
            <v>*</v>
          </cell>
        </row>
        <row r="13">
          <cell r="B13">
            <v>27.471428571428572</v>
          </cell>
          <cell r="C13">
            <v>32.1</v>
          </cell>
          <cell r="D13">
            <v>24.4</v>
          </cell>
          <cell r="E13">
            <v>80.428571428571431</v>
          </cell>
          <cell r="F13">
            <v>88</v>
          </cell>
          <cell r="G13">
            <v>65</v>
          </cell>
          <cell r="H13">
            <v>6.84</v>
          </cell>
          <cell r="I13" t="str">
            <v>L</v>
          </cell>
          <cell r="J13">
            <v>16.920000000000002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24.9</v>
          </cell>
          <cell r="C15">
            <v>25.6</v>
          </cell>
          <cell r="D15">
            <v>24.9</v>
          </cell>
          <cell r="E15">
            <v>81</v>
          </cell>
          <cell r="F15">
            <v>81</v>
          </cell>
          <cell r="G15">
            <v>79</v>
          </cell>
          <cell r="H15">
            <v>0</v>
          </cell>
          <cell r="I15" t="str">
            <v>S</v>
          </cell>
          <cell r="J15">
            <v>7.5600000000000005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30.2</v>
          </cell>
          <cell r="C17">
            <v>30.3</v>
          </cell>
          <cell r="D17">
            <v>29.5</v>
          </cell>
          <cell r="E17">
            <v>73</v>
          </cell>
          <cell r="F17">
            <v>74</v>
          </cell>
          <cell r="G17">
            <v>72</v>
          </cell>
          <cell r="H17">
            <v>0.36000000000000004</v>
          </cell>
          <cell r="I17" t="str">
            <v>NE</v>
          </cell>
          <cell r="J17">
            <v>13.32</v>
          </cell>
          <cell r="K17" t="str">
            <v>*</v>
          </cell>
        </row>
        <row r="18">
          <cell r="B18">
            <v>25.35</v>
          </cell>
          <cell r="C18">
            <v>26.2</v>
          </cell>
          <cell r="D18">
            <v>25.2</v>
          </cell>
          <cell r="E18">
            <v>79.5</v>
          </cell>
          <cell r="F18">
            <v>80</v>
          </cell>
          <cell r="G18">
            <v>76</v>
          </cell>
          <cell r="H18">
            <v>14.04</v>
          </cell>
          <cell r="I18" t="str">
            <v>O</v>
          </cell>
          <cell r="J18">
            <v>35.64</v>
          </cell>
          <cell r="K18" t="str">
            <v>*</v>
          </cell>
        </row>
        <row r="19">
          <cell r="B19">
            <v>26.964285714285715</v>
          </cell>
          <cell r="C19">
            <v>31</v>
          </cell>
          <cell r="D19">
            <v>23.8</v>
          </cell>
          <cell r="E19">
            <v>80.071428571428569</v>
          </cell>
          <cell r="F19">
            <v>88</v>
          </cell>
          <cell r="G19">
            <v>68</v>
          </cell>
          <cell r="H19">
            <v>14.4</v>
          </cell>
          <cell r="I19" t="str">
            <v>NO</v>
          </cell>
          <cell r="J19">
            <v>44.28</v>
          </cell>
          <cell r="K19" t="str">
            <v>*</v>
          </cell>
        </row>
        <row r="20">
          <cell r="B20">
            <v>26.61304347826087</v>
          </cell>
          <cell r="C20">
            <v>31.3</v>
          </cell>
          <cell r="D20">
            <v>23.7</v>
          </cell>
          <cell r="E20">
            <v>78.260869565217391</v>
          </cell>
          <cell r="F20">
            <v>89</v>
          </cell>
          <cell r="G20">
            <v>56</v>
          </cell>
          <cell r="H20">
            <v>11.520000000000001</v>
          </cell>
          <cell r="I20" t="str">
            <v>SO</v>
          </cell>
          <cell r="J20">
            <v>24.12</v>
          </cell>
          <cell r="K20" t="str">
            <v>*</v>
          </cell>
        </row>
        <row r="21">
          <cell r="B21">
            <v>25.962499999999995</v>
          </cell>
          <cell r="C21">
            <v>32.6</v>
          </cell>
          <cell r="D21">
            <v>20.6</v>
          </cell>
          <cell r="E21">
            <v>70.708333333333329</v>
          </cell>
          <cell r="F21">
            <v>87</v>
          </cell>
          <cell r="G21">
            <v>43</v>
          </cell>
          <cell r="H21">
            <v>13.32</v>
          </cell>
          <cell r="I21" t="str">
            <v>NO</v>
          </cell>
          <cell r="J21">
            <v>26.28</v>
          </cell>
          <cell r="K21" t="str">
            <v>*</v>
          </cell>
        </row>
        <row r="22">
          <cell r="B22">
            <v>26.721739130434784</v>
          </cell>
          <cell r="C22">
            <v>34</v>
          </cell>
          <cell r="D22">
            <v>20.2</v>
          </cell>
          <cell r="E22">
            <v>69.260869565217391</v>
          </cell>
          <cell r="F22">
            <v>87</v>
          </cell>
          <cell r="G22">
            <v>45</v>
          </cell>
          <cell r="H22">
            <v>12.96</v>
          </cell>
          <cell r="I22" t="str">
            <v>NO</v>
          </cell>
          <cell r="J22">
            <v>35.64</v>
          </cell>
          <cell r="K22" t="str">
            <v>*</v>
          </cell>
        </row>
        <row r="23">
          <cell r="B23">
            <v>25.775000000000002</v>
          </cell>
          <cell r="C23">
            <v>30.8</v>
          </cell>
          <cell r="D23">
            <v>22.1</v>
          </cell>
          <cell r="E23">
            <v>75.416666666666671</v>
          </cell>
          <cell r="F23">
            <v>84</v>
          </cell>
          <cell r="G23">
            <v>56</v>
          </cell>
          <cell r="H23">
            <v>20.88</v>
          </cell>
          <cell r="I23" t="str">
            <v>NO</v>
          </cell>
          <cell r="J23">
            <v>43.92</v>
          </cell>
          <cell r="K23" t="str">
            <v>*</v>
          </cell>
        </row>
        <row r="24">
          <cell r="B24">
            <v>24.170833333333334</v>
          </cell>
          <cell r="C24">
            <v>26.6</v>
          </cell>
          <cell r="D24">
            <v>22.8</v>
          </cell>
          <cell r="E24">
            <v>86.666666666666671</v>
          </cell>
          <cell r="F24">
            <v>89</v>
          </cell>
          <cell r="G24">
            <v>81</v>
          </cell>
          <cell r="H24">
            <v>6.48</v>
          </cell>
          <cell r="I24" t="str">
            <v>NO</v>
          </cell>
          <cell r="J24">
            <v>21.96</v>
          </cell>
          <cell r="K24" t="str">
            <v>*</v>
          </cell>
        </row>
        <row r="25">
          <cell r="B25">
            <v>26.216666666666669</v>
          </cell>
          <cell r="C25">
            <v>30.8</v>
          </cell>
          <cell r="D25">
            <v>22.7</v>
          </cell>
          <cell r="E25">
            <v>83.583333333333329</v>
          </cell>
          <cell r="F25">
            <v>91</v>
          </cell>
          <cell r="G25">
            <v>71</v>
          </cell>
          <cell r="H25">
            <v>14.76</v>
          </cell>
          <cell r="I25" t="str">
            <v>O</v>
          </cell>
          <cell r="J25">
            <v>32.4</v>
          </cell>
          <cell r="K25" t="str">
            <v>*</v>
          </cell>
        </row>
        <row r="26">
          <cell r="B26">
            <v>26.525000000000002</v>
          </cell>
          <cell r="C26">
            <v>33.200000000000003</v>
          </cell>
          <cell r="D26">
            <v>21.5</v>
          </cell>
          <cell r="E26">
            <v>75.375</v>
          </cell>
          <cell r="F26">
            <v>88</v>
          </cell>
          <cell r="G26">
            <v>52</v>
          </cell>
          <cell r="H26">
            <v>10.08</v>
          </cell>
          <cell r="I26" t="str">
            <v>O</v>
          </cell>
          <cell r="J26">
            <v>23.040000000000003</v>
          </cell>
          <cell r="K26" t="str">
            <v>*</v>
          </cell>
        </row>
        <row r="27">
          <cell r="B27">
            <v>27.634782608695659</v>
          </cell>
          <cell r="C27">
            <v>33.6</v>
          </cell>
          <cell r="D27">
            <v>22.7</v>
          </cell>
          <cell r="E27">
            <v>71.695652173913047</v>
          </cell>
          <cell r="F27">
            <v>86</v>
          </cell>
          <cell r="G27">
            <v>56</v>
          </cell>
          <cell r="H27">
            <v>7.5600000000000005</v>
          </cell>
          <cell r="I27" t="str">
            <v>NE</v>
          </cell>
          <cell r="J27">
            <v>34.92</v>
          </cell>
          <cell r="K27" t="str">
            <v>*</v>
          </cell>
        </row>
        <row r="28">
          <cell r="B28">
            <v>28.783333333333331</v>
          </cell>
          <cell r="C28">
            <v>35.4</v>
          </cell>
          <cell r="D28">
            <v>23.8</v>
          </cell>
          <cell r="E28">
            <v>69.916666666666671</v>
          </cell>
          <cell r="F28">
            <v>86</v>
          </cell>
          <cell r="G28">
            <v>49</v>
          </cell>
          <cell r="H28">
            <v>18.720000000000002</v>
          </cell>
          <cell r="I28" t="str">
            <v>S</v>
          </cell>
          <cell r="J28">
            <v>34.56</v>
          </cell>
          <cell r="K28" t="str">
            <v>*</v>
          </cell>
        </row>
        <row r="29">
          <cell r="B29">
            <v>27.841666666666669</v>
          </cell>
          <cell r="C29">
            <v>34.9</v>
          </cell>
          <cell r="D29">
            <v>23.2</v>
          </cell>
          <cell r="E29">
            <v>71.166666666666671</v>
          </cell>
          <cell r="F29">
            <v>86</v>
          </cell>
          <cell r="G29">
            <v>50</v>
          </cell>
          <cell r="H29">
            <v>17.28</v>
          </cell>
          <cell r="I29" t="str">
            <v>NO</v>
          </cell>
          <cell r="J29">
            <v>34.200000000000003</v>
          </cell>
          <cell r="K29" t="str">
            <v>*</v>
          </cell>
        </row>
        <row r="30">
          <cell r="B30">
            <v>24.329166666666666</v>
          </cell>
          <cell r="C30">
            <v>27.1</v>
          </cell>
          <cell r="D30">
            <v>22.8</v>
          </cell>
          <cell r="E30">
            <v>84.291666666666671</v>
          </cell>
          <cell r="F30">
            <v>89</v>
          </cell>
          <cell r="G30">
            <v>69</v>
          </cell>
          <cell r="H30">
            <v>9.3600000000000012</v>
          </cell>
          <cell r="I30" t="str">
            <v>L</v>
          </cell>
          <cell r="J30">
            <v>37.440000000000005</v>
          </cell>
          <cell r="K30" t="str">
            <v>*</v>
          </cell>
        </row>
        <row r="31">
          <cell r="B31">
            <v>25.412500000000005</v>
          </cell>
          <cell r="C31">
            <v>30.8</v>
          </cell>
          <cell r="D31">
            <v>22.1</v>
          </cell>
          <cell r="E31">
            <v>83.708333333333329</v>
          </cell>
          <cell r="F31">
            <v>90</v>
          </cell>
          <cell r="G31">
            <v>68</v>
          </cell>
          <cell r="H31">
            <v>11.520000000000001</v>
          </cell>
          <cell r="I31" t="str">
            <v>NO</v>
          </cell>
          <cell r="J31">
            <v>39.6</v>
          </cell>
          <cell r="K31" t="str">
            <v>*</v>
          </cell>
        </row>
        <row r="32">
          <cell r="B32">
            <v>24.808333333333326</v>
          </cell>
          <cell r="C32">
            <v>28.5</v>
          </cell>
          <cell r="D32">
            <v>23.1</v>
          </cell>
          <cell r="E32">
            <v>85.291666666666671</v>
          </cell>
          <cell r="F32">
            <v>89</v>
          </cell>
          <cell r="G32">
            <v>79</v>
          </cell>
          <cell r="H32">
            <v>14.76</v>
          </cell>
          <cell r="I32" t="str">
            <v>NO</v>
          </cell>
          <cell r="J32">
            <v>29.16</v>
          </cell>
          <cell r="K32" t="str">
            <v>*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>
        <row r="5">
          <cell r="B5">
            <v>29.995833333333337</v>
          </cell>
          <cell r="C5">
            <v>36.6</v>
          </cell>
          <cell r="D5">
            <v>23</v>
          </cell>
          <cell r="E5">
            <v>53.625</v>
          </cell>
          <cell r="F5">
            <v>84</v>
          </cell>
          <cell r="G5">
            <v>26</v>
          </cell>
          <cell r="H5">
            <v>10.8</v>
          </cell>
          <cell r="I5" t="str">
            <v>S</v>
          </cell>
          <cell r="J5">
            <v>25.2</v>
          </cell>
          <cell r="K5">
            <v>0</v>
          </cell>
        </row>
        <row r="6">
          <cell r="B6">
            <v>26.537499999999994</v>
          </cell>
          <cell r="C6">
            <v>31.9</v>
          </cell>
          <cell r="D6">
            <v>23.4</v>
          </cell>
          <cell r="E6">
            <v>66.791666666666671</v>
          </cell>
          <cell r="F6">
            <v>82</v>
          </cell>
          <cell r="G6">
            <v>40</v>
          </cell>
          <cell r="H6">
            <v>22.32</v>
          </cell>
          <cell r="I6" t="str">
            <v>N</v>
          </cell>
          <cell r="J6">
            <v>35.64</v>
          </cell>
          <cell r="K6">
            <v>0</v>
          </cell>
        </row>
        <row r="7">
          <cell r="B7">
            <v>26.154166666666665</v>
          </cell>
          <cell r="C7">
            <v>34</v>
          </cell>
          <cell r="D7">
            <v>19.7</v>
          </cell>
          <cell r="E7">
            <v>68.833333333333329</v>
          </cell>
          <cell r="F7">
            <v>95</v>
          </cell>
          <cell r="G7">
            <v>36</v>
          </cell>
          <cell r="H7">
            <v>15.48</v>
          </cell>
          <cell r="I7" t="str">
            <v>N</v>
          </cell>
          <cell r="J7">
            <v>33.480000000000004</v>
          </cell>
          <cell r="K7">
            <v>0</v>
          </cell>
        </row>
        <row r="8">
          <cell r="B8">
            <v>24.837499999999995</v>
          </cell>
          <cell r="C8">
            <v>32.700000000000003</v>
          </cell>
          <cell r="D8">
            <v>20.2</v>
          </cell>
          <cell r="E8">
            <v>76.75</v>
          </cell>
          <cell r="F8">
            <v>96</v>
          </cell>
          <cell r="G8">
            <v>45</v>
          </cell>
          <cell r="H8">
            <v>24.48</v>
          </cell>
          <cell r="I8" t="str">
            <v>N</v>
          </cell>
          <cell r="J8">
            <v>37.440000000000005</v>
          </cell>
          <cell r="K8">
            <v>0</v>
          </cell>
        </row>
        <row r="9">
          <cell r="B9">
            <v>24.349999999999998</v>
          </cell>
          <cell r="C9">
            <v>30.8</v>
          </cell>
          <cell r="D9">
            <v>20.2</v>
          </cell>
          <cell r="E9">
            <v>77.833333333333329</v>
          </cell>
          <cell r="F9">
            <v>97</v>
          </cell>
          <cell r="G9">
            <v>52</v>
          </cell>
          <cell r="H9">
            <v>17.28</v>
          </cell>
          <cell r="I9" t="str">
            <v>N</v>
          </cell>
          <cell r="J9">
            <v>37.800000000000004</v>
          </cell>
          <cell r="K9">
            <v>0</v>
          </cell>
        </row>
        <row r="10">
          <cell r="B10">
            <v>25.499999999999996</v>
          </cell>
          <cell r="C10">
            <v>32.6</v>
          </cell>
          <cell r="D10">
            <v>19.8</v>
          </cell>
          <cell r="E10">
            <v>71.916666666666671</v>
          </cell>
          <cell r="F10">
            <v>96</v>
          </cell>
          <cell r="G10">
            <v>43</v>
          </cell>
          <cell r="H10">
            <v>13.32</v>
          </cell>
          <cell r="I10" t="str">
            <v>SO</v>
          </cell>
          <cell r="J10">
            <v>29.16</v>
          </cell>
          <cell r="K10">
            <v>0</v>
          </cell>
        </row>
        <row r="11">
          <cell r="B11">
            <v>27.345833333333335</v>
          </cell>
          <cell r="C11">
            <v>35.299999999999997</v>
          </cell>
          <cell r="D11">
            <v>21.1</v>
          </cell>
          <cell r="E11">
            <v>64.041666666666671</v>
          </cell>
          <cell r="F11">
            <v>90</v>
          </cell>
          <cell r="G11">
            <v>30</v>
          </cell>
          <cell r="H11">
            <v>14.04</v>
          </cell>
          <cell r="I11" t="str">
            <v>SO</v>
          </cell>
          <cell r="J11">
            <v>32.76</v>
          </cell>
          <cell r="K11">
            <v>0</v>
          </cell>
        </row>
        <row r="12">
          <cell r="B12">
            <v>27.8</v>
          </cell>
          <cell r="C12">
            <v>35.4</v>
          </cell>
          <cell r="D12">
            <v>21.9</v>
          </cell>
          <cell r="E12">
            <v>62.291666666666664</v>
          </cell>
          <cell r="F12">
            <v>88</v>
          </cell>
          <cell r="G12">
            <v>33</v>
          </cell>
          <cell r="H12">
            <v>14.04</v>
          </cell>
          <cell r="I12" t="str">
            <v>S</v>
          </cell>
          <cell r="J12">
            <v>45.72</v>
          </cell>
          <cell r="K12">
            <v>0</v>
          </cell>
        </row>
        <row r="13">
          <cell r="B13">
            <v>28.275000000000002</v>
          </cell>
          <cell r="C13">
            <v>36.5</v>
          </cell>
          <cell r="D13">
            <v>21.9</v>
          </cell>
          <cell r="E13">
            <v>59.333333333333336</v>
          </cell>
          <cell r="F13">
            <v>87</v>
          </cell>
          <cell r="G13">
            <v>32</v>
          </cell>
          <cell r="H13">
            <v>12.96</v>
          </cell>
          <cell r="I13" t="str">
            <v>S</v>
          </cell>
          <cell r="J13">
            <v>34.56</v>
          </cell>
          <cell r="K13">
            <v>0</v>
          </cell>
        </row>
        <row r="14">
          <cell r="B14">
            <v>25.700000000000003</v>
          </cell>
          <cell r="C14">
            <v>32.299999999999997</v>
          </cell>
          <cell r="D14">
            <v>20.9</v>
          </cell>
          <cell r="E14">
            <v>76.541666666666671</v>
          </cell>
          <cell r="F14">
            <v>98</v>
          </cell>
          <cell r="G14">
            <v>54</v>
          </cell>
          <cell r="H14">
            <v>19.8</v>
          </cell>
          <cell r="I14" t="str">
            <v>S</v>
          </cell>
          <cell r="J14">
            <v>54.36</v>
          </cell>
          <cell r="K14">
            <v>28.8</v>
          </cell>
        </row>
        <row r="15">
          <cell r="B15">
            <v>26.712500000000002</v>
          </cell>
          <cell r="C15">
            <v>35</v>
          </cell>
          <cell r="D15">
            <v>21.2</v>
          </cell>
          <cell r="E15">
            <v>74.958333333333329</v>
          </cell>
          <cell r="F15">
            <v>97</v>
          </cell>
          <cell r="G15">
            <v>41</v>
          </cell>
          <cell r="H15">
            <v>17.64</v>
          </cell>
          <cell r="I15" t="str">
            <v>S</v>
          </cell>
          <cell r="J15">
            <v>43.56</v>
          </cell>
          <cell r="K15">
            <v>0</v>
          </cell>
        </row>
        <row r="16">
          <cell r="B16">
            <v>23.7</v>
          </cell>
          <cell r="C16">
            <v>29.6</v>
          </cell>
          <cell r="D16">
            <v>21</v>
          </cell>
          <cell r="E16">
            <v>86.291666666666671</v>
          </cell>
          <cell r="F16">
            <v>97</v>
          </cell>
          <cell r="G16">
            <v>61</v>
          </cell>
          <cell r="H16">
            <v>18.36</v>
          </cell>
          <cell r="I16" t="str">
            <v>NO</v>
          </cell>
          <cell r="J16">
            <v>37.800000000000004</v>
          </cell>
          <cell r="K16">
            <v>19.399999999999999</v>
          </cell>
        </row>
        <row r="17">
          <cell r="B17">
            <v>26.023529411764709</v>
          </cell>
          <cell r="C17">
            <v>31.6</v>
          </cell>
          <cell r="D17">
            <v>20.6</v>
          </cell>
          <cell r="E17">
            <v>75.705882352941174</v>
          </cell>
          <cell r="F17">
            <v>95</v>
          </cell>
          <cell r="G17">
            <v>51</v>
          </cell>
          <cell r="H17">
            <v>11.520000000000001</v>
          </cell>
          <cell r="I17" t="str">
            <v>N</v>
          </cell>
          <cell r="J17">
            <v>24.12</v>
          </cell>
          <cell r="K17">
            <v>0</v>
          </cell>
        </row>
        <row r="18">
          <cell r="B18">
            <v>23.854166666666668</v>
          </cell>
          <cell r="C18">
            <v>27.8</v>
          </cell>
          <cell r="D18">
            <v>21.6</v>
          </cell>
          <cell r="E18">
            <v>89.291666666666671</v>
          </cell>
          <cell r="F18">
            <v>97</v>
          </cell>
          <cell r="G18">
            <v>70</v>
          </cell>
          <cell r="H18">
            <v>15.120000000000001</v>
          </cell>
          <cell r="I18" t="str">
            <v>SO</v>
          </cell>
          <cell r="J18">
            <v>39.24</v>
          </cell>
          <cell r="K18">
            <v>25.4</v>
          </cell>
        </row>
        <row r="19">
          <cell r="B19">
            <v>24.279166666666669</v>
          </cell>
          <cell r="C19">
            <v>28.9</v>
          </cell>
          <cell r="D19">
            <v>22.2</v>
          </cell>
          <cell r="E19">
            <v>84.291666666666671</v>
          </cell>
          <cell r="F19">
            <v>97</v>
          </cell>
          <cell r="G19">
            <v>53</v>
          </cell>
          <cell r="H19">
            <v>19.440000000000001</v>
          </cell>
          <cell r="I19" t="str">
            <v>NE</v>
          </cell>
          <cell r="J19">
            <v>32.04</v>
          </cell>
          <cell r="K19">
            <v>0.4</v>
          </cell>
        </row>
        <row r="20">
          <cell r="B20">
            <v>23.712499999999991</v>
          </cell>
          <cell r="C20">
            <v>30.3</v>
          </cell>
          <cell r="D20">
            <v>18.3</v>
          </cell>
          <cell r="E20">
            <v>68.333333333333329</v>
          </cell>
          <cell r="F20">
            <v>92</v>
          </cell>
          <cell r="G20">
            <v>35</v>
          </cell>
          <cell r="H20">
            <v>11.520000000000001</v>
          </cell>
          <cell r="I20" t="str">
            <v>NE</v>
          </cell>
          <cell r="J20">
            <v>30.240000000000002</v>
          </cell>
          <cell r="K20">
            <v>0.2</v>
          </cell>
        </row>
        <row r="21">
          <cell r="B21">
            <v>23.708333333333332</v>
          </cell>
          <cell r="C21">
            <v>29.9</v>
          </cell>
          <cell r="D21">
            <v>19</v>
          </cell>
          <cell r="E21">
            <v>71.166666666666671</v>
          </cell>
          <cell r="F21">
            <v>92</v>
          </cell>
          <cell r="G21">
            <v>42</v>
          </cell>
          <cell r="H21">
            <v>11.879999999999999</v>
          </cell>
          <cell r="I21" t="str">
            <v>NE</v>
          </cell>
          <cell r="J21">
            <v>39.24</v>
          </cell>
          <cell r="K21">
            <v>0.8</v>
          </cell>
        </row>
        <row r="22">
          <cell r="B22">
            <v>22.737500000000008</v>
          </cell>
          <cell r="C22">
            <v>30.3</v>
          </cell>
          <cell r="D22">
            <v>16.899999999999999</v>
          </cell>
          <cell r="E22">
            <v>78.166666666666671</v>
          </cell>
          <cell r="F22">
            <v>98</v>
          </cell>
          <cell r="G22">
            <v>41</v>
          </cell>
          <cell r="H22">
            <v>16.2</v>
          </cell>
          <cell r="I22" t="str">
            <v>S</v>
          </cell>
          <cell r="J22">
            <v>67.319999999999993</v>
          </cell>
          <cell r="K22">
            <v>33</v>
          </cell>
        </row>
        <row r="23">
          <cell r="B23">
            <v>21.670833333333334</v>
          </cell>
          <cell r="C23">
            <v>28.1</v>
          </cell>
          <cell r="D23">
            <v>18.8</v>
          </cell>
          <cell r="E23">
            <v>88.708333333333329</v>
          </cell>
          <cell r="F23">
            <v>97</v>
          </cell>
          <cell r="G23">
            <v>58</v>
          </cell>
          <cell r="H23">
            <v>24.48</v>
          </cell>
          <cell r="I23" t="str">
            <v>S</v>
          </cell>
          <cell r="J23">
            <v>43.92</v>
          </cell>
          <cell r="K23">
            <v>15.399999999999997</v>
          </cell>
        </row>
        <row r="24">
          <cell r="B24">
            <v>24.137500000000003</v>
          </cell>
          <cell r="C24">
            <v>31.5</v>
          </cell>
          <cell r="D24">
            <v>19.7</v>
          </cell>
          <cell r="E24">
            <v>82.833333333333329</v>
          </cell>
          <cell r="F24">
            <v>98</v>
          </cell>
          <cell r="G24">
            <v>51</v>
          </cell>
          <cell r="H24">
            <v>8.64</v>
          </cell>
          <cell r="I24" t="str">
            <v>S</v>
          </cell>
          <cell r="J24">
            <v>18</v>
          </cell>
          <cell r="K24">
            <v>0.2</v>
          </cell>
        </row>
        <row r="25">
          <cell r="B25">
            <v>26.587500000000002</v>
          </cell>
          <cell r="C25">
            <v>32.6</v>
          </cell>
          <cell r="D25">
            <v>21.6</v>
          </cell>
          <cell r="E25">
            <v>71.208333333333329</v>
          </cell>
          <cell r="F25">
            <v>94</v>
          </cell>
          <cell r="G25">
            <v>44</v>
          </cell>
          <cell r="H25">
            <v>10.44</v>
          </cell>
          <cell r="I25" t="str">
            <v>SO</v>
          </cell>
          <cell r="J25">
            <v>29.16</v>
          </cell>
          <cell r="K25">
            <v>3.2</v>
          </cell>
        </row>
        <row r="26">
          <cell r="B26">
            <v>27.812500000000004</v>
          </cell>
          <cell r="C26">
            <v>34.700000000000003</v>
          </cell>
          <cell r="D26">
            <v>22.4</v>
          </cell>
          <cell r="E26">
            <v>62.458333333333336</v>
          </cell>
          <cell r="F26">
            <v>87</v>
          </cell>
          <cell r="G26">
            <v>37</v>
          </cell>
          <cell r="H26">
            <v>17.28</v>
          </cell>
          <cell r="I26" t="str">
            <v>S</v>
          </cell>
          <cell r="J26">
            <v>37.800000000000004</v>
          </cell>
          <cell r="K26">
            <v>0</v>
          </cell>
        </row>
        <row r="27">
          <cell r="B27">
            <v>27.870833333333334</v>
          </cell>
          <cell r="C27">
            <v>34</v>
          </cell>
          <cell r="D27">
            <v>22.5</v>
          </cell>
          <cell r="E27">
            <v>64.541666666666671</v>
          </cell>
          <cell r="F27">
            <v>87</v>
          </cell>
          <cell r="G27">
            <v>39</v>
          </cell>
          <cell r="H27">
            <v>18</v>
          </cell>
          <cell r="I27" t="str">
            <v>SE</v>
          </cell>
          <cell r="J27">
            <v>37.800000000000004</v>
          </cell>
          <cell r="K27">
            <v>1.2</v>
          </cell>
        </row>
        <row r="28">
          <cell r="B28">
            <v>28.324999999999992</v>
          </cell>
          <cell r="C28">
            <v>35.9</v>
          </cell>
          <cell r="D28">
            <v>22.1</v>
          </cell>
          <cell r="E28">
            <v>63.791666666666664</v>
          </cell>
          <cell r="F28">
            <v>90</v>
          </cell>
          <cell r="G28">
            <v>33</v>
          </cell>
          <cell r="H28">
            <v>18.36</v>
          </cell>
          <cell r="I28" t="str">
            <v>SE</v>
          </cell>
          <cell r="J28">
            <v>49.32</v>
          </cell>
          <cell r="K28">
            <v>0</v>
          </cell>
        </row>
        <row r="29">
          <cell r="B29">
            <v>28.366666666666671</v>
          </cell>
          <cell r="C29">
            <v>35.299999999999997</v>
          </cell>
          <cell r="D29">
            <v>21.9</v>
          </cell>
          <cell r="E29">
            <v>63.291666666666664</v>
          </cell>
          <cell r="F29">
            <v>90</v>
          </cell>
          <cell r="G29">
            <v>34</v>
          </cell>
          <cell r="H29">
            <v>23.400000000000002</v>
          </cell>
          <cell r="I29" t="str">
            <v>SE</v>
          </cell>
          <cell r="J29">
            <v>50.76</v>
          </cell>
          <cell r="K29">
            <v>0</v>
          </cell>
        </row>
        <row r="30">
          <cell r="B30">
            <v>21.041666666666664</v>
          </cell>
          <cell r="C30">
            <v>29.7</v>
          </cell>
          <cell r="D30">
            <v>19</v>
          </cell>
          <cell r="E30">
            <v>92.291666666666671</v>
          </cell>
          <cell r="F30">
            <v>98</v>
          </cell>
          <cell r="G30">
            <v>54</v>
          </cell>
          <cell r="H30">
            <v>18.720000000000002</v>
          </cell>
          <cell r="I30" t="str">
            <v>N</v>
          </cell>
          <cell r="J30">
            <v>36.72</v>
          </cell>
          <cell r="K30">
            <v>77</v>
          </cell>
        </row>
        <row r="31">
          <cell r="B31">
            <v>22.485714285714288</v>
          </cell>
          <cell r="C31">
            <v>24.8</v>
          </cell>
          <cell r="D31">
            <v>20.100000000000001</v>
          </cell>
          <cell r="E31">
            <v>88.857142857142861</v>
          </cell>
          <cell r="F31">
            <v>97</v>
          </cell>
          <cell r="G31">
            <v>76</v>
          </cell>
          <cell r="H31">
            <v>5.4</v>
          </cell>
          <cell r="I31" t="str">
            <v>NO</v>
          </cell>
          <cell r="J31">
            <v>15.120000000000001</v>
          </cell>
          <cell r="K31">
            <v>4.3999999999999995</v>
          </cell>
        </row>
        <row r="32">
          <cell r="B32">
            <v>24.695454545454552</v>
          </cell>
          <cell r="C32">
            <v>30.5</v>
          </cell>
          <cell r="D32">
            <v>21.3</v>
          </cell>
          <cell r="E32">
            <v>77.590909090909093</v>
          </cell>
          <cell r="F32">
            <v>97</v>
          </cell>
          <cell r="G32">
            <v>36</v>
          </cell>
          <cell r="H32">
            <v>15.840000000000002</v>
          </cell>
          <cell r="I32" t="str">
            <v>N</v>
          </cell>
          <cell r="J32">
            <v>30.96</v>
          </cell>
          <cell r="K32">
            <v>1.9999999999999998</v>
          </cell>
        </row>
        <row r="33">
          <cell r="I33" t="str">
            <v>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27.899999999999991</v>
          </cell>
          <cell r="C5">
            <v>38.1</v>
          </cell>
          <cell r="D5">
            <v>21.5</v>
          </cell>
          <cell r="E5">
            <v>65</v>
          </cell>
          <cell r="F5">
            <v>94</v>
          </cell>
          <cell r="G5">
            <v>23</v>
          </cell>
          <cell r="H5">
            <v>13.32</v>
          </cell>
          <cell r="I5" t="str">
            <v>SO</v>
          </cell>
          <cell r="J5">
            <v>72.360000000000014</v>
          </cell>
          <cell r="K5">
            <v>1</v>
          </cell>
        </row>
        <row r="6">
          <cell r="B6">
            <v>24.583333333333339</v>
          </cell>
          <cell r="C6">
            <v>33.200000000000003</v>
          </cell>
          <cell r="D6">
            <v>22.1</v>
          </cell>
          <cell r="E6">
            <v>79.166666666666671</v>
          </cell>
          <cell r="F6">
            <v>92</v>
          </cell>
          <cell r="G6">
            <v>43</v>
          </cell>
          <cell r="H6">
            <v>19.079999999999998</v>
          </cell>
          <cell r="I6" t="str">
            <v>SO</v>
          </cell>
          <cell r="J6">
            <v>37.080000000000005</v>
          </cell>
          <cell r="K6">
            <v>0</v>
          </cell>
        </row>
        <row r="7">
          <cell r="B7">
            <v>24.412499999999998</v>
          </cell>
          <cell r="C7">
            <v>29.9</v>
          </cell>
          <cell r="D7">
            <v>20.9</v>
          </cell>
          <cell r="E7">
            <v>80.125</v>
          </cell>
          <cell r="F7">
            <v>98</v>
          </cell>
          <cell r="G7">
            <v>51</v>
          </cell>
          <cell r="H7">
            <v>10.08</v>
          </cell>
          <cell r="I7" t="str">
            <v>SO</v>
          </cell>
          <cell r="J7">
            <v>28.44</v>
          </cell>
          <cell r="K7">
            <v>0.4</v>
          </cell>
        </row>
        <row r="8">
          <cell r="B8">
            <v>24.95</v>
          </cell>
          <cell r="C8">
            <v>33.1</v>
          </cell>
          <cell r="D8">
            <v>20.2</v>
          </cell>
          <cell r="E8">
            <v>78.041666666666671</v>
          </cell>
          <cell r="F8">
            <v>98</v>
          </cell>
          <cell r="G8">
            <v>40</v>
          </cell>
          <cell r="H8">
            <v>7.9200000000000008</v>
          </cell>
          <cell r="I8" t="str">
            <v>SO</v>
          </cell>
          <cell r="J8">
            <v>28.8</v>
          </cell>
          <cell r="K8">
            <v>0</v>
          </cell>
        </row>
        <row r="9">
          <cell r="B9">
            <v>24.479166666666661</v>
          </cell>
          <cell r="C9">
            <v>32.700000000000003</v>
          </cell>
          <cell r="D9">
            <v>20</v>
          </cell>
          <cell r="E9">
            <v>77.375</v>
          </cell>
          <cell r="F9">
            <v>98</v>
          </cell>
          <cell r="G9">
            <v>36</v>
          </cell>
          <cell r="H9">
            <v>10.8</v>
          </cell>
          <cell r="I9" t="str">
            <v>SO</v>
          </cell>
          <cell r="J9">
            <v>21.240000000000002</v>
          </cell>
          <cell r="K9">
            <v>0.2</v>
          </cell>
        </row>
        <row r="10">
          <cell r="B10">
            <v>25.6875</v>
          </cell>
          <cell r="C10">
            <v>32.6</v>
          </cell>
          <cell r="D10">
            <v>20.5</v>
          </cell>
          <cell r="E10">
            <v>71.25</v>
          </cell>
          <cell r="F10">
            <v>98</v>
          </cell>
          <cell r="G10">
            <v>33</v>
          </cell>
          <cell r="H10">
            <v>16.559999999999999</v>
          </cell>
          <cell r="I10" t="str">
            <v>SO</v>
          </cell>
          <cell r="J10">
            <v>30.240000000000002</v>
          </cell>
          <cell r="K10">
            <v>0</v>
          </cell>
        </row>
        <row r="11">
          <cell r="B11">
            <v>26.166666666666661</v>
          </cell>
          <cell r="C11">
            <v>34</v>
          </cell>
          <cell r="D11">
            <v>20.5</v>
          </cell>
          <cell r="E11">
            <v>68.375</v>
          </cell>
          <cell r="F11">
            <v>93</v>
          </cell>
          <cell r="G11">
            <v>33</v>
          </cell>
          <cell r="H11">
            <v>13.32</v>
          </cell>
          <cell r="I11" t="str">
            <v>SO</v>
          </cell>
          <cell r="J11">
            <v>36</v>
          </cell>
          <cell r="K11">
            <v>0</v>
          </cell>
        </row>
        <row r="12">
          <cell r="B12">
            <v>26.637499999999999</v>
          </cell>
          <cell r="C12">
            <v>34</v>
          </cell>
          <cell r="D12">
            <v>21.3</v>
          </cell>
          <cell r="E12">
            <v>68</v>
          </cell>
          <cell r="F12">
            <v>94</v>
          </cell>
          <cell r="G12">
            <v>33</v>
          </cell>
          <cell r="H12">
            <v>16.2</v>
          </cell>
          <cell r="I12" t="str">
            <v>SO</v>
          </cell>
          <cell r="J12">
            <v>41.76</v>
          </cell>
          <cell r="K12">
            <v>0</v>
          </cell>
        </row>
        <row r="13">
          <cell r="B13">
            <v>27.970833333333331</v>
          </cell>
          <cell r="C13">
            <v>37.4</v>
          </cell>
          <cell r="D13">
            <v>20.8</v>
          </cell>
          <cell r="E13">
            <v>62.916666666666664</v>
          </cell>
          <cell r="F13">
            <v>97</v>
          </cell>
          <cell r="G13">
            <v>21</v>
          </cell>
          <cell r="H13">
            <v>13.32</v>
          </cell>
          <cell r="I13" t="str">
            <v>SO</v>
          </cell>
          <cell r="J13">
            <v>29.880000000000003</v>
          </cell>
          <cell r="K13">
            <v>0</v>
          </cell>
        </row>
        <row r="14">
          <cell r="B14">
            <v>25.804166666666664</v>
          </cell>
          <cell r="C14">
            <v>31.1</v>
          </cell>
          <cell r="D14">
            <v>23.4</v>
          </cell>
          <cell r="E14">
            <v>77.333333333333329</v>
          </cell>
          <cell r="F14">
            <v>93</v>
          </cell>
          <cell r="G14">
            <v>53</v>
          </cell>
          <cell r="H14">
            <v>7.9200000000000008</v>
          </cell>
          <cell r="I14" t="str">
            <v>SO</v>
          </cell>
          <cell r="J14">
            <v>36.36</v>
          </cell>
          <cell r="K14">
            <v>0</v>
          </cell>
        </row>
        <row r="15">
          <cell r="B15">
            <v>27.241666666666664</v>
          </cell>
          <cell r="C15">
            <v>36.6</v>
          </cell>
          <cell r="D15">
            <v>21.3</v>
          </cell>
          <cell r="E15">
            <v>71.291666666666671</v>
          </cell>
          <cell r="F15">
            <v>99</v>
          </cell>
          <cell r="G15">
            <v>33</v>
          </cell>
          <cell r="H15">
            <v>21.6</v>
          </cell>
          <cell r="I15" t="str">
            <v>SO</v>
          </cell>
          <cell r="J15">
            <v>46.080000000000005</v>
          </cell>
          <cell r="K15">
            <v>0</v>
          </cell>
        </row>
        <row r="16">
          <cell r="B16">
            <v>23.862499999999994</v>
          </cell>
          <cell r="C16">
            <v>29.1</v>
          </cell>
          <cell r="D16">
            <v>21.8</v>
          </cell>
          <cell r="E16">
            <v>84.458333333333329</v>
          </cell>
          <cell r="F16">
            <v>99</v>
          </cell>
          <cell r="G16">
            <v>61</v>
          </cell>
          <cell r="H16">
            <v>18</v>
          </cell>
          <cell r="I16" t="str">
            <v>SO</v>
          </cell>
          <cell r="J16">
            <v>38.519999999999996</v>
          </cell>
          <cell r="K16">
            <v>0</v>
          </cell>
        </row>
        <row r="17">
          <cell r="B17">
            <v>24.279166666666665</v>
          </cell>
          <cell r="C17">
            <v>31.6</v>
          </cell>
          <cell r="D17">
            <v>19.899999999999999</v>
          </cell>
          <cell r="E17">
            <v>79.083333333333329</v>
          </cell>
          <cell r="F17">
            <v>92</v>
          </cell>
          <cell r="G17">
            <v>47</v>
          </cell>
          <cell r="H17">
            <v>12.24</v>
          </cell>
          <cell r="I17" t="str">
            <v>SO</v>
          </cell>
          <cell r="J17">
            <v>27.36</v>
          </cell>
          <cell r="K17">
            <v>0</v>
          </cell>
        </row>
        <row r="18">
          <cell r="B18">
            <v>23.891666666666666</v>
          </cell>
          <cell r="C18">
            <v>26.6</v>
          </cell>
          <cell r="D18">
            <v>22.7</v>
          </cell>
          <cell r="E18">
            <v>89.291666666666671</v>
          </cell>
          <cell r="F18">
            <v>98</v>
          </cell>
          <cell r="G18">
            <v>76</v>
          </cell>
          <cell r="H18">
            <v>17.28</v>
          </cell>
          <cell r="I18" t="str">
            <v>SO</v>
          </cell>
          <cell r="J18">
            <v>27</v>
          </cell>
          <cell r="K18">
            <v>0</v>
          </cell>
        </row>
        <row r="19">
          <cell r="B19">
            <v>24.237499999999994</v>
          </cell>
          <cell r="C19">
            <v>30.8</v>
          </cell>
          <cell r="D19">
            <v>21.2</v>
          </cell>
          <cell r="E19">
            <v>80.083333333333329</v>
          </cell>
          <cell r="F19">
            <v>99</v>
          </cell>
          <cell r="G19">
            <v>37</v>
          </cell>
          <cell r="H19">
            <v>12.24</v>
          </cell>
          <cell r="I19" t="str">
            <v>SO</v>
          </cell>
          <cell r="J19">
            <v>35.64</v>
          </cell>
          <cell r="K19">
            <v>0</v>
          </cell>
        </row>
        <row r="20">
          <cell r="B20">
            <v>22.900000000000002</v>
          </cell>
          <cell r="C20">
            <v>30.5</v>
          </cell>
          <cell r="D20">
            <v>17.899999999999999</v>
          </cell>
          <cell r="E20">
            <v>73</v>
          </cell>
          <cell r="F20">
            <v>94</v>
          </cell>
          <cell r="G20">
            <v>37</v>
          </cell>
          <cell r="H20">
            <v>7.9200000000000008</v>
          </cell>
          <cell r="I20" t="str">
            <v>SO</v>
          </cell>
          <cell r="J20">
            <v>23.759999999999998</v>
          </cell>
          <cell r="K20">
            <v>0</v>
          </cell>
        </row>
        <row r="21">
          <cell r="B21">
            <v>21.795833333333334</v>
          </cell>
          <cell r="C21">
            <v>28.8</v>
          </cell>
          <cell r="D21">
            <v>17.3</v>
          </cell>
          <cell r="E21">
            <v>80.708333333333329</v>
          </cell>
          <cell r="F21">
            <v>99</v>
          </cell>
          <cell r="G21">
            <v>46</v>
          </cell>
          <cell r="H21">
            <v>8.64</v>
          </cell>
          <cell r="I21" t="str">
            <v>SO</v>
          </cell>
          <cell r="J21">
            <v>24.48</v>
          </cell>
          <cell r="K21">
            <v>0</v>
          </cell>
        </row>
        <row r="22">
          <cell r="B22">
            <v>21.683333333333334</v>
          </cell>
          <cell r="C22">
            <v>29.4</v>
          </cell>
          <cell r="D22">
            <v>17.399999999999999</v>
          </cell>
          <cell r="E22">
            <v>83.791666666666671</v>
          </cell>
          <cell r="F22">
            <v>99</v>
          </cell>
          <cell r="G22">
            <v>54</v>
          </cell>
          <cell r="H22">
            <v>12.96</v>
          </cell>
          <cell r="I22" t="str">
            <v>SO</v>
          </cell>
          <cell r="J22">
            <v>38.880000000000003</v>
          </cell>
          <cell r="K22">
            <v>0</v>
          </cell>
        </row>
        <row r="23">
          <cell r="B23">
            <v>21.862499999999997</v>
          </cell>
          <cell r="C23">
            <v>30.1</v>
          </cell>
          <cell r="D23">
            <v>18.899999999999999</v>
          </cell>
          <cell r="E23">
            <v>83.541666666666671</v>
          </cell>
          <cell r="F23">
            <v>98</v>
          </cell>
          <cell r="G23">
            <v>58</v>
          </cell>
          <cell r="H23">
            <v>14.4</v>
          </cell>
          <cell r="I23" t="str">
            <v>SO</v>
          </cell>
          <cell r="J23">
            <v>45.72</v>
          </cell>
          <cell r="K23">
            <v>0</v>
          </cell>
        </row>
        <row r="24">
          <cell r="B24">
            <v>22.562499999999996</v>
          </cell>
          <cell r="C24">
            <v>30.9</v>
          </cell>
          <cell r="D24">
            <v>17.600000000000001</v>
          </cell>
          <cell r="E24">
            <v>79.125</v>
          </cell>
          <cell r="F24">
            <v>98</v>
          </cell>
          <cell r="G24">
            <v>47</v>
          </cell>
          <cell r="H24">
            <v>9.3600000000000012</v>
          </cell>
          <cell r="I24" t="str">
            <v>SO</v>
          </cell>
          <cell r="J24">
            <v>42.84</v>
          </cell>
          <cell r="K24">
            <v>0</v>
          </cell>
        </row>
        <row r="25">
          <cell r="B25">
            <v>25.641666666666666</v>
          </cell>
          <cell r="C25">
            <v>33.4</v>
          </cell>
          <cell r="D25">
            <v>20.2</v>
          </cell>
          <cell r="E25">
            <v>74.166666666666671</v>
          </cell>
          <cell r="F25">
            <v>99</v>
          </cell>
          <cell r="G25">
            <v>34</v>
          </cell>
          <cell r="H25">
            <v>10.08</v>
          </cell>
          <cell r="I25" t="str">
            <v>SO</v>
          </cell>
          <cell r="J25">
            <v>28.44</v>
          </cell>
          <cell r="K25">
            <v>0</v>
          </cell>
        </row>
        <row r="26">
          <cell r="B26">
            <v>25.858333333333338</v>
          </cell>
          <cell r="C26">
            <v>34.4</v>
          </cell>
          <cell r="D26">
            <v>21.1</v>
          </cell>
          <cell r="E26">
            <v>72.875</v>
          </cell>
          <cell r="F26">
            <v>98</v>
          </cell>
          <cell r="G26">
            <v>33</v>
          </cell>
          <cell r="H26">
            <v>12.96</v>
          </cell>
          <cell r="I26" t="str">
            <v>SO</v>
          </cell>
          <cell r="J26">
            <v>40.32</v>
          </cell>
          <cell r="K26">
            <v>0</v>
          </cell>
        </row>
        <row r="27">
          <cell r="B27">
            <v>26.395833333333329</v>
          </cell>
          <cell r="C27">
            <v>35.4</v>
          </cell>
          <cell r="D27">
            <v>20.7</v>
          </cell>
          <cell r="E27">
            <v>71.625</v>
          </cell>
          <cell r="F27">
            <v>95</v>
          </cell>
          <cell r="G27">
            <v>31</v>
          </cell>
          <cell r="H27">
            <v>17.28</v>
          </cell>
          <cell r="I27" t="str">
            <v>SO</v>
          </cell>
          <cell r="J27">
            <v>47.519999999999996</v>
          </cell>
          <cell r="K27">
            <v>0</v>
          </cell>
        </row>
        <row r="28">
          <cell r="B28">
            <v>28.504166666666659</v>
          </cell>
          <cell r="C28">
            <v>35.799999999999997</v>
          </cell>
          <cell r="D28">
            <v>23.2</v>
          </cell>
          <cell r="E28">
            <v>59.916666666666664</v>
          </cell>
          <cell r="F28">
            <v>83</v>
          </cell>
          <cell r="G28">
            <v>31</v>
          </cell>
          <cell r="H28">
            <v>21.240000000000002</v>
          </cell>
          <cell r="I28" t="str">
            <v>SO</v>
          </cell>
          <cell r="J28">
            <v>49.680000000000007</v>
          </cell>
          <cell r="K28">
            <v>0</v>
          </cell>
        </row>
        <row r="29">
          <cell r="B29">
            <v>28.045833333333334</v>
          </cell>
          <cell r="C29">
            <v>35.299999999999997</v>
          </cell>
          <cell r="D29">
            <v>22.4</v>
          </cell>
          <cell r="E29">
            <v>62.875</v>
          </cell>
          <cell r="F29">
            <v>88</v>
          </cell>
          <cell r="G29">
            <v>33</v>
          </cell>
          <cell r="H29">
            <v>21.240000000000002</v>
          </cell>
          <cell r="I29" t="str">
            <v>SO</v>
          </cell>
          <cell r="J29">
            <v>50.76</v>
          </cell>
          <cell r="K29">
            <v>0</v>
          </cell>
        </row>
        <row r="30">
          <cell r="B30">
            <v>20.362500000000001</v>
          </cell>
          <cell r="C30">
            <v>25.2</v>
          </cell>
          <cell r="D30">
            <v>19</v>
          </cell>
          <cell r="E30">
            <v>92.333333333333329</v>
          </cell>
          <cell r="F30">
            <v>99</v>
          </cell>
          <cell r="G30">
            <v>71</v>
          </cell>
          <cell r="H30">
            <v>15.840000000000002</v>
          </cell>
          <cell r="I30" t="str">
            <v>SO</v>
          </cell>
          <cell r="J30">
            <v>48.24</v>
          </cell>
          <cell r="K30">
            <v>0</v>
          </cell>
        </row>
        <row r="31">
          <cell r="B31">
            <v>22.529166666666669</v>
          </cell>
          <cell r="C31">
            <v>28.3</v>
          </cell>
          <cell r="D31">
            <v>20</v>
          </cell>
          <cell r="E31">
            <v>86.166666666666671</v>
          </cell>
          <cell r="F31">
            <v>99</v>
          </cell>
          <cell r="G31">
            <v>59</v>
          </cell>
          <cell r="H31">
            <v>7.2</v>
          </cell>
          <cell r="I31" t="str">
            <v>SO</v>
          </cell>
          <cell r="J31">
            <v>17.28</v>
          </cell>
          <cell r="K31">
            <v>0</v>
          </cell>
        </row>
        <row r="32">
          <cell r="B32">
            <v>24.466666666666665</v>
          </cell>
          <cell r="C32">
            <v>31.6</v>
          </cell>
          <cell r="D32">
            <v>19.2</v>
          </cell>
          <cell r="E32">
            <v>73.75</v>
          </cell>
          <cell r="F32">
            <v>98</v>
          </cell>
          <cell r="G32">
            <v>30</v>
          </cell>
          <cell r="H32">
            <v>7.9200000000000008</v>
          </cell>
          <cell r="I32" t="str">
            <v>SO</v>
          </cell>
          <cell r="J32">
            <v>26.28</v>
          </cell>
          <cell r="K32">
            <v>0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29.204166666666669</v>
          </cell>
          <cell r="C5">
            <v>37.4</v>
          </cell>
          <cell r="D5">
            <v>22.4</v>
          </cell>
          <cell r="E5">
            <v>67.652173913043484</v>
          </cell>
          <cell r="F5">
            <v>95</v>
          </cell>
          <cell r="G5">
            <v>30</v>
          </cell>
          <cell r="H5">
            <v>10.44</v>
          </cell>
          <cell r="I5" t="str">
            <v>S</v>
          </cell>
          <cell r="J5">
            <v>20.52</v>
          </cell>
          <cell r="K5">
            <v>0</v>
          </cell>
        </row>
        <row r="6">
          <cell r="B6">
            <v>27.033333333333331</v>
          </cell>
          <cell r="C6">
            <v>32.4</v>
          </cell>
          <cell r="D6">
            <v>23.5</v>
          </cell>
          <cell r="E6" t="str">
            <v>*</v>
          </cell>
          <cell r="F6" t="str">
            <v>*</v>
          </cell>
          <cell r="G6" t="str">
            <v>*</v>
          </cell>
          <cell r="H6">
            <v>21.240000000000002</v>
          </cell>
          <cell r="I6" t="str">
            <v>SO</v>
          </cell>
          <cell r="J6">
            <v>35.28</v>
          </cell>
          <cell r="K6">
            <v>0.4</v>
          </cell>
        </row>
        <row r="7">
          <cell r="B7">
            <v>27.191666666666659</v>
          </cell>
          <cell r="C7">
            <v>35.5</v>
          </cell>
          <cell r="D7">
            <v>20.3</v>
          </cell>
          <cell r="E7">
            <v>48.75</v>
          </cell>
          <cell r="F7">
            <v>64</v>
          </cell>
          <cell r="G7">
            <v>39</v>
          </cell>
          <cell r="H7">
            <v>13.32</v>
          </cell>
          <cell r="I7" t="str">
            <v>S</v>
          </cell>
          <cell r="J7">
            <v>30.96</v>
          </cell>
          <cell r="K7">
            <v>0</v>
          </cell>
        </row>
        <row r="8">
          <cell r="B8">
            <v>26.083333333333339</v>
          </cell>
          <cell r="C8">
            <v>34.1</v>
          </cell>
          <cell r="D8">
            <v>20.9</v>
          </cell>
          <cell r="E8">
            <v>76.5</v>
          </cell>
          <cell r="F8">
            <v>97</v>
          </cell>
          <cell r="G8">
            <v>46</v>
          </cell>
          <cell r="H8">
            <v>10.08</v>
          </cell>
          <cell r="I8" t="str">
            <v>SO</v>
          </cell>
          <cell r="J8">
            <v>31.680000000000003</v>
          </cell>
          <cell r="K8">
            <v>0</v>
          </cell>
        </row>
        <row r="9">
          <cell r="B9">
            <v>25.287500000000005</v>
          </cell>
          <cell r="C9">
            <v>31.3</v>
          </cell>
          <cell r="D9">
            <v>21.5</v>
          </cell>
          <cell r="E9">
            <v>80.727272727272734</v>
          </cell>
          <cell r="F9">
            <v>97</v>
          </cell>
          <cell r="G9">
            <v>55</v>
          </cell>
          <cell r="H9">
            <v>18</v>
          </cell>
          <cell r="I9" t="str">
            <v>S</v>
          </cell>
          <cell r="J9">
            <v>28.8</v>
          </cell>
          <cell r="K9">
            <v>0</v>
          </cell>
        </row>
        <row r="10">
          <cell r="B10">
            <v>26.079166666666669</v>
          </cell>
          <cell r="C10">
            <v>33.5</v>
          </cell>
          <cell r="D10">
            <v>19.8</v>
          </cell>
          <cell r="E10">
            <v>53</v>
          </cell>
          <cell r="F10">
            <v>68</v>
          </cell>
          <cell r="G10">
            <v>44</v>
          </cell>
          <cell r="H10">
            <v>14.4</v>
          </cell>
          <cell r="I10" t="str">
            <v>SE</v>
          </cell>
          <cell r="J10">
            <v>35.28</v>
          </cell>
          <cell r="K10">
            <v>0</v>
          </cell>
        </row>
        <row r="11">
          <cell r="B11">
            <v>26.900000000000002</v>
          </cell>
          <cell r="C11">
            <v>36.1</v>
          </cell>
          <cell r="D11">
            <v>21.6</v>
          </cell>
          <cell r="E11">
            <v>72.958333333333329</v>
          </cell>
          <cell r="F11">
            <v>94</v>
          </cell>
          <cell r="G11">
            <v>36</v>
          </cell>
          <cell r="H11">
            <v>16.559999999999999</v>
          </cell>
          <cell r="I11" t="str">
            <v>L</v>
          </cell>
          <cell r="J11">
            <v>33.480000000000004</v>
          </cell>
          <cell r="K11">
            <v>4.8000000000000007</v>
          </cell>
        </row>
        <row r="12">
          <cell r="B12">
            <v>26.370833333333337</v>
          </cell>
          <cell r="C12">
            <v>35.200000000000003</v>
          </cell>
          <cell r="D12">
            <v>21.6</v>
          </cell>
          <cell r="E12">
            <v>79.63636363636364</v>
          </cell>
          <cell r="F12">
            <v>97</v>
          </cell>
          <cell r="G12">
            <v>45</v>
          </cell>
          <cell r="H12">
            <v>20.52</v>
          </cell>
          <cell r="I12" t="str">
            <v>L</v>
          </cell>
          <cell r="J12">
            <v>51.84</v>
          </cell>
          <cell r="K12">
            <v>2.2000000000000002</v>
          </cell>
        </row>
        <row r="13">
          <cell r="B13">
            <v>27.874999999999996</v>
          </cell>
          <cell r="C13">
            <v>37.4</v>
          </cell>
          <cell r="D13">
            <v>20.8</v>
          </cell>
          <cell r="E13">
            <v>70.956521739130437</v>
          </cell>
          <cell r="F13">
            <v>96</v>
          </cell>
          <cell r="G13">
            <v>38</v>
          </cell>
          <cell r="H13">
            <v>14.4</v>
          </cell>
          <cell r="I13" t="str">
            <v>NE</v>
          </cell>
          <cell r="J13">
            <v>34.56</v>
          </cell>
          <cell r="K13">
            <v>0.2</v>
          </cell>
        </row>
        <row r="14">
          <cell r="B14">
            <v>26.270833333333339</v>
          </cell>
          <cell r="C14">
            <v>34.700000000000003</v>
          </cell>
          <cell r="D14">
            <v>23.4</v>
          </cell>
          <cell r="E14">
            <v>80.3</v>
          </cell>
          <cell r="F14">
            <v>94</v>
          </cell>
          <cell r="G14">
            <v>50</v>
          </cell>
          <cell r="H14">
            <v>17.64</v>
          </cell>
          <cell r="I14" t="str">
            <v>NE</v>
          </cell>
          <cell r="J14">
            <v>50.4</v>
          </cell>
          <cell r="K14">
            <v>0.60000000000000009</v>
          </cell>
        </row>
        <row r="15">
          <cell r="B15">
            <v>27.708333333333332</v>
          </cell>
          <cell r="C15">
            <v>36.5</v>
          </cell>
          <cell r="D15">
            <v>22.2</v>
          </cell>
          <cell r="E15">
            <v>77.857142857142861</v>
          </cell>
          <cell r="F15">
            <v>97</v>
          </cell>
          <cell r="G15">
            <v>42</v>
          </cell>
          <cell r="H15">
            <v>27.720000000000002</v>
          </cell>
          <cell r="I15" t="str">
            <v>NE</v>
          </cell>
          <cell r="J15">
            <v>53.64</v>
          </cell>
          <cell r="K15">
            <v>5.4</v>
          </cell>
        </row>
        <row r="16">
          <cell r="B16">
            <v>24.366666666666664</v>
          </cell>
          <cell r="C16">
            <v>29.5</v>
          </cell>
          <cell r="D16">
            <v>22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21.96</v>
          </cell>
          <cell r="I16" t="str">
            <v>SE</v>
          </cell>
          <cell r="J16">
            <v>41.4</v>
          </cell>
          <cell r="K16">
            <v>34.800000000000004</v>
          </cell>
        </row>
        <row r="17">
          <cell r="B17">
            <v>25.245833333333334</v>
          </cell>
          <cell r="C17">
            <v>31.1</v>
          </cell>
          <cell r="D17">
            <v>21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13.68</v>
          </cell>
          <cell r="I17" t="str">
            <v>L</v>
          </cell>
          <cell r="J17">
            <v>24.840000000000003</v>
          </cell>
          <cell r="K17">
            <v>0.2</v>
          </cell>
        </row>
        <row r="18">
          <cell r="B18">
            <v>25.0625</v>
          </cell>
          <cell r="C18">
            <v>29.3</v>
          </cell>
          <cell r="D18">
            <v>22.8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15.120000000000001</v>
          </cell>
          <cell r="I18" t="str">
            <v>L</v>
          </cell>
          <cell r="J18">
            <v>38.519999999999996</v>
          </cell>
          <cell r="K18">
            <v>4.2</v>
          </cell>
        </row>
        <row r="19">
          <cell r="B19">
            <v>25.204166666666666</v>
          </cell>
          <cell r="C19">
            <v>29.7</v>
          </cell>
          <cell r="D19">
            <v>22.6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19.8</v>
          </cell>
          <cell r="I19" t="str">
            <v>NO</v>
          </cell>
          <cell r="J19">
            <v>38.519999999999996</v>
          </cell>
          <cell r="K19">
            <v>0</v>
          </cell>
        </row>
        <row r="20">
          <cell r="B20">
            <v>24.704166666666666</v>
          </cell>
          <cell r="C20">
            <v>31.7</v>
          </cell>
          <cell r="D20">
            <v>18.600000000000001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9</v>
          </cell>
          <cell r="I20" t="str">
            <v>SO</v>
          </cell>
          <cell r="J20">
            <v>20.88</v>
          </cell>
          <cell r="K20">
            <v>0</v>
          </cell>
        </row>
        <row r="21">
          <cell r="B21">
            <v>24.754166666666666</v>
          </cell>
          <cell r="C21">
            <v>32.1</v>
          </cell>
          <cell r="D21">
            <v>20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20.52</v>
          </cell>
          <cell r="I21" t="str">
            <v>SO</v>
          </cell>
          <cell r="J21">
            <v>57.24</v>
          </cell>
          <cell r="K21">
            <v>6.8</v>
          </cell>
        </row>
        <row r="22">
          <cell r="B22">
            <v>23.520833333333332</v>
          </cell>
          <cell r="C22">
            <v>31</v>
          </cell>
          <cell r="D22">
            <v>19.600000000000001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19.8</v>
          </cell>
          <cell r="I22" t="str">
            <v>L</v>
          </cell>
          <cell r="J22">
            <v>46.800000000000004</v>
          </cell>
          <cell r="K22">
            <v>5.2</v>
          </cell>
        </row>
        <row r="23">
          <cell r="B23">
            <v>21.166666666666668</v>
          </cell>
          <cell r="C23">
            <v>21.6</v>
          </cell>
          <cell r="D23">
            <v>20.8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16.559999999999999</v>
          </cell>
          <cell r="I23" t="str">
            <v>O</v>
          </cell>
          <cell r="J23">
            <v>39.24</v>
          </cell>
          <cell r="K23">
            <v>1.2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30.650000000000002</v>
          </cell>
          <cell r="C5">
            <v>39.700000000000003</v>
          </cell>
          <cell r="D5">
            <v>22.1</v>
          </cell>
          <cell r="E5">
            <v>58</v>
          </cell>
          <cell r="F5">
            <v>93</v>
          </cell>
          <cell r="G5">
            <v>25</v>
          </cell>
          <cell r="H5">
            <v>11.16</v>
          </cell>
          <cell r="I5" t="str">
            <v>L</v>
          </cell>
          <cell r="J5">
            <v>29.52</v>
          </cell>
          <cell r="K5">
            <v>0</v>
          </cell>
        </row>
        <row r="6">
          <cell r="B6">
            <v>27.108333333333334</v>
          </cell>
          <cell r="C6">
            <v>37.9</v>
          </cell>
          <cell r="D6">
            <v>21.7</v>
          </cell>
          <cell r="E6">
            <v>71.208333333333329</v>
          </cell>
          <cell r="F6">
            <v>94</v>
          </cell>
          <cell r="G6">
            <v>38</v>
          </cell>
          <cell r="H6">
            <v>18.36</v>
          </cell>
          <cell r="I6" t="str">
            <v>SO</v>
          </cell>
          <cell r="J6">
            <v>44.64</v>
          </cell>
          <cell r="K6">
            <v>0</v>
          </cell>
        </row>
        <row r="7">
          <cell r="B7">
            <v>25.6875</v>
          </cell>
          <cell r="C7">
            <v>32.299999999999997</v>
          </cell>
          <cell r="D7">
            <v>19.899999999999999</v>
          </cell>
          <cell r="E7">
            <v>76.166666666666671</v>
          </cell>
          <cell r="F7">
            <v>98</v>
          </cell>
          <cell r="G7">
            <v>48</v>
          </cell>
          <cell r="H7">
            <v>18</v>
          </cell>
          <cell r="I7" t="str">
            <v>SO</v>
          </cell>
          <cell r="J7">
            <v>35.64</v>
          </cell>
          <cell r="K7">
            <v>0</v>
          </cell>
        </row>
        <row r="8">
          <cell r="B8">
            <v>25.199999999999992</v>
          </cell>
          <cell r="C8">
            <v>32.9</v>
          </cell>
          <cell r="D8">
            <v>21.2</v>
          </cell>
          <cell r="E8">
            <v>82.666666666666671</v>
          </cell>
          <cell r="F8">
            <v>98</v>
          </cell>
          <cell r="G8">
            <v>46</v>
          </cell>
          <cell r="H8">
            <v>15.840000000000002</v>
          </cell>
          <cell r="I8" t="str">
            <v>SO</v>
          </cell>
          <cell r="J8">
            <v>34.56</v>
          </cell>
          <cell r="K8">
            <v>6.2</v>
          </cell>
        </row>
        <row r="9">
          <cell r="B9">
            <v>24.866666666666671</v>
          </cell>
          <cell r="C9">
            <v>30.5</v>
          </cell>
          <cell r="D9">
            <v>21.2</v>
          </cell>
          <cell r="E9">
            <v>81.375</v>
          </cell>
          <cell r="F9">
            <v>98</v>
          </cell>
          <cell r="G9">
            <v>53</v>
          </cell>
          <cell r="H9">
            <v>22.68</v>
          </cell>
          <cell r="I9" t="str">
            <v>NE</v>
          </cell>
          <cell r="J9">
            <v>33.119999999999997</v>
          </cell>
          <cell r="K9">
            <v>1.2</v>
          </cell>
        </row>
        <row r="10">
          <cell r="B10">
            <v>26.391666666666666</v>
          </cell>
          <cell r="C10">
            <v>33.799999999999997</v>
          </cell>
          <cell r="D10">
            <v>21.2</v>
          </cell>
          <cell r="E10">
            <v>69</v>
          </cell>
          <cell r="F10">
            <v>90</v>
          </cell>
          <cell r="G10">
            <v>41</v>
          </cell>
          <cell r="H10">
            <v>16.2</v>
          </cell>
          <cell r="I10" t="str">
            <v>L</v>
          </cell>
          <cell r="J10">
            <v>35.64</v>
          </cell>
          <cell r="K10">
            <v>0</v>
          </cell>
        </row>
        <row r="11">
          <cell r="B11">
            <v>26.216666666666665</v>
          </cell>
          <cell r="C11">
            <v>35.5</v>
          </cell>
          <cell r="D11">
            <v>20.5</v>
          </cell>
          <cell r="E11">
            <v>69.083333333333329</v>
          </cell>
          <cell r="F11">
            <v>93</v>
          </cell>
          <cell r="G11">
            <v>35</v>
          </cell>
          <cell r="H11">
            <v>21.240000000000002</v>
          </cell>
          <cell r="I11" t="str">
            <v>NE</v>
          </cell>
          <cell r="J11">
            <v>45.36</v>
          </cell>
          <cell r="K11">
            <v>10.199999999999999</v>
          </cell>
        </row>
        <row r="12">
          <cell r="B12">
            <v>26.258333333333336</v>
          </cell>
          <cell r="C12">
            <v>34.1</v>
          </cell>
          <cell r="D12">
            <v>20.3</v>
          </cell>
          <cell r="E12">
            <v>75.041666666666671</v>
          </cell>
          <cell r="F12">
            <v>97</v>
          </cell>
          <cell r="G12">
            <v>45</v>
          </cell>
          <cell r="H12">
            <v>25.92</v>
          </cell>
          <cell r="I12" t="str">
            <v>NE</v>
          </cell>
          <cell r="J12">
            <v>37.080000000000005</v>
          </cell>
          <cell r="K12">
            <v>0</v>
          </cell>
        </row>
        <row r="13">
          <cell r="B13">
            <v>28.275000000000002</v>
          </cell>
          <cell r="C13">
            <v>37.5</v>
          </cell>
          <cell r="D13">
            <v>20.7</v>
          </cell>
          <cell r="E13">
            <v>67.208333333333329</v>
          </cell>
          <cell r="F13">
            <v>95</v>
          </cell>
          <cell r="G13">
            <v>32</v>
          </cell>
          <cell r="H13">
            <v>17.64</v>
          </cell>
          <cell r="I13" t="str">
            <v>NE</v>
          </cell>
          <cell r="J13">
            <v>33.840000000000003</v>
          </cell>
          <cell r="K13">
            <v>0</v>
          </cell>
        </row>
        <row r="14">
          <cell r="B14">
            <v>26.283333333333331</v>
          </cell>
          <cell r="C14">
            <v>30.7</v>
          </cell>
          <cell r="D14">
            <v>22.5</v>
          </cell>
          <cell r="E14">
            <v>79.541666666666671</v>
          </cell>
          <cell r="F14">
            <v>97</v>
          </cell>
          <cell r="G14">
            <v>54</v>
          </cell>
          <cell r="H14">
            <v>15.840000000000002</v>
          </cell>
          <cell r="I14" t="str">
            <v>NE</v>
          </cell>
          <cell r="J14">
            <v>37.800000000000004</v>
          </cell>
          <cell r="K14">
            <v>14.799999999999999</v>
          </cell>
        </row>
        <row r="15">
          <cell r="B15">
            <v>28.262500000000003</v>
          </cell>
          <cell r="C15">
            <v>36.200000000000003</v>
          </cell>
          <cell r="D15">
            <v>22.4</v>
          </cell>
          <cell r="E15">
            <v>73.541666666666671</v>
          </cell>
          <cell r="F15">
            <v>96</v>
          </cell>
          <cell r="G15">
            <v>38</v>
          </cell>
          <cell r="H15">
            <v>26.28</v>
          </cell>
          <cell r="I15" t="str">
            <v>NO</v>
          </cell>
          <cell r="J15">
            <v>42.480000000000004</v>
          </cell>
          <cell r="K15">
            <v>0</v>
          </cell>
        </row>
        <row r="16">
          <cell r="B16">
            <v>24.05</v>
          </cell>
          <cell r="C16">
            <v>30.4</v>
          </cell>
          <cell r="D16">
            <v>21.1</v>
          </cell>
          <cell r="E16">
            <v>88.041666666666671</v>
          </cell>
          <cell r="F16">
            <v>97</v>
          </cell>
          <cell r="G16">
            <v>61</v>
          </cell>
          <cell r="H16">
            <v>26.64</v>
          </cell>
          <cell r="I16" t="str">
            <v>S</v>
          </cell>
          <cell r="J16">
            <v>76.319999999999993</v>
          </cell>
          <cell r="K16">
            <v>9.8000000000000007</v>
          </cell>
        </row>
        <row r="17">
          <cell r="B17">
            <v>24.379166666666666</v>
          </cell>
          <cell r="C17">
            <v>30.3</v>
          </cell>
          <cell r="D17">
            <v>19.7</v>
          </cell>
          <cell r="E17">
            <v>83.416666666666671</v>
          </cell>
          <cell r="F17">
            <v>98</v>
          </cell>
          <cell r="G17">
            <v>62</v>
          </cell>
          <cell r="H17">
            <v>19.8</v>
          </cell>
          <cell r="I17" t="str">
            <v>SO</v>
          </cell>
          <cell r="J17">
            <v>43.56</v>
          </cell>
          <cell r="K17">
            <v>0.2</v>
          </cell>
        </row>
        <row r="18">
          <cell r="B18">
            <v>24.958333333333329</v>
          </cell>
          <cell r="C18">
            <v>27.3</v>
          </cell>
          <cell r="D18">
            <v>22.9</v>
          </cell>
          <cell r="E18">
            <v>78.083333333333329</v>
          </cell>
          <cell r="F18">
            <v>88</v>
          </cell>
          <cell r="G18">
            <v>66</v>
          </cell>
          <cell r="H18">
            <v>21.6</v>
          </cell>
          <cell r="I18" t="str">
            <v>L</v>
          </cell>
          <cell r="J18">
            <v>42.12</v>
          </cell>
          <cell r="K18">
            <v>0</v>
          </cell>
        </row>
        <row r="19">
          <cell r="B19">
            <v>25.504166666666663</v>
          </cell>
          <cell r="C19">
            <v>30.6</v>
          </cell>
          <cell r="D19">
            <v>22.9</v>
          </cell>
          <cell r="E19">
            <v>77.458333333333329</v>
          </cell>
          <cell r="F19">
            <v>97</v>
          </cell>
          <cell r="G19">
            <v>44</v>
          </cell>
          <cell r="H19">
            <v>20.16</v>
          </cell>
          <cell r="I19" t="str">
            <v>SO</v>
          </cell>
          <cell r="J19">
            <v>41.4</v>
          </cell>
          <cell r="K19">
            <v>0.60000000000000009</v>
          </cell>
        </row>
        <row r="20">
          <cell r="B20">
            <v>23.708333333333332</v>
          </cell>
          <cell r="C20">
            <v>30.3</v>
          </cell>
          <cell r="D20">
            <v>18.100000000000001</v>
          </cell>
          <cell r="E20">
            <v>73.291666666666671</v>
          </cell>
          <cell r="F20">
            <v>97</v>
          </cell>
          <cell r="G20">
            <v>44</v>
          </cell>
          <cell r="H20">
            <v>11.520000000000001</v>
          </cell>
          <cell r="I20" t="str">
            <v>SO</v>
          </cell>
          <cell r="J20">
            <v>23.400000000000002</v>
          </cell>
          <cell r="K20">
            <v>0</v>
          </cell>
        </row>
        <row r="21">
          <cell r="B21">
            <v>23.074999999999999</v>
          </cell>
          <cell r="C21">
            <v>30</v>
          </cell>
          <cell r="D21">
            <v>17.3</v>
          </cell>
          <cell r="F21">
            <v>98</v>
          </cell>
          <cell r="G21">
            <v>48</v>
          </cell>
          <cell r="H21">
            <v>14.4</v>
          </cell>
          <cell r="I21" t="str">
            <v>NE</v>
          </cell>
          <cell r="J21">
            <v>59.04</v>
          </cell>
          <cell r="K21">
            <v>27.4</v>
          </cell>
        </row>
        <row r="22">
          <cell r="B22">
            <v>22.529166666666665</v>
          </cell>
          <cell r="C22">
            <v>31.1</v>
          </cell>
          <cell r="D22">
            <v>19</v>
          </cell>
          <cell r="E22">
            <v>85.333333333333329</v>
          </cell>
          <cell r="F22">
            <v>98</v>
          </cell>
          <cell r="G22">
            <v>49</v>
          </cell>
          <cell r="H22">
            <v>37.440000000000005</v>
          </cell>
          <cell r="I22" t="str">
            <v>L</v>
          </cell>
          <cell r="J22">
            <v>74.52</v>
          </cell>
          <cell r="K22">
            <v>1.7999999999999998</v>
          </cell>
        </row>
        <row r="23">
          <cell r="B23">
            <v>23.258333333333329</v>
          </cell>
          <cell r="C23">
            <v>29.8</v>
          </cell>
          <cell r="D23">
            <v>18.600000000000001</v>
          </cell>
          <cell r="E23">
            <v>80.333333333333329</v>
          </cell>
          <cell r="F23">
            <v>97</v>
          </cell>
          <cell r="G23">
            <v>58</v>
          </cell>
          <cell r="H23">
            <v>23.400000000000002</v>
          </cell>
          <cell r="J23">
            <v>39.24</v>
          </cell>
          <cell r="K23">
            <v>0</v>
          </cell>
        </row>
        <row r="24">
          <cell r="B24">
            <v>24.754166666666663</v>
          </cell>
          <cell r="C24">
            <v>32.799999999999997</v>
          </cell>
          <cell r="D24">
            <v>16.899999999999999</v>
          </cell>
          <cell r="E24">
            <v>73.666666666666671</v>
          </cell>
          <cell r="F24">
            <v>98</v>
          </cell>
          <cell r="G24">
            <v>43</v>
          </cell>
          <cell r="H24">
            <v>11.879999999999999</v>
          </cell>
          <cell r="I24" t="str">
            <v>S</v>
          </cell>
          <cell r="J24">
            <v>32.04</v>
          </cell>
          <cell r="K24">
            <v>0.60000000000000009</v>
          </cell>
        </row>
        <row r="25">
          <cell r="B25">
            <v>26.841666666666669</v>
          </cell>
          <cell r="C25">
            <v>33.6</v>
          </cell>
          <cell r="D25">
            <v>20</v>
          </cell>
          <cell r="E25">
            <v>69.291666666666671</v>
          </cell>
          <cell r="F25">
            <v>93</v>
          </cell>
          <cell r="G25">
            <v>44</v>
          </cell>
          <cell r="H25">
            <v>15.840000000000002</v>
          </cell>
          <cell r="I25" t="str">
            <v>L</v>
          </cell>
          <cell r="J25">
            <v>25.56</v>
          </cell>
          <cell r="K25">
            <v>0</v>
          </cell>
        </row>
        <row r="26">
          <cell r="B26">
            <v>26.979166666666675</v>
          </cell>
          <cell r="C26">
            <v>35</v>
          </cell>
          <cell r="D26">
            <v>20.100000000000001</v>
          </cell>
          <cell r="E26">
            <v>71</v>
          </cell>
          <cell r="F26">
            <v>97</v>
          </cell>
          <cell r="G26">
            <v>39</v>
          </cell>
          <cell r="H26">
            <v>16.2</v>
          </cell>
          <cell r="I26" t="str">
            <v>L</v>
          </cell>
          <cell r="J26">
            <v>49.32</v>
          </cell>
          <cell r="K26">
            <v>7.8</v>
          </cell>
        </row>
        <row r="27">
          <cell r="B27">
            <v>28.233333333333331</v>
          </cell>
          <cell r="C27">
            <v>35.6</v>
          </cell>
          <cell r="D27">
            <v>21.5</v>
          </cell>
          <cell r="E27">
            <v>70.208333333333329</v>
          </cell>
          <cell r="F27">
            <v>97</v>
          </cell>
          <cell r="G27">
            <v>39</v>
          </cell>
          <cell r="H27">
            <v>20.88</v>
          </cell>
          <cell r="I27" t="str">
            <v>NE</v>
          </cell>
          <cell r="J27">
            <v>41.4</v>
          </cell>
          <cell r="K27">
            <v>0</v>
          </cell>
        </row>
        <row r="28">
          <cell r="B28">
            <v>28.849999999999994</v>
          </cell>
          <cell r="C28">
            <v>37</v>
          </cell>
          <cell r="D28">
            <v>22.7</v>
          </cell>
          <cell r="E28">
            <v>66.25</v>
          </cell>
          <cell r="F28">
            <v>90</v>
          </cell>
          <cell r="G28">
            <v>35</v>
          </cell>
          <cell r="H28">
            <v>22.68</v>
          </cell>
          <cell r="I28" t="str">
            <v>NO</v>
          </cell>
          <cell r="J28">
            <v>43.92</v>
          </cell>
          <cell r="K28">
            <v>0.2</v>
          </cell>
        </row>
        <row r="29">
          <cell r="B29">
            <v>27.360869565217396</v>
          </cell>
          <cell r="C29">
            <v>36.5</v>
          </cell>
          <cell r="D29">
            <v>21.5</v>
          </cell>
          <cell r="E29">
            <v>72.565217391304344</v>
          </cell>
          <cell r="F29">
            <v>92</v>
          </cell>
          <cell r="G29">
            <v>39</v>
          </cell>
          <cell r="H29">
            <v>35.28</v>
          </cell>
          <cell r="I29" t="str">
            <v>N</v>
          </cell>
          <cell r="J29">
            <v>54.36</v>
          </cell>
          <cell r="K29">
            <v>9.8000000000000007</v>
          </cell>
        </row>
        <row r="30">
          <cell r="B30">
            <v>20.383333333333336</v>
          </cell>
          <cell r="C30">
            <v>22.5</v>
          </cell>
          <cell r="D30">
            <v>18.899999999999999</v>
          </cell>
          <cell r="E30">
            <v>92.708333333333329</v>
          </cell>
          <cell r="F30">
            <v>97</v>
          </cell>
          <cell r="G30">
            <v>84</v>
          </cell>
          <cell r="H30">
            <v>24.840000000000003</v>
          </cell>
          <cell r="I30" t="str">
            <v>S</v>
          </cell>
          <cell r="J30">
            <v>48.6</v>
          </cell>
          <cell r="K30">
            <v>21.399999999999995</v>
          </cell>
        </row>
        <row r="31">
          <cell r="B31">
            <v>22.799999999999994</v>
          </cell>
          <cell r="C31">
            <v>28.1</v>
          </cell>
          <cell r="D31">
            <v>20.399999999999999</v>
          </cell>
          <cell r="E31">
            <v>87.333333333333329</v>
          </cell>
          <cell r="F31">
            <v>98</v>
          </cell>
          <cell r="G31">
            <v>60</v>
          </cell>
          <cell r="H31">
            <v>10.8</v>
          </cell>
          <cell r="I31" t="str">
            <v>SE</v>
          </cell>
          <cell r="J31">
            <v>20.16</v>
          </cell>
          <cell r="K31">
            <v>14.4</v>
          </cell>
        </row>
        <row r="32">
          <cell r="B32">
            <v>24.125000000000004</v>
          </cell>
          <cell r="C32">
            <v>31.2</v>
          </cell>
          <cell r="D32">
            <v>18.5</v>
          </cell>
          <cell r="E32">
            <v>74.708333333333329</v>
          </cell>
          <cell r="F32">
            <v>98</v>
          </cell>
          <cell r="G32">
            <v>33</v>
          </cell>
          <cell r="H32">
            <v>17.64</v>
          </cell>
          <cell r="I32" t="str">
            <v>S</v>
          </cell>
          <cell r="J32">
            <v>32.04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29.870833333333334</v>
          </cell>
          <cell r="C5">
            <v>38.1</v>
          </cell>
          <cell r="D5">
            <v>22.1</v>
          </cell>
          <cell r="E5" t="str">
            <v>*</v>
          </cell>
          <cell r="F5" t="str">
            <v>*</v>
          </cell>
          <cell r="G5" t="str">
            <v>*</v>
          </cell>
          <cell r="H5">
            <v>11.16</v>
          </cell>
          <cell r="I5" t="str">
            <v>N</v>
          </cell>
          <cell r="J5">
            <v>22.68</v>
          </cell>
          <cell r="K5">
            <v>0</v>
          </cell>
        </row>
        <row r="6">
          <cell r="B6">
            <v>27.254166666666666</v>
          </cell>
          <cell r="C6">
            <v>31.9</v>
          </cell>
          <cell r="D6">
            <v>23.9</v>
          </cell>
          <cell r="E6" t="str">
            <v>*</v>
          </cell>
          <cell r="F6" t="str">
            <v>*</v>
          </cell>
          <cell r="G6" t="str">
            <v>*</v>
          </cell>
          <cell r="H6">
            <v>20.52</v>
          </cell>
          <cell r="I6" t="str">
            <v>SO</v>
          </cell>
          <cell r="J6">
            <v>35.28</v>
          </cell>
          <cell r="K6">
            <v>0</v>
          </cell>
        </row>
        <row r="7">
          <cell r="B7">
            <v>27.370833333333326</v>
          </cell>
          <cell r="C7">
            <v>35.6</v>
          </cell>
          <cell r="D7">
            <v>19.8</v>
          </cell>
          <cell r="E7" t="str">
            <v>*</v>
          </cell>
          <cell r="F7" t="str">
            <v>*</v>
          </cell>
          <cell r="G7" t="str">
            <v>*</v>
          </cell>
          <cell r="H7">
            <v>14.4</v>
          </cell>
          <cell r="I7" t="str">
            <v>S</v>
          </cell>
          <cell r="J7">
            <v>34.56</v>
          </cell>
          <cell r="K7">
            <v>0</v>
          </cell>
        </row>
        <row r="8">
          <cell r="B8">
            <v>26.529166666666669</v>
          </cell>
          <cell r="C8">
            <v>34.4</v>
          </cell>
          <cell r="D8">
            <v>20.5</v>
          </cell>
          <cell r="E8" t="str">
            <v>*</v>
          </cell>
          <cell r="F8" t="str">
            <v>*</v>
          </cell>
          <cell r="G8" t="str">
            <v>*</v>
          </cell>
          <cell r="H8">
            <v>12.24</v>
          </cell>
          <cell r="I8" t="str">
            <v>S</v>
          </cell>
          <cell r="J8">
            <v>37.800000000000004</v>
          </cell>
          <cell r="K8">
            <v>0</v>
          </cell>
        </row>
        <row r="9">
          <cell r="B9">
            <v>25.933333333333334</v>
          </cell>
          <cell r="C9">
            <v>34.1</v>
          </cell>
          <cell r="D9">
            <v>21.6</v>
          </cell>
          <cell r="E9" t="str">
            <v>*</v>
          </cell>
          <cell r="F9" t="str">
            <v>*</v>
          </cell>
          <cell r="G9" t="str">
            <v>*</v>
          </cell>
          <cell r="H9">
            <v>14.04</v>
          </cell>
          <cell r="I9" t="str">
            <v>SE</v>
          </cell>
          <cell r="J9">
            <v>38.880000000000003</v>
          </cell>
          <cell r="K9">
            <v>0</v>
          </cell>
        </row>
        <row r="10">
          <cell r="B10">
            <v>26.354166666666668</v>
          </cell>
          <cell r="C10">
            <v>34.9</v>
          </cell>
          <cell r="D10">
            <v>19.899999999999999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11.16</v>
          </cell>
          <cell r="I10" t="str">
            <v>SE</v>
          </cell>
          <cell r="J10">
            <v>25.2</v>
          </cell>
          <cell r="K10">
            <v>0</v>
          </cell>
        </row>
        <row r="11">
          <cell r="B11">
            <v>27.570833333333336</v>
          </cell>
          <cell r="C11">
            <v>36.700000000000003</v>
          </cell>
          <cell r="D11">
            <v>21.4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12.6</v>
          </cell>
          <cell r="I11" t="str">
            <v>SE</v>
          </cell>
          <cell r="J11">
            <v>30.240000000000002</v>
          </cell>
          <cell r="K11">
            <v>0</v>
          </cell>
        </row>
        <row r="12">
          <cell r="B12">
            <v>28.012500000000003</v>
          </cell>
          <cell r="C12">
            <v>37.5</v>
          </cell>
          <cell r="D12">
            <v>22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16.559999999999999</v>
          </cell>
          <cell r="I12" t="str">
            <v>SE</v>
          </cell>
          <cell r="J12">
            <v>52.2</v>
          </cell>
          <cell r="K12">
            <v>0</v>
          </cell>
        </row>
        <row r="13">
          <cell r="B13">
            <v>28.07083333333334</v>
          </cell>
          <cell r="C13">
            <v>38.700000000000003</v>
          </cell>
          <cell r="D13">
            <v>21.1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13.32</v>
          </cell>
          <cell r="I13" t="str">
            <v>SE</v>
          </cell>
          <cell r="J13">
            <v>49.680000000000007</v>
          </cell>
          <cell r="K13">
            <v>4.4000000000000004</v>
          </cell>
        </row>
        <row r="14">
          <cell r="B14">
            <v>25.558333333333326</v>
          </cell>
          <cell r="C14">
            <v>33.700000000000003</v>
          </cell>
          <cell r="D14">
            <v>22.5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21.96</v>
          </cell>
          <cell r="I14" t="str">
            <v>SE</v>
          </cell>
          <cell r="J14">
            <v>61.560000000000009</v>
          </cell>
          <cell r="K14">
            <v>7.6000000000000005</v>
          </cell>
        </row>
        <row r="15">
          <cell r="B15">
            <v>27.329166666666666</v>
          </cell>
          <cell r="C15">
            <v>36.299999999999997</v>
          </cell>
          <cell r="D15">
            <v>21.6</v>
          </cell>
          <cell r="E15" t="str">
            <v>*</v>
          </cell>
          <cell r="F15" t="str">
            <v>*</v>
          </cell>
          <cell r="G15" t="str">
            <v>*</v>
          </cell>
          <cell r="H15">
            <v>26.28</v>
          </cell>
          <cell r="I15" t="str">
            <v>NO</v>
          </cell>
          <cell r="J15">
            <v>42.480000000000004</v>
          </cell>
          <cell r="K15">
            <v>0.2</v>
          </cell>
        </row>
        <row r="16">
          <cell r="B16">
            <v>24.425000000000008</v>
          </cell>
          <cell r="C16">
            <v>29.8</v>
          </cell>
          <cell r="D16">
            <v>21.6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13.68</v>
          </cell>
          <cell r="I16" t="str">
            <v>SE</v>
          </cell>
          <cell r="J16">
            <v>33.119999999999997</v>
          </cell>
          <cell r="K16">
            <v>35.799999999999997</v>
          </cell>
        </row>
        <row r="17">
          <cell r="B17">
            <v>25.633333333333336</v>
          </cell>
          <cell r="C17">
            <v>33.200000000000003</v>
          </cell>
          <cell r="D17">
            <v>21.3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15.48</v>
          </cell>
          <cell r="I17" t="str">
            <v>S</v>
          </cell>
          <cell r="J17">
            <v>31.680000000000003</v>
          </cell>
          <cell r="K17">
            <v>0.2</v>
          </cell>
        </row>
        <row r="18">
          <cell r="B18">
            <v>24.558333333333326</v>
          </cell>
          <cell r="C18">
            <v>30.4</v>
          </cell>
          <cell r="D18">
            <v>21.8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13.68</v>
          </cell>
          <cell r="I18" t="str">
            <v>L</v>
          </cell>
          <cell r="J18">
            <v>35.64</v>
          </cell>
          <cell r="K18">
            <v>43.2</v>
          </cell>
        </row>
        <row r="19">
          <cell r="B19">
            <v>24.787500000000009</v>
          </cell>
          <cell r="C19">
            <v>28.8</v>
          </cell>
          <cell r="D19">
            <v>22.1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16.920000000000002</v>
          </cell>
          <cell r="I19" t="str">
            <v>SO</v>
          </cell>
          <cell r="J19">
            <v>45.36</v>
          </cell>
          <cell r="K19">
            <v>3.8000000000000003</v>
          </cell>
        </row>
        <row r="20">
          <cell r="B20">
            <v>24.670833333333334</v>
          </cell>
          <cell r="C20">
            <v>31.8</v>
          </cell>
          <cell r="D20">
            <v>18.600000000000001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11.520000000000001</v>
          </cell>
          <cell r="I20" t="str">
            <v>SO</v>
          </cell>
          <cell r="J20">
            <v>20.52</v>
          </cell>
          <cell r="K20">
            <v>0</v>
          </cell>
        </row>
        <row r="21">
          <cell r="B21">
            <v>25.224999999999994</v>
          </cell>
          <cell r="C21">
            <v>31.7</v>
          </cell>
          <cell r="D21">
            <v>19.8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13.68</v>
          </cell>
          <cell r="I21" t="str">
            <v>S</v>
          </cell>
          <cell r="J21">
            <v>30.96</v>
          </cell>
          <cell r="K21">
            <v>0</v>
          </cell>
        </row>
        <row r="22">
          <cell r="B22">
            <v>23.349999999999998</v>
          </cell>
          <cell r="C22">
            <v>31.9</v>
          </cell>
          <cell r="D22">
            <v>19.8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18.720000000000002</v>
          </cell>
          <cell r="I22" t="str">
            <v>SO</v>
          </cell>
          <cell r="J22">
            <v>55.080000000000005</v>
          </cell>
          <cell r="K22">
            <v>9.6000000000000014</v>
          </cell>
        </row>
        <row r="23">
          <cell r="B23">
            <v>22.429166666666664</v>
          </cell>
          <cell r="C23">
            <v>27.9</v>
          </cell>
          <cell r="D23">
            <v>20</v>
          </cell>
          <cell r="E23">
            <v>90.333333333333329</v>
          </cell>
          <cell r="F23">
            <v>97</v>
          </cell>
          <cell r="G23">
            <v>66</v>
          </cell>
          <cell r="H23">
            <v>15.840000000000002</v>
          </cell>
          <cell r="I23" t="str">
            <v>SO</v>
          </cell>
          <cell r="J23">
            <v>47.519999999999996</v>
          </cell>
          <cell r="K23">
            <v>19.799999999999997</v>
          </cell>
        </row>
        <row r="24">
          <cell r="B24">
            <v>25.079166666666666</v>
          </cell>
          <cell r="C24">
            <v>33.5</v>
          </cell>
          <cell r="D24">
            <v>20</v>
          </cell>
          <cell r="E24">
            <v>80.958333333333329</v>
          </cell>
          <cell r="F24">
            <v>98</v>
          </cell>
          <cell r="G24">
            <v>46</v>
          </cell>
          <cell r="H24">
            <v>10.08</v>
          </cell>
          <cell r="I24" t="str">
            <v>SE</v>
          </cell>
          <cell r="J24">
            <v>21.6</v>
          </cell>
          <cell r="K24">
            <v>0.2</v>
          </cell>
        </row>
        <row r="25">
          <cell r="B25">
            <v>27.041666666666668</v>
          </cell>
          <cell r="C25">
            <v>34.6</v>
          </cell>
          <cell r="D25">
            <v>21.8</v>
          </cell>
          <cell r="E25">
            <v>74.125</v>
          </cell>
          <cell r="F25">
            <v>96</v>
          </cell>
          <cell r="G25">
            <v>42</v>
          </cell>
          <cell r="H25">
            <v>14.04</v>
          </cell>
          <cell r="I25" t="str">
            <v>SE</v>
          </cell>
          <cell r="J25">
            <v>32.04</v>
          </cell>
          <cell r="K25">
            <v>1</v>
          </cell>
        </row>
        <row r="26">
          <cell r="B26">
            <v>28.141666666666662</v>
          </cell>
          <cell r="C26">
            <v>35.4</v>
          </cell>
          <cell r="D26">
            <v>22.4</v>
          </cell>
          <cell r="E26">
            <v>68.083333333333329</v>
          </cell>
          <cell r="F26">
            <v>90</v>
          </cell>
          <cell r="G26">
            <v>39</v>
          </cell>
          <cell r="H26">
            <v>13.68</v>
          </cell>
          <cell r="I26" t="str">
            <v>SE</v>
          </cell>
          <cell r="J26">
            <v>26.28</v>
          </cell>
          <cell r="K26">
            <v>0</v>
          </cell>
        </row>
        <row r="27">
          <cell r="B27">
            <v>28.016666666666666</v>
          </cell>
          <cell r="C27">
            <v>35.1</v>
          </cell>
          <cell r="D27">
            <v>22.4</v>
          </cell>
          <cell r="E27">
            <v>69.916666666666671</v>
          </cell>
          <cell r="F27">
            <v>94</v>
          </cell>
          <cell r="G27">
            <v>43</v>
          </cell>
          <cell r="H27">
            <v>22.32</v>
          </cell>
          <cell r="I27" t="str">
            <v>NO</v>
          </cell>
          <cell r="J27">
            <v>41.04</v>
          </cell>
          <cell r="K27">
            <v>0</v>
          </cell>
        </row>
        <row r="28">
          <cell r="B28">
            <v>28.645833333333332</v>
          </cell>
          <cell r="C28">
            <v>36.4</v>
          </cell>
          <cell r="D28">
            <v>22.6</v>
          </cell>
          <cell r="E28">
            <v>68</v>
          </cell>
          <cell r="F28">
            <v>91</v>
          </cell>
          <cell r="G28">
            <v>39</v>
          </cell>
          <cell r="H28">
            <v>24.48</v>
          </cell>
          <cell r="I28" t="str">
            <v>NO</v>
          </cell>
          <cell r="J28">
            <v>44.64</v>
          </cell>
          <cell r="K28">
            <v>0</v>
          </cell>
        </row>
        <row r="29">
          <cell r="B29">
            <v>28.504166666666666</v>
          </cell>
          <cell r="C29">
            <v>35.700000000000003</v>
          </cell>
          <cell r="D29">
            <v>21.9</v>
          </cell>
          <cell r="E29">
            <v>68.333333333333329</v>
          </cell>
          <cell r="F29">
            <v>95</v>
          </cell>
          <cell r="G29">
            <v>43</v>
          </cell>
          <cell r="H29">
            <v>31.680000000000003</v>
          </cell>
          <cell r="I29" t="str">
            <v>NO</v>
          </cell>
          <cell r="J29">
            <v>50.04</v>
          </cell>
          <cell r="K29">
            <v>0</v>
          </cell>
        </row>
        <row r="30">
          <cell r="B30">
            <v>22.025000000000002</v>
          </cell>
          <cell r="C30">
            <v>28.3</v>
          </cell>
          <cell r="D30">
            <v>20.5</v>
          </cell>
          <cell r="E30">
            <v>91.625</v>
          </cell>
          <cell r="F30">
            <v>98</v>
          </cell>
          <cell r="G30">
            <v>64</v>
          </cell>
          <cell r="H30">
            <v>17.64</v>
          </cell>
          <cell r="I30" t="str">
            <v>S</v>
          </cell>
          <cell r="J30">
            <v>33.840000000000003</v>
          </cell>
          <cell r="K30">
            <v>76</v>
          </cell>
        </row>
        <row r="31">
          <cell r="B31">
            <v>22.470833333333335</v>
          </cell>
          <cell r="C31">
            <v>25.6</v>
          </cell>
          <cell r="D31">
            <v>20.7</v>
          </cell>
          <cell r="E31">
            <v>91.333333333333329</v>
          </cell>
          <cell r="F31">
            <v>98</v>
          </cell>
          <cell r="G31">
            <v>78</v>
          </cell>
          <cell r="H31">
            <v>6.84</v>
          </cell>
          <cell r="I31" t="str">
            <v>SE</v>
          </cell>
          <cell r="J31">
            <v>18.720000000000002</v>
          </cell>
          <cell r="K31">
            <v>1.8</v>
          </cell>
        </row>
        <row r="32">
          <cell r="B32">
            <v>25.329166666666666</v>
          </cell>
          <cell r="C32">
            <v>32.200000000000003</v>
          </cell>
          <cell r="D32">
            <v>21.8</v>
          </cell>
          <cell r="E32">
            <v>79</v>
          </cell>
          <cell r="F32">
            <v>97</v>
          </cell>
          <cell r="G32">
            <v>41</v>
          </cell>
          <cell r="H32">
            <v>14.4</v>
          </cell>
          <cell r="I32" t="str">
            <v>SE</v>
          </cell>
          <cell r="J32">
            <v>29.16</v>
          </cell>
          <cell r="K32">
            <v>1.4000000000000001</v>
          </cell>
        </row>
        <row r="33">
          <cell r="I33" t="str">
            <v>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30.350000000000005</v>
          </cell>
          <cell r="C5">
            <v>38.6</v>
          </cell>
          <cell r="D5">
            <v>23.6</v>
          </cell>
          <cell r="E5">
            <v>58.083333333333336</v>
          </cell>
          <cell r="F5">
            <v>88</v>
          </cell>
          <cell r="G5">
            <v>26</v>
          </cell>
          <cell r="H5">
            <v>15.48</v>
          </cell>
          <cell r="I5" t="str">
            <v>S</v>
          </cell>
          <cell r="J5">
            <v>30.240000000000002</v>
          </cell>
          <cell r="K5">
            <v>0</v>
          </cell>
        </row>
        <row r="6">
          <cell r="B6">
            <v>29.075000000000006</v>
          </cell>
          <cell r="C6">
            <v>38.1</v>
          </cell>
          <cell r="D6">
            <v>23.4</v>
          </cell>
          <cell r="E6">
            <v>61.041666666666664</v>
          </cell>
          <cell r="F6">
            <v>87</v>
          </cell>
          <cell r="G6">
            <v>29</v>
          </cell>
          <cell r="H6">
            <v>29.16</v>
          </cell>
          <cell r="I6" t="str">
            <v>O</v>
          </cell>
          <cell r="J6">
            <v>50.76</v>
          </cell>
          <cell r="K6">
            <v>0</v>
          </cell>
        </row>
        <row r="7">
          <cell r="B7">
            <v>26.887500000000003</v>
          </cell>
          <cell r="C7">
            <v>35.799999999999997</v>
          </cell>
          <cell r="D7">
            <v>21.4</v>
          </cell>
          <cell r="E7">
            <v>69.041666666666671</v>
          </cell>
          <cell r="F7">
            <v>97</v>
          </cell>
          <cell r="G7">
            <v>35</v>
          </cell>
          <cell r="H7">
            <v>12.96</v>
          </cell>
          <cell r="I7" t="str">
            <v>NO</v>
          </cell>
          <cell r="J7">
            <v>41.4</v>
          </cell>
          <cell r="K7">
            <v>0</v>
          </cell>
        </row>
        <row r="8">
          <cell r="B8">
            <v>25.349999999999994</v>
          </cell>
          <cell r="C8">
            <v>33.1</v>
          </cell>
          <cell r="D8">
            <v>22.5</v>
          </cell>
          <cell r="E8">
            <v>79.416666666666671</v>
          </cell>
          <cell r="F8">
            <v>93</v>
          </cell>
          <cell r="G8">
            <v>46</v>
          </cell>
          <cell r="H8">
            <v>21.240000000000002</v>
          </cell>
          <cell r="I8" t="str">
            <v>O</v>
          </cell>
          <cell r="J8">
            <v>38.519999999999996</v>
          </cell>
          <cell r="K8">
            <v>2.8</v>
          </cell>
        </row>
        <row r="9">
          <cell r="B9">
            <v>25.112500000000001</v>
          </cell>
          <cell r="C9">
            <v>30.7</v>
          </cell>
          <cell r="D9">
            <v>21.4</v>
          </cell>
          <cell r="E9">
            <v>78.041666666666671</v>
          </cell>
          <cell r="F9">
            <v>100</v>
          </cell>
          <cell r="G9">
            <v>54</v>
          </cell>
          <cell r="H9">
            <v>13.32</v>
          </cell>
          <cell r="I9" t="str">
            <v>SO</v>
          </cell>
          <cell r="J9">
            <v>25.92</v>
          </cell>
          <cell r="K9">
            <v>0</v>
          </cell>
        </row>
        <row r="10">
          <cell r="B10">
            <v>26.175000000000001</v>
          </cell>
          <cell r="C10">
            <v>34.299999999999997</v>
          </cell>
          <cell r="D10">
            <v>20.5</v>
          </cell>
          <cell r="E10">
            <v>68.416666666666671</v>
          </cell>
          <cell r="F10">
            <v>90</v>
          </cell>
          <cell r="G10">
            <v>38</v>
          </cell>
          <cell r="H10">
            <v>18</v>
          </cell>
          <cell r="I10" t="str">
            <v>SO</v>
          </cell>
          <cell r="J10">
            <v>33.480000000000004</v>
          </cell>
          <cell r="K10">
            <v>0</v>
          </cell>
        </row>
        <row r="11">
          <cell r="B11">
            <v>26.216666666666665</v>
          </cell>
          <cell r="C11">
            <v>36.1</v>
          </cell>
          <cell r="D11">
            <v>20.2</v>
          </cell>
          <cell r="E11">
            <v>68.956521739130437</v>
          </cell>
          <cell r="F11">
            <v>89</v>
          </cell>
          <cell r="G11">
            <v>34</v>
          </cell>
          <cell r="H11">
            <v>20.52</v>
          </cell>
          <cell r="I11" t="str">
            <v>SE</v>
          </cell>
          <cell r="J11">
            <v>79.92</v>
          </cell>
          <cell r="K11">
            <v>22.6</v>
          </cell>
        </row>
        <row r="12">
          <cell r="B12">
            <v>26.695833333333336</v>
          </cell>
          <cell r="C12">
            <v>34.299999999999997</v>
          </cell>
          <cell r="D12">
            <v>21.5</v>
          </cell>
          <cell r="E12">
            <v>70.63636363636364</v>
          </cell>
          <cell r="F12">
            <v>100</v>
          </cell>
          <cell r="G12">
            <v>41</v>
          </cell>
          <cell r="H12">
            <v>18.36</v>
          </cell>
          <cell r="I12" t="str">
            <v>L</v>
          </cell>
          <cell r="J12">
            <v>36</v>
          </cell>
          <cell r="K12">
            <v>0</v>
          </cell>
        </row>
        <row r="13">
          <cell r="B13">
            <v>28.404166666666665</v>
          </cell>
          <cell r="C13">
            <v>36.799999999999997</v>
          </cell>
          <cell r="D13">
            <v>22.4</v>
          </cell>
          <cell r="E13">
            <v>65.625</v>
          </cell>
          <cell r="F13">
            <v>92</v>
          </cell>
          <cell r="G13">
            <v>32</v>
          </cell>
          <cell r="H13">
            <v>15.48</v>
          </cell>
          <cell r="I13" t="str">
            <v>S</v>
          </cell>
          <cell r="J13">
            <v>33.840000000000003</v>
          </cell>
          <cell r="K13">
            <v>0</v>
          </cell>
        </row>
        <row r="14">
          <cell r="B14">
            <v>26.404166666666669</v>
          </cell>
          <cell r="C14">
            <v>29.9</v>
          </cell>
          <cell r="D14">
            <v>21.7</v>
          </cell>
          <cell r="E14">
            <v>77.958333333333329</v>
          </cell>
          <cell r="F14">
            <v>99</v>
          </cell>
          <cell r="G14">
            <v>57</v>
          </cell>
          <cell r="H14">
            <v>15.840000000000002</v>
          </cell>
          <cell r="I14" t="str">
            <v>NE</v>
          </cell>
          <cell r="J14">
            <v>38.159999999999997</v>
          </cell>
          <cell r="K14">
            <v>17.600000000000001</v>
          </cell>
        </row>
        <row r="15">
          <cell r="B15">
            <v>27.5625</v>
          </cell>
          <cell r="C15">
            <v>35.9</v>
          </cell>
          <cell r="D15">
            <v>22</v>
          </cell>
          <cell r="E15">
            <v>74.083333333333329</v>
          </cell>
          <cell r="F15">
            <v>100</v>
          </cell>
          <cell r="G15">
            <v>35</v>
          </cell>
          <cell r="H15">
            <v>20.88</v>
          </cell>
          <cell r="I15" t="str">
            <v>L</v>
          </cell>
          <cell r="J15">
            <v>45</v>
          </cell>
          <cell r="K15">
            <v>0</v>
          </cell>
        </row>
        <row r="16">
          <cell r="B16">
            <v>24.225000000000005</v>
          </cell>
          <cell r="C16">
            <v>30.6</v>
          </cell>
          <cell r="D16">
            <v>20.9</v>
          </cell>
          <cell r="E16">
            <v>85.166666666666671</v>
          </cell>
          <cell r="F16">
            <v>98</v>
          </cell>
          <cell r="G16">
            <v>58</v>
          </cell>
          <cell r="H16">
            <v>29.52</v>
          </cell>
          <cell r="I16" t="str">
            <v>O</v>
          </cell>
          <cell r="J16">
            <v>57.960000000000008</v>
          </cell>
          <cell r="K16">
            <v>1.4</v>
          </cell>
        </row>
        <row r="17">
          <cell r="B17">
            <v>24.812500000000004</v>
          </cell>
          <cell r="C17">
            <v>29.7</v>
          </cell>
          <cell r="D17">
            <v>21.3</v>
          </cell>
          <cell r="E17">
            <v>81.541666666666671</v>
          </cell>
          <cell r="F17">
            <v>95</v>
          </cell>
          <cell r="G17">
            <v>62</v>
          </cell>
          <cell r="H17">
            <v>23.759999999999998</v>
          </cell>
          <cell r="I17" t="str">
            <v>S</v>
          </cell>
          <cell r="J17">
            <v>42.84</v>
          </cell>
          <cell r="K17">
            <v>0</v>
          </cell>
        </row>
        <row r="18">
          <cell r="B18">
            <v>24.979166666666668</v>
          </cell>
          <cell r="C18">
            <v>27.5</v>
          </cell>
          <cell r="D18">
            <v>22</v>
          </cell>
          <cell r="E18">
            <v>75.416666666666671</v>
          </cell>
          <cell r="F18">
            <v>87</v>
          </cell>
          <cell r="G18">
            <v>65</v>
          </cell>
          <cell r="H18">
            <v>18</v>
          </cell>
          <cell r="I18" t="str">
            <v>S</v>
          </cell>
          <cell r="J18">
            <v>35.64</v>
          </cell>
          <cell r="K18">
            <v>0</v>
          </cell>
        </row>
        <row r="19">
          <cell r="B19">
            <v>26.3125</v>
          </cell>
          <cell r="C19">
            <v>32.700000000000003</v>
          </cell>
          <cell r="D19">
            <v>23.4</v>
          </cell>
          <cell r="E19">
            <v>73.625</v>
          </cell>
          <cell r="F19">
            <v>100</v>
          </cell>
          <cell r="G19">
            <v>36</v>
          </cell>
          <cell r="H19">
            <v>18.720000000000002</v>
          </cell>
          <cell r="I19" t="str">
            <v>NO</v>
          </cell>
          <cell r="J19">
            <v>43.92</v>
          </cell>
          <cell r="K19">
            <v>0</v>
          </cell>
        </row>
        <row r="20">
          <cell r="B20">
            <v>24.825000000000003</v>
          </cell>
          <cell r="C20">
            <v>32.700000000000003</v>
          </cell>
          <cell r="D20">
            <v>19.8</v>
          </cell>
          <cell r="E20">
            <v>67.375</v>
          </cell>
          <cell r="F20">
            <v>92</v>
          </cell>
          <cell r="G20">
            <v>33</v>
          </cell>
          <cell r="H20">
            <v>12.24</v>
          </cell>
          <cell r="I20" t="str">
            <v>N</v>
          </cell>
          <cell r="J20">
            <v>28.08</v>
          </cell>
          <cell r="K20">
            <v>0</v>
          </cell>
        </row>
        <row r="21">
          <cell r="B21">
            <v>23.5625</v>
          </cell>
          <cell r="C21">
            <v>30.3</v>
          </cell>
          <cell r="D21">
            <v>19.3</v>
          </cell>
          <cell r="E21">
            <v>76.25</v>
          </cell>
          <cell r="F21">
            <v>100</v>
          </cell>
          <cell r="G21">
            <v>38</v>
          </cell>
          <cell r="H21">
            <v>12.96</v>
          </cell>
          <cell r="I21" t="str">
            <v>SE</v>
          </cell>
          <cell r="J21">
            <v>23.759999999999998</v>
          </cell>
          <cell r="K21">
            <v>0</v>
          </cell>
        </row>
        <row r="22">
          <cell r="B22">
            <v>22.175000000000001</v>
          </cell>
          <cell r="C22">
            <v>29.1</v>
          </cell>
          <cell r="D22">
            <v>20.399999999999999</v>
          </cell>
          <cell r="E22">
            <v>88.083333333333329</v>
          </cell>
          <cell r="F22">
            <v>98</v>
          </cell>
          <cell r="G22">
            <v>60</v>
          </cell>
          <cell r="H22">
            <v>11.879999999999999</v>
          </cell>
          <cell r="I22" t="str">
            <v>S</v>
          </cell>
          <cell r="J22">
            <v>42.12</v>
          </cell>
          <cell r="K22">
            <v>11</v>
          </cell>
        </row>
        <row r="23">
          <cell r="B23">
            <v>22.587500000000002</v>
          </cell>
          <cell r="C23">
            <v>28.5</v>
          </cell>
          <cell r="D23">
            <v>19.600000000000001</v>
          </cell>
          <cell r="E23">
            <v>86</v>
          </cell>
          <cell r="F23">
            <v>100</v>
          </cell>
          <cell r="G23">
            <v>61</v>
          </cell>
          <cell r="H23">
            <v>12.6</v>
          </cell>
          <cell r="I23" t="str">
            <v>L</v>
          </cell>
          <cell r="J23">
            <v>27.720000000000002</v>
          </cell>
          <cell r="K23">
            <v>2.8</v>
          </cell>
        </row>
        <row r="24">
          <cell r="B24">
            <v>25.025000000000002</v>
          </cell>
          <cell r="C24">
            <v>33.4</v>
          </cell>
          <cell r="D24">
            <v>19.100000000000001</v>
          </cell>
          <cell r="E24">
            <v>77.625</v>
          </cell>
          <cell r="F24">
            <v>100</v>
          </cell>
          <cell r="G24">
            <v>42</v>
          </cell>
          <cell r="H24">
            <v>12.96</v>
          </cell>
          <cell r="I24" t="str">
            <v>NE</v>
          </cell>
          <cell r="J24">
            <v>30.240000000000002</v>
          </cell>
          <cell r="K24">
            <v>0</v>
          </cell>
        </row>
        <row r="25">
          <cell r="B25">
            <v>26.666666666666671</v>
          </cell>
          <cell r="C25">
            <v>34.299999999999997</v>
          </cell>
          <cell r="D25">
            <v>21.3</v>
          </cell>
          <cell r="E25">
            <v>70.416666666666671</v>
          </cell>
          <cell r="F25">
            <v>96</v>
          </cell>
          <cell r="G25">
            <v>39</v>
          </cell>
          <cell r="H25">
            <v>14.04</v>
          </cell>
          <cell r="I25" t="str">
            <v>SO</v>
          </cell>
          <cell r="J25">
            <v>29.880000000000003</v>
          </cell>
          <cell r="K25">
            <v>0</v>
          </cell>
        </row>
        <row r="26">
          <cell r="B26">
            <v>27.358333333333338</v>
          </cell>
          <cell r="C26">
            <v>35.200000000000003</v>
          </cell>
          <cell r="D26">
            <v>21.9</v>
          </cell>
          <cell r="E26">
            <v>68.625</v>
          </cell>
          <cell r="F26">
            <v>90</v>
          </cell>
          <cell r="G26">
            <v>38</v>
          </cell>
          <cell r="H26">
            <v>13.68</v>
          </cell>
          <cell r="I26" t="str">
            <v>SO</v>
          </cell>
          <cell r="J26">
            <v>29.52</v>
          </cell>
          <cell r="K26">
            <v>0</v>
          </cell>
        </row>
        <row r="27">
          <cell r="B27">
            <v>28.741666666666664</v>
          </cell>
          <cell r="C27">
            <v>36.4</v>
          </cell>
          <cell r="D27">
            <v>23.1</v>
          </cell>
          <cell r="E27">
            <v>65</v>
          </cell>
          <cell r="F27">
            <v>90</v>
          </cell>
          <cell r="G27">
            <v>35</v>
          </cell>
          <cell r="H27">
            <v>15.120000000000001</v>
          </cell>
          <cell r="I27" t="str">
            <v>L</v>
          </cell>
          <cell r="J27">
            <v>37.080000000000005</v>
          </cell>
          <cell r="K27">
            <v>0</v>
          </cell>
        </row>
        <row r="28">
          <cell r="B28">
            <v>28.983333333333331</v>
          </cell>
          <cell r="C28">
            <v>37.4</v>
          </cell>
          <cell r="D28">
            <v>23.5</v>
          </cell>
          <cell r="E28">
            <v>63.541666666666664</v>
          </cell>
          <cell r="F28">
            <v>86</v>
          </cell>
          <cell r="G28">
            <v>33</v>
          </cell>
          <cell r="H28">
            <v>23.759999999999998</v>
          </cell>
          <cell r="I28" t="str">
            <v>NE</v>
          </cell>
          <cell r="J28">
            <v>49.680000000000007</v>
          </cell>
          <cell r="K28">
            <v>1.2</v>
          </cell>
        </row>
        <row r="29">
          <cell r="B29">
            <v>28.329166666666666</v>
          </cell>
          <cell r="C29">
            <v>36.799999999999997</v>
          </cell>
          <cell r="D29">
            <v>22.8</v>
          </cell>
          <cell r="E29">
            <v>68.333333333333329</v>
          </cell>
          <cell r="F29">
            <v>100</v>
          </cell>
          <cell r="G29">
            <v>34</v>
          </cell>
          <cell r="H29">
            <v>26.28</v>
          </cell>
          <cell r="I29" t="str">
            <v>NE</v>
          </cell>
          <cell r="J29">
            <v>53.64</v>
          </cell>
          <cell r="K29">
            <v>16.8</v>
          </cell>
        </row>
        <row r="30">
          <cell r="B30">
            <v>20.866666666666664</v>
          </cell>
          <cell r="C30">
            <v>23.1</v>
          </cell>
          <cell r="D30">
            <v>19.399999999999999</v>
          </cell>
          <cell r="E30">
            <v>94</v>
          </cell>
          <cell r="F30">
            <v>100</v>
          </cell>
          <cell r="G30">
            <v>88</v>
          </cell>
          <cell r="H30">
            <v>22.68</v>
          </cell>
          <cell r="I30" t="str">
            <v>O</v>
          </cell>
          <cell r="J30">
            <v>45.36</v>
          </cell>
          <cell r="K30">
            <v>29.599999999999991</v>
          </cell>
        </row>
        <row r="31">
          <cell r="B31">
            <v>22.745833333333337</v>
          </cell>
          <cell r="C31">
            <v>26.8</v>
          </cell>
          <cell r="D31">
            <v>20.8</v>
          </cell>
          <cell r="E31">
            <v>80.63636363636364</v>
          </cell>
          <cell r="F31">
            <v>100</v>
          </cell>
          <cell r="G31">
            <v>66</v>
          </cell>
          <cell r="H31">
            <v>9.3600000000000012</v>
          </cell>
          <cell r="I31" t="str">
            <v>SO</v>
          </cell>
          <cell r="J31">
            <v>18.720000000000002</v>
          </cell>
          <cell r="K31">
            <v>19</v>
          </cell>
        </row>
        <row r="32">
          <cell r="B32">
            <v>25.066666666666674</v>
          </cell>
          <cell r="C32">
            <v>31.3</v>
          </cell>
          <cell r="D32">
            <v>20.5</v>
          </cell>
          <cell r="E32">
            <v>73.708333333333329</v>
          </cell>
          <cell r="F32">
            <v>94</v>
          </cell>
          <cell r="G32">
            <v>43</v>
          </cell>
          <cell r="H32">
            <v>16.2</v>
          </cell>
          <cell r="I32" t="str">
            <v>O</v>
          </cell>
          <cell r="J32">
            <v>27.36</v>
          </cell>
          <cell r="K32">
            <v>0</v>
          </cell>
        </row>
        <row r="33">
          <cell r="I33" t="str">
            <v>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30.791666666666661</v>
          </cell>
          <cell r="C5">
            <v>38.299999999999997</v>
          </cell>
          <cell r="D5">
            <v>24.9</v>
          </cell>
          <cell r="E5">
            <v>51</v>
          </cell>
          <cell r="F5">
            <v>70</v>
          </cell>
          <cell r="G5">
            <v>25</v>
          </cell>
          <cell r="H5">
            <v>8.64</v>
          </cell>
          <cell r="I5" t="str">
            <v>L</v>
          </cell>
          <cell r="J5">
            <v>21.240000000000002</v>
          </cell>
          <cell r="K5">
            <v>0</v>
          </cell>
        </row>
        <row r="6">
          <cell r="B6">
            <v>29.85217391304348</v>
          </cell>
          <cell r="C6">
            <v>35.700000000000003</v>
          </cell>
          <cell r="D6">
            <v>25.2</v>
          </cell>
          <cell r="E6">
            <v>56.086956521739133</v>
          </cell>
          <cell r="F6">
            <v>77</v>
          </cell>
          <cell r="G6">
            <v>31</v>
          </cell>
          <cell r="H6">
            <v>30.96</v>
          </cell>
          <cell r="I6" t="str">
            <v>O</v>
          </cell>
          <cell r="J6">
            <v>49.32</v>
          </cell>
          <cell r="K6">
            <v>0</v>
          </cell>
        </row>
        <row r="7">
          <cell r="B7">
            <v>28.354166666666668</v>
          </cell>
          <cell r="C7">
            <v>35.700000000000003</v>
          </cell>
          <cell r="D7">
            <v>22.1</v>
          </cell>
          <cell r="E7">
            <v>61.791666666666664</v>
          </cell>
          <cell r="F7">
            <v>91</v>
          </cell>
          <cell r="G7">
            <v>33</v>
          </cell>
          <cell r="H7">
            <v>24.840000000000003</v>
          </cell>
          <cell r="I7" t="str">
            <v>S</v>
          </cell>
          <cell r="J7">
            <v>40.680000000000007</v>
          </cell>
          <cell r="K7">
            <v>0</v>
          </cell>
        </row>
        <row r="8">
          <cell r="B8">
            <v>27.169565217391298</v>
          </cell>
          <cell r="C8">
            <v>34.9</v>
          </cell>
          <cell r="D8">
            <v>22.9</v>
          </cell>
          <cell r="E8">
            <v>67.391304347826093</v>
          </cell>
          <cell r="F8">
            <v>88</v>
          </cell>
          <cell r="G8">
            <v>37</v>
          </cell>
          <cell r="H8">
            <v>19.440000000000001</v>
          </cell>
          <cell r="I8" t="str">
            <v>S</v>
          </cell>
          <cell r="J8">
            <v>34.92</v>
          </cell>
          <cell r="K8">
            <v>0</v>
          </cell>
        </row>
        <row r="9">
          <cell r="B9">
            <v>25.226086956521737</v>
          </cell>
          <cell r="C9">
            <v>31.9</v>
          </cell>
          <cell r="D9">
            <v>19.899999999999999</v>
          </cell>
          <cell r="E9">
            <v>75.130434782608702</v>
          </cell>
          <cell r="F9">
            <v>95</v>
          </cell>
          <cell r="G9">
            <v>48</v>
          </cell>
          <cell r="H9">
            <v>12.96</v>
          </cell>
          <cell r="I9" t="str">
            <v>L</v>
          </cell>
          <cell r="J9">
            <v>54</v>
          </cell>
          <cell r="K9">
            <v>27.2</v>
          </cell>
        </row>
        <row r="10">
          <cell r="B10">
            <v>25.879166666666666</v>
          </cell>
          <cell r="C10">
            <v>33</v>
          </cell>
          <cell r="D10">
            <v>20.8</v>
          </cell>
          <cell r="E10">
            <v>73.416666666666671</v>
          </cell>
          <cell r="F10">
            <v>92</v>
          </cell>
          <cell r="G10">
            <v>41</v>
          </cell>
          <cell r="H10">
            <v>12.96</v>
          </cell>
          <cell r="I10" t="str">
            <v>L</v>
          </cell>
          <cell r="J10">
            <v>25.92</v>
          </cell>
          <cell r="K10">
            <v>0.2</v>
          </cell>
        </row>
        <row r="11">
          <cell r="B11">
            <v>27.154166666666669</v>
          </cell>
          <cell r="C11">
            <v>33.6</v>
          </cell>
          <cell r="D11">
            <v>21.9</v>
          </cell>
          <cell r="E11">
            <v>68.041666666666671</v>
          </cell>
          <cell r="F11">
            <v>87</v>
          </cell>
          <cell r="G11">
            <v>44</v>
          </cell>
          <cell r="H11">
            <v>12.24</v>
          </cell>
          <cell r="I11" t="str">
            <v>NE</v>
          </cell>
          <cell r="J11">
            <v>24.48</v>
          </cell>
          <cell r="K11">
            <v>0</v>
          </cell>
        </row>
        <row r="12">
          <cell r="B12">
            <v>27.941666666666663</v>
          </cell>
          <cell r="C12">
            <v>34.1</v>
          </cell>
          <cell r="D12">
            <v>23.8</v>
          </cell>
          <cell r="E12">
            <v>64.25</v>
          </cell>
          <cell r="F12">
            <v>79</v>
          </cell>
          <cell r="G12">
            <v>42</v>
          </cell>
          <cell r="H12">
            <v>15.840000000000002</v>
          </cell>
          <cell r="I12" t="str">
            <v>L</v>
          </cell>
          <cell r="J12">
            <v>38.159999999999997</v>
          </cell>
          <cell r="K12">
            <v>0</v>
          </cell>
        </row>
        <row r="13">
          <cell r="B13">
            <v>28.995833333333337</v>
          </cell>
          <cell r="C13">
            <v>36.799999999999997</v>
          </cell>
          <cell r="D13">
            <v>23.2</v>
          </cell>
          <cell r="E13">
            <v>62.791666666666664</v>
          </cell>
          <cell r="F13">
            <v>88</v>
          </cell>
          <cell r="G13">
            <v>30</v>
          </cell>
          <cell r="H13">
            <v>26.28</v>
          </cell>
          <cell r="I13" t="str">
            <v>NO</v>
          </cell>
          <cell r="J13">
            <v>50.04</v>
          </cell>
          <cell r="K13">
            <v>0</v>
          </cell>
        </row>
        <row r="14">
          <cell r="B14">
            <v>27.329166666666666</v>
          </cell>
          <cell r="C14">
            <v>35</v>
          </cell>
          <cell r="D14">
            <v>22.1</v>
          </cell>
          <cell r="E14">
            <v>71.333333333333329</v>
          </cell>
          <cell r="F14">
            <v>96</v>
          </cell>
          <cell r="G14">
            <v>43</v>
          </cell>
          <cell r="H14">
            <v>19.079999999999998</v>
          </cell>
          <cell r="I14" t="str">
            <v>N</v>
          </cell>
          <cell r="J14">
            <v>45.72</v>
          </cell>
          <cell r="K14">
            <v>10.199999999999999</v>
          </cell>
        </row>
        <row r="15">
          <cell r="B15">
            <v>27.295833333333338</v>
          </cell>
          <cell r="C15">
            <v>34.299999999999997</v>
          </cell>
          <cell r="D15">
            <v>22.7</v>
          </cell>
          <cell r="E15">
            <v>76</v>
          </cell>
          <cell r="F15">
            <v>95</v>
          </cell>
          <cell r="G15">
            <v>47</v>
          </cell>
          <cell r="H15">
            <v>19.079999999999998</v>
          </cell>
          <cell r="I15" t="str">
            <v>N</v>
          </cell>
          <cell r="J15">
            <v>38.159999999999997</v>
          </cell>
          <cell r="K15">
            <v>0</v>
          </cell>
        </row>
        <row r="16">
          <cell r="B16">
            <v>24.904166666666665</v>
          </cell>
          <cell r="C16">
            <v>30.3</v>
          </cell>
          <cell r="D16">
            <v>21.1</v>
          </cell>
          <cell r="E16">
            <v>83.458333333333329</v>
          </cell>
          <cell r="F16">
            <v>96</v>
          </cell>
          <cell r="G16">
            <v>59</v>
          </cell>
          <cell r="H16">
            <v>22.68</v>
          </cell>
          <cell r="I16" t="str">
            <v>N</v>
          </cell>
          <cell r="J16">
            <v>49.680000000000007</v>
          </cell>
          <cell r="K16">
            <v>19.799999999999997</v>
          </cell>
        </row>
        <row r="17">
          <cell r="B17">
            <v>23.926086956521736</v>
          </cell>
          <cell r="C17">
            <v>29.8</v>
          </cell>
          <cell r="D17">
            <v>21.6</v>
          </cell>
          <cell r="E17">
            <v>86.260869565217391</v>
          </cell>
          <cell r="F17">
            <v>93</v>
          </cell>
          <cell r="G17">
            <v>65</v>
          </cell>
          <cell r="H17">
            <v>10.8</v>
          </cell>
          <cell r="I17" t="str">
            <v>SO</v>
          </cell>
          <cell r="J17">
            <v>25.2</v>
          </cell>
          <cell r="K17">
            <v>2.8</v>
          </cell>
        </row>
        <row r="18">
          <cell r="B18">
            <v>24.737500000000001</v>
          </cell>
          <cell r="C18">
            <v>28.7</v>
          </cell>
          <cell r="D18">
            <v>22.1</v>
          </cell>
          <cell r="E18">
            <v>80.125</v>
          </cell>
          <cell r="F18">
            <v>90</v>
          </cell>
          <cell r="G18">
            <v>66</v>
          </cell>
          <cell r="H18">
            <v>12.6</v>
          </cell>
          <cell r="I18" t="str">
            <v>L</v>
          </cell>
          <cell r="J18">
            <v>26.28</v>
          </cell>
          <cell r="K18">
            <v>0</v>
          </cell>
        </row>
        <row r="19">
          <cell r="B19">
            <v>25.091666666666665</v>
          </cell>
          <cell r="C19">
            <v>30.8</v>
          </cell>
          <cell r="D19">
            <v>22.6</v>
          </cell>
          <cell r="E19">
            <v>81.833333333333329</v>
          </cell>
          <cell r="F19">
            <v>96</v>
          </cell>
          <cell r="G19">
            <v>54</v>
          </cell>
          <cell r="H19">
            <v>20.16</v>
          </cell>
          <cell r="I19" t="str">
            <v>NO</v>
          </cell>
          <cell r="J19">
            <v>43.56</v>
          </cell>
          <cell r="K19">
            <v>0.8</v>
          </cell>
        </row>
        <row r="20">
          <cell r="B20">
            <v>25.654166666666665</v>
          </cell>
          <cell r="C20">
            <v>31.7</v>
          </cell>
          <cell r="D20">
            <v>20.3</v>
          </cell>
          <cell r="E20">
            <v>62.75</v>
          </cell>
          <cell r="F20">
            <v>86</v>
          </cell>
          <cell r="G20">
            <v>37</v>
          </cell>
          <cell r="H20">
            <v>15.840000000000002</v>
          </cell>
          <cell r="I20" t="str">
            <v>SO</v>
          </cell>
          <cell r="J20">
            <v>26.64</v>
          </cell>
          <cell r="K20">
            <v>0</v>
          </cell>
        </row>
        <row r="21">
          <cell r="B21">
            <v>25.175000000000001</v>
          </cell>
          <cell r="C21">
            <v>31.1</v>
          </cell>
          <cell r="D21">
            <v>21</v>
          </cell>
          <cell r="E21">
            <v>66.583333333333329</v>
          </cell>
          <cell r="F21">
            <v>86</v>
          </cell>
          <cell r="G21">
            <v>32</v>
          </cell>
          <cell r="H21">
            <v>18.720000000000002</v>
          </cell>
          <cell r="I21" t="str">
            <v>S</v>
          </cell>
          <cell r="J21">
            <v>42.12</v>
          </cell>
          <cell r="K21">
            <v>1.6</v>
          </cell>
        </row>
        <row r="22">
          <cell r="B22">
            <v>23.962500000000002</v>
          </cell>
          <cell r="C22">
            <v>30.1</v>
          </cell>
          <cell r="D22">
            <v>20.2</v>
          </cell>
          <cell r="E22">
            <v>75.416666666666671</v>
          </cell>
          <cell r="F22">
            <v>94</v>
          </cell>
          <cell r="G22">
            <v>50</v>
          </cell>
          <cell r="H22">
            <v>15.48</v>
          </cell>
          <cell r="I22" t="str">
            <v>O</v>
          </cell>
          <cell r="J22">
            <v>45.72</v>
          </cell>
          <cell r="K22">
            <v>0.4</v>
          </cell>
        </row>
        <row r="23">
          <cell r="B23">
            <v>22.570833333333326</v>
          </cell>
          <cell r="C23">
            <v>25.3</v>
          </cell>
          <cell r="D23">
            <v>19.899999999999999</v>
          </cell>
          <cell r="E23">
            <v>86.083333333333329</v>
          </cell>
          <cell r="F23">
            <v>95</v>
          </cell>
          <cell r="G23">
            <v>74</v>
          </cell>
          <cell r="H23">
            <v>12.24</v>
          </cell>
          <cell r="I23" t="str">
            <v>NE</v>
          </cell>
          <cell r="J23">
            <v>38.159999999999997</v>
          </cell>
          <cell r="K23">
            <v>9.3999999999999986</v>
          </cell>
        </row>
        <row r="24">
          <cell r="B24">
            <v>25.270833333333329</v>
          </cell>
          <cell r="C24">
            <v>33.4</v>
          </cell>
          <cell r="D24">
            <v>20.2</v>
          </cell>
          <cell r="E24">
            <v>76.875</v>
          </cell>
          <cell r="F24">
            <v>96</v>
          </cell>
          <cell r="G24">
            <v>39</v>
          </cell>
          <cell r="H24">
            <v>14.76</v>
          </cell>
          <cell r="I24" t="str">
            <v>NO</v>
          </cell>
          <cell r="J24">
            <v>36</v>
          </cell>
          <cell r="K24">
            <v>0</v>
          </cell>
        </row>
        <row r="25">
          <cell r="B25">
            <v>26.875</v>
          </cell>
          <cell r="C25">
            <v>34.299999999999997</v>
          </cell>
          <cell r="D25">
            <v>21.6</v>
          </cell>
          <cell r="E25">
            <v>68.875</v>
          </cell>
          <cell r="F25">
            <v>95</v>
          </cell>
          <cell r="G25">
            <v>36</v>
          </cell>
          <cell r="H25">
            <v>10.08</v>
          </cell>
          <cell r="I25" t="str">
            <v>NE</v>
          </cell>
          <cell r="J25">
            <v>20.52</v>
          </cell>
          <cell r="K25">
            <v>0</v>
          </cell>
        </row>
        <row r="26">
          <cell r="B26">
            <v>28.004166666666674</v>
          </cell>
          <cell r="C26">
            <v>34.4</v>
          </cell>
          <cell r="D26">
            <v>22</v>
          </cell>
          <cell r="E26">
            <v>61.75</v>
          </cell>
          <cell r="F26">
            <v>87</v>
          </cell>
          <cell r="G26">
            <v>39</v>
          </cell>
          <cell r="H26">
            <v>10.8</v>
          </cell>
          <cell r="I26" t="str">
            <v>NE</v>
          </cell>
          <cell r="J26">
            <v>25.2</v>
          </cell>
          <cell r="K26">
            <v>0</v>
          </cell>
        </row>
        <row r="27">
          <cell r="B27">
            <v>28.729166666666661</v>
          </cell>
          <cell r="C27">
            <v>35.5</v>
          </cell>
          <cell r="D27">
            <v>23.7</v>
          </cell>
          <cell r="E27">
            <v>62.666666666666664</v>
          </cell>
          <cell r="F27">
            <v>84</v>
          </cell>
          <cell r="G27">
            <v>34</v>
          </cell>
          <cell r="H27">
            <v>18.36</v>
          </cell>
          <cell r="I27" t="str">
            <v>NO</v>
          </cell>
          <cell r="J27">
            <v>39.96</v>
          </cell>
          <cell r="K27">
            <v>0</v>
          </cell>
        </row>
        <row r="28">
          <cell r="B28">
            <v>29.266666666666669</v>
          </cell>
          <cell r="C28">
            <v>36.6</v>
          </cell>
          <cell r="D28">
            <v>23.5</v>
          </cell>
          <cell r="E28">
            <v>62.583333333333336</v>
          </cell>
          <cell r="F28">
            <v>87</v>
          </cell>
          <cell r="G28">
            <v>33</v>
          </cell>
          <cell r="H28">
            <v>20.52</v>
          </cell>
          <cell r="I28" t="str">
            <v>NO</v>
          </cell>
          <cell r="J28">
            <v>65.52</v>
          </cell>
          <cell r="K28">
            <v>0.8</v>
          </cell>
        </row>
        <row r="29">
          <cell r="B29">
            <v>28.862500000000008</v>
          </cell>
          <cell r="C29">
            <v>35.700000000000003</v>
          </cell>
          <cell r="D29">
            <v>22.8</v>
          </cell>
          <cell r="E29">
            <v>64.041666666666671</v>
          </cell>
          <cell r="F29">
            <v>90</v>
          </cell>
          <cell r="G29">
            <v>37</v>
          </cell>
          <cell r="H29">
            <v>25.56</v>
          </cell>
          <cell r="I29" t="str">
            <v>NO</v>
          </cell>
          <cell r="J29">
            <v>58.680000000000007</v>
          </cell>
          <cell r="K29">
            <v>0</v>
          </cell>
        </row>
        <row r="30">
          <cell r="B30">
            <v>23.112500000000001</v>
          </cell>
          <cell r="C30">
            <v>30.3</v>
          </cell>
          <cell r="D30">
            <v>21</v>
          </cell>
          <cell r="E30">
            <v>89.333333333333329</v>
          </cell>
          <cell r="F30">
            <v>96</v>
          </cell>
          <cell r="G30">
            <v>55</v>
          </cell>
          <cell r="H30">
            <v>15.840000000000002</v>
          </cell>
          <cell r="I30" t="str">
            <v>S</v>
          </cell>
          <cell r="J30">
            <v>33.840000000000003</v>
          </cell>
          <cell r="K30">
            <v>31.799999999999997</v>
          </cell>
        </row>
        <row r="31">
          <cell r="B31">
            <v>22.474999999999998</v>
          </cell>
          <cell r="C31">
            <v>26.5</v>
          </cell>
          <cell r="D31">
            <v>20.5</v>
          </cell>
          <cell r="E31">
            <v>90.541666666666671</v>
          </cell>
          <cell r="F31">
            <v>97</v>
          </cell>
          <cell r="G31">
            <v>70</v>
          </cell>
          <cell r="H31">
            <v>7.9200000000000008</v>
          </cell>
          <cell r="I31" t="str">
            <v>NE</v>
          </cell>
          <cell r="J31">
            <v>18.36</v>
          </cell>
          <cell r="K31">
            <v>12</v>
          </cell>
        </row>
        <row r="32">
          <cell r="B32">
            <v>24.670833333333334</v>
          </cell>
          <cell r="C32">
            <v>31.3</v>
          </cell>
          <cell r="D32">
            <v>21.5</v>
          </cell>
          <cell r="E32">
            <v>83.041666666666671</v>
          </cell>
          <cell r="F32">
            <v>97</v>
          </cell>
          <cell r="G32">
            <v>48</v>
          </cell>
          <cell r="H32">
            <v>12.24</v>
          </cell>
          <cell r="I32" t="str">
            <v>SE</v>
          </cell>
          <cell r="J32">
            <v>27</v>
          </cell>
          <cell r="K32">
            <v>9.6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29.174999999999997</v>
          </cell>
          <cell r="C5">
            <v>38.700000000000003</v>
          </cell>
          <cell r="D5">
            <v>22.5</v>
          </cell>
          <cell r="E5">
            <v>61.666666666666664</v>
          </cell>
          <cell r="F5">
            <v>100</v>
          </cell>
          <cell r="G5">
            <v>28</v>
          </cell>
          <cell r="H5">
            <v>14.04</v>
          </cell>
          <cell r="I5" t="str">
            <v>S</v>
          </cell>
          <cell r="J5">
            <v>37.440000000000005</v>
          </cell>
          <cell r="K5">
            <v>0</v>
          </cell>
        </row>
        <row r="6">
          <cell r="B6">
            <v>25.616666666666671</v>
          </cell>
          <cell r="C6">
            <v>30.9</v>
          </cell>
          <cell r="D6">
            <v>22.9</v>
          </cell>
          <cell r="E6">
            <v>78.666666666666671</v>
          </cell>
          <cell r="F6">
            <v>100</v>
          </cell>
          <cell r="G6">
            <v>51</v>
          </cell>
          <cell r="H6">
            <v>20.88</v>
          </cell>
          <cell r="I6" t="str">
            <v>S</v>
          </cell>
          <cell r="J6">
            <v>41.04</v>
          </cell>
          <cell r="K6">
            <v>2.4000000000000004</v>
          </cell>
        </row>
        <row r="7">
          <cell r="B7">
            <v>26.925000000000001</v>
          </cell>
          <cell r="C7">
            <v>35.1</v>
          </cell>
          <cell r="D7">
            <v>21.3</v>
          </cell>
          <cell r="E7">
            <v>56.928571428571431</v>
          </cell>
          <cell r="F7">
            <v>100</v>
          </cell>
          <cell r="G7">
            <v>37</v>
          </cell>
          <cell r="H7">
            <v>9.3600000000000012</v>
          </cell>
          <cell r="I7" t="str">
            <v>S</v>
          </cell>
          <cell r="J7">
            <v>26.64</v>
          </cell>
          <cell r="K7">
            <v>0.2</v>
          </cell>
        </row>
        <row r="8">
          <cell r="B8">
            <v>27.447826086956521</v>
          </cell>
          <cell r="C8">
            <v>35.4</v>
          </cell>
          <cell r="D8">
            <v>20.9</v>
          </cell>
          <cell r="E8">
            <v>63.6</v>
          </cell>
          <cell r="F8">
            <v>100</v>
          </cell>
          <cell r="G8">
            <v>36</v>
          </cell>
          <cell r="H8">
            <v>11.879999999999999</v>
          </cell>
          <cell r="I8" t="str">
            <v>S</v>
          </cell>
          <cell r="J8">
            <v>28.44</v>
          </cell>
          <cell r="K8">
            <v>0</v>
          </cell>
        </row>
        <row r="9">
          <cell r="B9">
            <v>28.566666666666674</v>
          </cell>
          <cell r="C9">
            <v>36.200000000000003</v>
          </cell>
          <cell r="D9">
            <v>22.4</v>
          </cell>
          <cell r="E9">
            <v>62.625</v>
          </cell>
          <cell r="F9">
            <v>94</v>
          </cell>
          <cell r="G9">
            <v>33</v>
          </cell>
          <cell r="H9">
            <v>10.44</v>
          </cell>
          <cell r="I9" t="str">
            <v>S</v>
          </cell>
          <cell r="J9">
            <v>31.680000000000003</v>
          </cell>
          <cell r="K9">
            <v>0</v>
          </cell>
        </row>
        <row r="10">
          <cell r="B10">
            <v>28.720833333333328</v>
          </cell>
          <cell r="C10">
            <v>36.299999999999997</v>
          </cell>
          <cell r="D10">
            <v>21.9</v>
          </cell>
          <cell r="E10">
            <v>61.583333333333336</v>
          </cell>
          <cell r="F10">
            <v>100</v>
          </cell>
          <cell r="G10">
            <v>32</v>
          </cell>
          <cell r="H10">
            <v>6.84</v>
          </cell>
          <cell r="I10" t="str">
            <v>SE</v>
          </cell>
          <cell r="J10">
            <v>24.48</v>
          </cell>
          <cell r="K10">
            <v>0</v>
          </cell>
        </row>
        <row r="11">
          <cell r="B11">
            <v>29.108333333333334</v>
          </cell>
          <cell r="C11">
            <v>36.200000000000003</v>
          </cell>
          <cell r="D11">
            <v>22.4</v>
          </cell>
          <cell r="E11">
            <v>60.391304347826086</v>
          </cell>
          <cell r="F11">
            <v>100</v>
          </cell>
          <cell r="G11">
            <v>29</v>
          </cell>
          <cell r="H11">
            <v>10.44</v>
          </cell>
          <cell r="I11" t="str">
            <v>N</v>
          </cell>
          <cell r="J11">
            <v>29.880000000000003</v>
          </cell>
          <cell r="K11">
            <v>0</v>
          </cell>
        </row>
        <row r="12">
          <cell r="B12">
            <v>29.912500000000005</v>
          </cell>
          <cell r="C12">
            <v>37.6</v>
          </cell>
          <cell r="D12">
            <v>23</v>
          </cell>
          <cell r="E12">
            <v>59.416666666666664</v>
          </cell>
          <cell r="F12">
            <v>91</v>
          </cell>
          <cell r="G12">
            <v>27</v>
          </cell>
          <cell r="H12">
            <v>17.64</v>
          </cell>
          <cell r="I12" t="str">
            <v>SE</v>
          </cell>
          <cell r="J12">
            <v>30.240000000000002</v>
          </cell>
          <cell r="K12">
            <v>0</v>
          </cell>
        </row>
        <row r="13">
          <cell r="B13">
            <v>30.137500000000006</v>
          </cell>
          <cell r="C13">
            <v>38</v>
          </cell>
          <cell r="D13">
            <v>23.3</v>
          </cell>
          <cell r="E13">
            <v>58.125</v>
          </cell>
          <cell r="F13">
            <v>87</v>
          </cell>
          <cell r="G13">
            <v>31</v>
          </cell>
          <cell r="H13">
            <v>12.6</v>
          </cell>
          <cell r="I13" t="str">
            <v>L</v>
          </cell>
          <cell r="J13">
            <v>26.28</v>
          </cell>
          <cell r="K13">
            <v>0</v>
          </cell>
        </row>
        <row r="14">
          <cell r="B14">
            <v>26.879166666666666</v>
          </cell>
          <cell r="C14">
            <v>34.200000000000003</v>
          </cell>
          <cell r="D14">
            <v>23.7</v>
          </cell>
          <cell r="E14">
            <v>76.38095238095238</v>
          </cell>
          <cell r="F14">
            <v>100</v>
          </cell>
          <cell r="G14">
            <v>51</v>
          </cell>
          <cell r="H14">
            <v>16.920000000000002</v>
          </cell>
          <cell r="I14" t="str">
            <v>L</v>
          </cell>
          <cell r="J14">
            <v>35.28</v>
          </cell>
          <cell r="K14">
            <v>10.999999999999998</v>
          </cell>
        </row>
        <row r="15">
          <cell r="B15">
            <v>28.737500000000001</v>
          </cell>
          <cell r="C15">
            <v>36.200000000000003</v>
          </cell>
          <cell r="D15">
            <v>24.2</v>
          </cell>
          <cell r="E15">
            <v>67.684210526315795</v>
          </cell>
          <cell r="F15">
            <v>100</v>
          </cell>
          <cell r="G15">
            <v>39</v>
          </cell>
          <cell r="H15">
            <v>17.28</v>
          </cell>
          <cell r="I15" t="str">
            <v>N</v>
          </cell>
          <cell r="J15">
            <v>41.04</v>
          </cell>
          <cell r="K15">
            <v>0</v>
          </cell>
        </row>
        <row r="16">
          <cell r="B16">
            <v>27.891666666666666</v>
          </cell>
          <cell r="C16">
            <v>31</v>
          </cell>
          <cell r="D16">
            <v>25.5</v>
          </cell>
          <cell r="E16">
            <v>72.833333333333329</v>
          </cell>
          <cell r="F16">
            <v>86</v>
          </cell>
          <cell r="G16">
            <v>56</v>
          </cell>
          <cell r="H16">
            <v>11.520000000000001</v>
          </cell>
          <cell r="I16" t="str">
            <v>N</v>
          </cell>
          <cell r="J16">
            <v>29.880000000000003</v>
          </cell>
          <cell r="K16">
            <v>0</v>
          </cell>
        </row>
        <row r="17">
          <cell r="B17">
            <v>26.416666666666671</v>
          </cell>
          <cell r="C17">
            <v>32.4</v>
          </cell>
          <cell r="D17">
            <v>22.7</v>
          </cell>
          <cell r="E17">
            <v>74.541666666666671</v>
          </cell>
          <cell r="F17">
            <v>91</v>
          </cell>
          <cell r="G17">
            <v>48</v>
          </cell>
          <cell r="H17">
            <v>9</v>
          </cell>
          <cell r="I17" t="str">
            <v>SE</v>
          </cell>
          <cell r="J17">
            <v>21.96</v>
          </cell>
          <cell r="K17">
            <v>0</v>
          </cell>
        </row>
        <row r="18">
          <cell r="B18">
            <v>25.608333333333334</v>
          </cell>
          <cell r="C18">
            <v>29.2</v>
          </cell>
          <cell r="D18">
            <v>23.8</v>
          </cell>
          <cell r="E18">
            <v>85.5625</v>
          </cell>
          <cell r="F18">
            <v>100</v>
          </cell>
          <cell r="G18">
            <v>69</v>
          </cell>
          <cell r="H18">
            <v>7.9200000000000008</v>
          </cell>
          <cell r="I18" t="str">
            <v>L</v>
          </cell>
          <cell r="J18">
            <v>20.88</v>
          </cell>
          <cell r="K18">
            <v>44.199999999999996</v>
          </cell>
        </row>
        <row r="19">
          <cell r="B19">
            <v>24.720833333333335</v>
          </cell>
          <cell r="C19">
            <v>30.2</v>
          </cell>
          <cell r="D19">
            <v>22.9</v>
          </cell>
          <cell r="E19">
            <v>85.5</v>
          </cell>
          <cell r="F19">
            <v>100</v>
          </cell>
          <cell r="G19">
            <v>61</v>
          </cell>
          <cell r="H19">
            <v>13.32</v>
          </cell>
          <cell r="I19" t="str">
            <v>N</v>
          </cell>
          <cell r="J19">
            <v>32.4</v>
          </cell>
          <cell r="K19">
            <v>22.6</v>
          </cell>
        </row>
        <row r="20">
          <cell r="B20">
            <v>25.208333333333332</v>
          </cell>
          <cell r="C20">
            <v>31.3</v>
          </cell>
          <cell r="D20">
            <v>19.600000000000001</v>
          </cell>
          <cell r="E20">
            <v>58.625</v>
          </cell>
          <cell r="F20">
            <v>100</v>
          </cell>
          <cell r="G20">
            <v>33</v>
          </cell>
          <cell r="H20">
            <v>10.8</v>
          </cell>
          <cell r="I20" t="str">
            <v>SO</v>
          </cell>
          <cell r="J20">
            <v>21.96</v>
          </cell>
          <cell r="K20">
            <v>0.2</v>
          </cell>
        </row>
        <row r="21">
          <cell r="B21">
            <v>24.970833333333331</v>
          </cell>
          <cell r="C21">
            <v>31.3</v>
          </cell>
          <cell r="D21">
            <v>19.7</v>
          </cell>
          <cell r="E21">
            <v>68.727272727272734</v>
          </cell>
          <cell r="F21">
            <v>100</v>
          </cell>
          <cell r="G21">
            <v>41</v>
          </cell>
          <cell r="H21">
            <v>9.7200000000000006</v>
          </cell>
          <cell r="I21" t="str">
            <v>SO</v>
          </cell>
          <cell r="J21">
            <v>23.040000000000003</v>
          </cell>
          <cell r="K21">
            <v>0</v>
          </cell>
        </row>
        <row r="22">
          <cell r="B22">
            <v>26.004166666666663</v>
          </cell>
          <cell r="C22">
            <v>32.5</v>
          </cell>
          <cell r="D22">
            <v>21</v>
          </cell>
          <cell r="E22">
            <v>66.94736842105263</v>
          </cell>
          <cell r="F22">
            <v>100</v>
          </cell>
          <cell r="G22">
            <v>41</v>
          </cell>
          <cell r="H22">
            <v>16.2</v>
          </cell>
          <cell r="I22" t="str">
            <v>N</v>
          </cell>
          <cell r="J22">
            <v>41.76</v>
          </cell>
          <cell r="K22">
            <v>0.2</v>
          </cell>
        </row>
        <row r="23">
          <cell r="B23">
            <v>26.483333333333331</v>
          </cell>
          <cell r="C23">
            <v>34.700000000000003</v>
          </cell>
          <cell r="D23">
            <v>22.2</v>
          </cell>
          <cell r="E23">
            <v>72.25</v>
          </cell>
          <cell r="F23">
            <v>91</v>
          </cell>
          <cell r="G23">
            <v>37</v>
          </cell>
          <cell r="H23">
            <v>15.840000000000002</v>
          </cell>
          <cell r="I23" t="str">
            <v>SE</v>
          </cell>
          <cell r="J23">
            <v>39.96</v>
          </cell>
          <cell r="K23">
            <v>0</v>
          </cell>
        </row>
        <row r="24">
          <cell r="B24">
            <v>26.95</v>
          </cell>
          <cell r="C24">
            <v>33.4</v>
          </cell>
          <cell r="D24">
            <v>23.2</v>
          </cell>
          <cell r="E24">
            <v>74.571428571428569</v>
          </cell>
          <cell r="F24">
            <v>100</v>
          </cell>
          <cell r="G24">
            <v>47</v>
          </cell>
          <cell r="H24">
            <v>9.3600000000000012</v>
          </cell>
          <cell r="I24" t="str">
            <v>N</v>
          </cell>
          <cell r="J24">
            <v>18</v>
          </cell>
          <cell r="K24">
            <v>0</v>
          </cell>
        </row>
        <row r="25">
          <cell r="B25">
            <v>28.041666666666657</v>
          </cell>
          <cell r="C25">
            <v>35</v>
          </cell>
          <cell r="D25">
            <v>22.4</v>
          </cell>
          <cell r="E25">
            <v>67.818181818181813</v>
          </cell>
          <cell r="F25">
            <v>96</v>
          </cell>
          <cell r="G25">
            <v>39</v>
          </cell>
          <cell r="H25">
            <v>11.16</v>
          </cell>
          <cell r="I25" t="str">
            <v>SE</v>
          </cell>
          <cell r="J25">
            <v>19.079999999999998</v>
          </cell>
          <cell r="K25">
            <v>0</v>
          </cell>
        </row>
        <row r="26">
          <cell r="B26">
            <v>28.482608695652171</v>
          </cell>
          <cell r="C26">
            <v>33.9</v>
          </cell>
          <cell r="D26">
            <v>23.7</v>
          </cell>
          <cell r="E26">
            <v>68.086956521739125</v>
          </cell>
          <cell r="F26">
            <v>92</v>
          </cell>
          <cell r="G26">
            <v>43</v>
          </cell>
          <cell r="H26">
            <v>15.48</v>
          </cell>
          <cell r="I26" t="str">
            <v>N</v>
          </cell>
          <cell r="J26">
            <v>33.119999999999997</v>
          </cell>
          <cell r="K26">
            <v>0</v>
          </cell>
        </row>
        <row r="27">
          <cell r="B27">
            <v>28.725000000000005</v>
          </cell>
          <cell r="C27">
            <v>34.5</v>
          </cell>
          <cell r="D27">
            <v>23.8</v>
          </cell>
          <cell r="E27">
            <v>66.681818181818187</v>
          </cell>
          <cell r="F27">
            <v>93</v>
          </cell>
          <cell r="G27">
            <v>40</v>
          </cell>
          <cell r="H27">
            <v>19.8</v>
          </cell>
          <cell r="I27" t="str">
            <v>N</v>
          </cell>
          <cell r="J27">
            <v>39.96</v>
          </cell>
          <cell r="K27">
            <v>0</v>
          </cell>
        </row>
        <row r="28">
          <cell r="B28">
            <v>29.154166666666665</v>
          </cell>
          <cell r="C28">
            <v>35.700000000000003</v>
          </cell>
          <cell r="D28">
            <v>24.2</v>
          </cell>
          <cell r="E28">
            <v>64.75</v>
          </cell>
          <cell r="F28">
            <v>86</v>
          </cell>
          <cell r="G28">
            <v>38</v>
          </cell>
          <cell r="H28">
            <v>16.920000000000002</v>
          </cell>
          <cell r="I28" t="str">
            <v>N</v>
          </cell>
          <cell r="J28">
            <v>45.36</v>
          </cell>
          <cell r="K28">
            <v>0</v>
          </cell>
        </row>
        <row r="29">
          <cell r="B29">
            <v>29.283333333333335</v>
          </cell>
          <cell r="C29">
            <v>35.200000000000003</v>
          </cell>
          <cell r="D29">
            <v>24.2</v>
          </cell>
          <cell r="E29">
            <v>62.291666666666664</v>
          </cell>
          <cell r="F29">
            <v>85</v>
          </cell>
          <cell r="G29">
            <v>39</v>
          </cell>
          <cell r="H29">
            <v>15.48</v>
          </cell>
          <cell r="I29" t="str">
            <v>N</v>
          </cell>
          <cell r="J29">
            <v>39.24</v>
          </cell>
          <cell r="K29">
            <v>0</v>
          </cell>
        </row>
        <row r="30">
          <cell r="B30">
            <v>23.733333333333334</v>
          </cell>
          <cell r="C30">
            <v>29.7</v>
          </cell>
          <cell r="D30">
            <v>21.4</v>
          </cell>
          <cell r="E30">
            <v>72.625</v>
          </cell>
          <cell r="F30">
            <v>91</v>
          </cell>
          <cell r="G30">
            <v>57</v>
          </cell>
          <cell r="H30">
            <v>12.96</v>
          </cell>
          <cell r="I30" t="str">
            <v>L</v>
          </cell>
          <cell r="J30">
            <v>29.16</v>
          </cell>
          <cell r="K30">
            <v>64.600000000000009</v>
          </cell>
        </row>
        <row r="31">
          <cell r="B31">
            <v>23.029166666666669</v>
          </cell>
          <cell r="C31">
            <v>27.7</v>
          </cell>
          <cell r="D31">
            <v>21.3</v>
          </cell>
          <cell r="E31">
            <v>82.5</v>
          </cell>
          <cell r="F31">
            <v>100</v>
          </cell>
          <cell r="G31">
            <v>73</v>
          </cell>
          <cell r="H31">
            <v>7.9200000000000008</v>
          </cell>
          <cell r="I31" t="str">
            <v>S</v>
          </cell>
          <cell r="J31">
            <v>19.440000000000001</v>
          </cell>
          <cell r="K31">
            <v>12</v>
          </cell>
        </row>
        <row r="32">
          <cell r="B32">
            <v>26.287500000000005</v>
          </cell>
          <cell r="C32">
            <v>32.6</v>
          </cell>
          <cell r="D32">
            <v>22.7</v>
          </cell>
          <cell r="E32">
            <v>62</v>
          </cell>
          <cell r="F32">
            <v>92</v>
          </cell>
          <cell r="G32">
            <v>46</v>
          </cell>
          <cell r="H32">
            <v>8.64</v>
          </cell>
          <cell r="I32" t="str">
            <v>S</v>
          </cell>
          <cell r="J32">
            <v>23.400000000000002</v>
          </cell>
          <cell r="K32">
            <v>0.4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30.679166666666674</v>
          </cell>
          <cell r="C5">
            <v>38.6</v>
          </cell>
          <cell r="D5">
            <v>23.1</v>
          </cell>
          <cell r="E5">
            <v>57</v>
          </cell>
          <cell r="F5">
            <v>91</v>
          </cell>
          <cell r="G5">
            <v>24</v>
          </cell>
          <cell r="H5">
            <v>9</v>
          </cell>
          <cell r="I5" t="str">
            <v>SO</v>
          </cell>
          <cell r="J5">
            <v>29.52</v>
          </cell>
          <cell r="K5">
            <v>0</v>
          </cell>
        </row>
        <row r="6">
          <cell r="B6">
            <v>27.237500000000001</v>
          </cell>
          <cell r="C6">
            <v>32.9</v>
          </cell>
          <cell r="D6">
            <v>23.5</v>
          </cell>
          <cell r="E6">
            <v>71.583333333333329</v>
          </cell>
          <cell r="F6">
            <v>91</v>
          </cell>
          <cell r="G6">
            <v>39</v>
          </cell>
          <cell r="H6">
            <v>17.28</v>
          </cell>
          <cell r="I6" t="str">
            <v>SE</v>
          </cell>
          <cell r="J6">
            <v>39.96</v>
          </cell>
          <cell r="K6">
            <v>2.8</v>
          </cell>
        </row>
        <row r="7">
          <cell r="B7">
            <v>26.662500000000009</v>
          </cell>
          <cell r="C7">
            <v>35.299999999999997</v>
          </cell>
          <cell r="D7">
            <v>20.9</v>
          </cell>
          <cell r="E7">
            <v>71.458333333333329</v>
          </cell>
          <cell r="F7">
            <v>97</v>
          </cell>
          <cell r="G7">
            <v>37</v>
          </cell>
          <cell r="H7">
            <v>12.24</v>
          </cell>
          <cell r="I7" t="str">
            <v>NE</v>
          </cell>
          <cell r="J7">
            <v>32.04</v>
          </cell>
          <cell r="K7">
            <v>0</v>
          </cell>
        </row>
        <row r="8">
          <cell r="B8">
            <v>25.116666666666664</v>
          </cell>
          <cell r="C8">
            <v>34</v>
          </cell>
          <cell r="D8">
            <v>21.7</v>
          </cell>
          <cell r="E8">
            <v>79.958333333333329</v>
          </cell>
          <cell r="F8">
            <v>96</v>
          </cell>
          <cell r="G8">
            <v>42</v>
          </cell>
          <cell r="H8">
            <v>10.44</v>
          </cell>
          <cell r="I8" t="str">
            <v>NE</v>
          </cell>
          <cell r="J8">
            <v>31.680000000000003</v>
          </cell>
          <cell r="K8">
            <v>5.4</v>
          </cell>
        </row>
        <row r="9">
          <cell r="B9">
            <v>25.020833333333339</v>
          </cell>
          <cell r="C9">
            <v>32</v>
          </cell>
          <cell r="D9">
            <v>21.2</v>
          </cell>
          <cell r="E9">
            <v>81.375</v>
          </cell>
          <cell r="F9">
            <v>98</v>
          </cell>
          <cell r="G9">
            <v>48</v>
          </cell>
          <cell r="H9">
            <v>11.16</v>
          </cell>
          <cell r="I9" t="str">
            <v>N</v>
          </cell>
          <cell r="J9">
            <v>24.12</v>
          </cell>
          <cell r="K9">
            <v>3.2</v>
          </cell>
        </row>
        <row r="10">
          <cell r="B10">
            <v>26.483333333333338</v>
          </cell>
          <cell r="C10">
            <v>33.4</v>
          </cell>
          <cell r="D10">
            <v>21.5</v>
          </cell>
          <cell r="E10">
            <v>71.75</v>
          </cell>
          <cell r="F10">
            <v>93</v>
          </cell>
          <cell r="G10">
            <v>43</v>
          </cell>
          <cell r="H10">
            <v>10.44</v>
          </cell>
          <cell r="I10" t="str">
            <v>O</v>
          </cell>
          <cell r="J10">
            <v>24.12</v>
          </cell>
          <cell r="K10">
            <v>0</v>
          </cell>
        </row>
        <row r="11">
          <cell r="B11">
            <v>26.875000000000011</v>
          </cell>
          <cell r="C11">
            <v>33.200000000000003</v>
          </cell>
          <cell r="D11">
            <v>22.1</v>
          </cell>
          <cell r="E11">
            <v>69.791666666666671</v>
          </cell>
          <cell r="F11">
            <v>91</v>
          </cell>
          <cell r="G11">
            <v>47</v>
          </cell>
          <cell r="H11">
            <v>14.04</v>
          </cell>
          <cell r="I11" t="str">
            <v>SO</v>
          </cell>
          <cell r="J11">
            <v>43.92</v>
          </cell>
          <cell r="K11">
            <v>0</v>
          </cell>
        </row>
        <row r="12">
          <cell r="B12">
            <v>26.966666666666665</v>
          </cell>
          <cell r="C12">
            <v>33.799999999999997</v>
          </cell>
          <cell r="D12">
            <v>22</v>
          </cell>
          <cell r="E12">
            <v>73.375</v>
          </cell>
          <cell r="F12">
            <v>95</v>
          </cell>
          <cell r="G12">
            <v>48</v>
          </cell>
          <cell r="H12">
            <v>18.36</v>
          </cell>
          <cell r="I12" t="str">
            <v>O</v>
          </cell>
          <cell r="J12">
            <v>29.52</v>
          </cell>
          <cell r="K12">
            <v>0</v>
          </cell>
        </row>
        <row r="13">
          <cell r="B13">
            <v>29.020833333333329</v>
          </cell>
          <cell r="C13">
            <v>37.6</v>
          </cell>
          <cell r="D13">
            <v>21.2</v>
          </cell>
          <cell r="E13">
            <v>62.791666666666664</v>
          </cell>
          <cell r="F13">
            <v>93</v>
          </cell>
          <cell r="G13">
            <v>30</v>
          </cell>
          <cell r="H13">
            <v>11.879999999999999</v>
          </cell>
          <cell r="I13" t="str">
            <v>SO</v>
          </cell>
          <cell r="J13">
            <v>28.08</v>
          </cell>
          <cell r="K13">
            <v>0</v>
          </cell>
        </row>
        <row r="14">
          <cell r="B14">
            <v>26.745833333333337</v>
          </cell>
          <cell r="C14">
            <v>31</v>
          </cell>
          <cell r="D14">
            <v>23.9</v>
          </cell>
          <cell r="E14">
            <v>73.833333333333329</v>
          </cell>
          <cell r="F14">
            <v>92</v>
          </cell>
          <cell r="G14">
            <v>55</v>
          </cell>
          <cell r="H14">
            <v>18.36</v>
          </cell>
          <cell r="I14" t="str">
            <v>SO</v>
          </cell>
          <cell r="J14">
            <v>41.4</v>
          </cell>
          <cell r="K14">
            <v>3</v>
          </cell>
        </row>
        <row r="15">
          <cell r="B15">
            <v>28.054166666666674</v>
          </cell>
          <cell r="C15">
            <v>36.4</v>
          </cell>
          <cell r="D15">
            <v>22.6</v>
          </cell>
          <cell r="E15">
            <v>72.708333333333329</v>
          </cell>
          <cell r="F15">
            <v>97</v>
          </cell>
          <cell r="G15">
            <v>37</v>
          </cell>
          <cell r="H15">
            <v>16.920000000000002</v>
          </cell>
          <cell r="I15" t="str">
            <v>S</v>
          </cell>
          <cell r="J15">
            <v>39.96</v>
          </cell>
          <cell r="K15">
            <v>0</v>
          </cell>
        </row>
        <row r="16">
          <cell r="B16">
            <v>24.558333333333334</v>
          </cell>
          <cell r="C16">
            <v>31.3</v>
          </cell>
          <cell r="D16">
            <v>21.9</v>
          </cell>
          <cell r="E16">
            <v>84.5</v>
          </cell>
          <cell r="F16">
            <v>99</v>
          </cell>
          <cell r="G16">
            <v>56</v>
          </cell>
          <cell r="H16">
            <v>21.6</v>
          </cell>
          <cell r="I16" t="str">
            <v>N</v>
          </cell>
          <cell r="J16">
            <v>45</v>
          </cell>
          <cell r="K16">
            <v>54.6</v>
          </cell>
        </row>
        <row r="17">
          <cell r="B17">
            <v>24.716666666666669</v>
          </cell>
          <cell r="C17">
            <v>32.1</v>
          </cell>
          <cell r="D17">
            <v>20.7</v>
          </cell>
          <cell r="E17">
            <v>83.625</v>
          </cell>
          <cell r="F17">
            <v>96</v>
          </cell>
          <cell r="G17">
            <v>55</v>
          </cell>
          <cell r="H17">
            <v>16.559999999999999</v>
          </cell>
          <cell r="I17" t="str">
            <v>NE</v>
          </cell>
          <cell r="J17">
            <v>30.240000000000002</v>
          </cell>
          <cell r="K17">
            <v>7.2</v>
          </cell>
        </row>
        <row r="18">
          <cell r="B18">
            <v>24.954166666666666</v>
          </cell>
          <cell r="C18">
            <v>28.3</v>
          </cell>
          <cell r="D18">
            <v>22.6</v>
          </cell>
          <cell r="E18">
            <v>82.958333333333329</v>
          </cell>
          <cell r="F18">
            <v>95</v>
          </cell>
          <cell r="G18">
            <v>68</v>
          </cell>
          <cell r="H18">
            <v>12.24</v>
          </cell>
          <cell r="I18" t="str">
            <v>O</v>
          </cell>
          <cell r="J18">
            <v>28.8</v>
          </cell>
          <cell r="K18">
            <v>0.2</v>
          </cell>
        </row>
        <row r="19">
          <cell r="B19">
            <v>25.4375</v>
          </cell>
          <cell r="C19">
            <v>30.3</v>
          </cell>
          <cell r="D19">
            <v>22.6</v>
          </cell>
          <cell r="E19">
            <v>80.125</v>
          </cell>
          <cell r="F19">
            <v>98</v>
          </cell>
          <cell r="G19">
            <v>44</v>
          </cell>
          <cell r="H19">
            <v>17.28</v>
          </cell>
          <cell r="I19" t="str">
            <v>L</v>
          </cell>
          <cell r="J19">
            <v>33.840000000000003</v>
          </cell>
          <cell r="K19">
            <v>0</v>
          </cell>
        </row>
        <row r="20">
          <cell r="B20">
            <v>24.366666666666671</v>
          </cell>
          <cell r="C20">
            <v>30.9</v>
          </cell>
          <cell r="D20">
            <v>18.899999999999999</v>
          </cell>
          <cell r="E20">
            <v>70.916666666666671</v>
          </cell>
          <cell r="F20">
            <v>95</v>
          </cell>
          <cell r="G20">
            <v>39</v>
          </cell>
          <cell r="H20">
            <v>7.5600000000000005</v>
          </cell>
          <cell r="I20" t="str">
            <v>L</v>
          </cell>
          <cell r="J20">
            <v>23.400000000000002</v>
          </cell>
          <cell r="K20">
            <v>0</v>
          </cell>
        </row>
        <row r="21">
          <cell r="B21">
            <v>23.750000000000004</v>
          </cell>
          <cell r="C21">
            <v>31.3</v>
          </cell>
          <cell r="D21">
            <v>19.600000000000001</v>
          </cell>
          <cell r="E21">
            <v>74.625</v>
          </cell>
          <cell r="F21">
            <v>95</v>
          </cell>
          <cell r="G21">
            <v>43</v>
          </cell>
          <cell r="H21">
            <v>12.96</v>
          </cell>
          <cell r="I21" t="str">
            <v>NE</v>
          </cell>
          <cell r="J21">
            <v>28.08</v>
          </cell>
          <cell r="K21">
            <v>0</v>
          </cell>
        </row>
        <row r="22">
          <cell r="B22">
            <v>22.950000000000003</v>
          </cell>
          <cell r="C22">
            <v>29.4</v>
          </cell>
          <cell r="D22">
            <v>19.600000000000001</v>
          </cell>
          <cell r="E22">
            <v>81.166666666666671</v>
          </cell>
          <cell r="F22">
            <v>96</v>
          </cell>
          <cell r="G22">
            <v>53</v>
          </cell>
          <cell r="H22">
            <v>12.96</v>
          </cell>
          <cell r="I22" t="str">
            <v>SO</v>
          </cell>
          <cell r="J22">
            <v>45.36</v>
          </cell>
          <cell r="K22">
            <v>3.4000000000000004</v>
          </cell>
        </row>
        <row r="23">
          <cell r="B23">
            <v>22.416666666666668</v>
          </cell>
          <cell r="C23">
            <v>28.7</v>
          </cell>
          <cell r="D23">
            <v>19.600000000000001</v>
          </cell>
          <cell r="E23">
            <v>87.416666666666671</v>
          </cell>
          <cell r="F23">
            <v>96</v>
          </cell>
          <cell r="G23">
            <v>62</v>
          </cell>
          <cell r="H23">
            <v>8.64</v>
          </cell>
          <cell r="I23" t="str">
            <v>S</v>
          </cell>
          <cell r="J23">
            <v>25.2</v>
          </cell>
          <cell r="K23">
            <v>7.1999999999999993</v>
          </cell>
        </row>
        <row r="24">
          <cell r="B24">
            <v>24.979166666666668</v>
          </cell>
          <cell r="C24">
            <v>33</v>
          </cell>
          <cell r="D24">
            <v>19</v>
          </cell>
          <cell r="E24">
            <v>76.083333333333329</v>
          </cell>
          <cell r="F24">
            <v>97</v>
          </cell>
          <cell r="G24">
            <v>45</v>
          </cell>
          <cell r="H24">
            <v>9</v>
          </cell>
          <cell r="I24" t="str">
            <v>N</v>
          </cell>
          <cell r="J24">
            <v>23.759999999999998</v>
          </cell>
          <cell r="K24">
            <v>0</v>
          </cell>
        </row>
        <row r="25">
          <cell r="B25">
            <v>27.004166666666663</v>
          </cell>
          <cell r="C25">
            <v>34.299999999999997</v>
          </cell>
          <cell r="D25">
            <v>21.4</v>
          </cell>
          <cell r="E25">
            <v>71.416666666666671</v>
          </cell>
          <cell r="F25">
            <v>93</v>
          </cell>
          <cell r="G25">
            <v>40</v>
          </cell>
          <cell r="H25">
            <v>8.2799999999999994</v>
          </cell>
          <cell r="I25" t="str">
            <v>O</v>
          </cell>
          <cell r="J25">
            <v>19.440000000000001</v>
          </cell>
          <cell r="K25">
            <v>0</v>
          </cell>
        </row>
        <row r="26">
          <cell r="B26">
            <v>27.658333333333335</v>
          </cell>
          <cell r="C26">
            <v>34.200000000000003</v>
          </cell>
          <cell r="D26">
            <v>21.8</v>
          </cell>
          <cell r="E26">
            <v>66.791666666666671</v>
          </cell>
          <cell r="F26">
            <v>93</v>
          </cell>
          <cell r="G26">
            <v>40</v>
          </cell>
          <cell r="H26">
            <v>9</v>
          </cell>
          <cell r="I26" t="str">
            <v>O</v>
          </cell>
          <cell r="J26">
            <v>34.56</v>
          </cell>
          <cell r="K26">
            <v>0.4</v>
          </cell>
        </row>
        <row r="27">
          <cell r="B27">
            <v>28.641666666666662</v>
          </cell>
          <cell r="C27">
            <v>35.4</v>
          </cell>
          <cell r="D27">
            <v>23</v>
          </cell>
          <cell r="E27">
            <v>65.541666666666671</v>
          </cell>
          <cell r="F27">
            <v>90</v>
          </cell>
          <cell r="G27">
            <v>40</v>
          </cell>
          <cell r="H27">
            <v>13.68</v>
          </cell>
          <cell r="I27" t="str">
            <v>S</v>
          </cell>
          <cell r="J27">
            <v>38.159999999999997</v>
          </cell>
          <cell r="K27">
            <v>0</v>
          </cell>
        </row>
        <row r="28">
          <cell r="B28">
            <v>29.204166666666662</v>
          </cell>
          <cell r="C28">
            <v>36.6</v>
          </cell>
          <cell r="D28">
            <v>23.6</v>
          </cell>
          <cell r="E28">
            <v>63.166666666666664</v>
          </cell>
          <cell r="F28">
            <v>87</v>
          </cell>
          <cell r="G28">
            <v>36</v>
          </cell>
          <cell r="H28">
            <v>14.76</v>
          </cell>
          <cell r="I28" t="str">
            <v>SO</v>
          </cell>
          <cell r="J28">
            <v>43.2</v>
          </cell>
          <cell r="K28">
            <v>0</v>
          </cell>
        </row>
        <row r="29">
          <cell r="B29">
            <v>29.395833333333339</v>
          </cell>
          <cell r="C29">
            <v>35.799999999999997</v>
          </cell>
          <cell r="D29">
            <v>23.7</v>
          </cell>
          <cell r="E29">
            <v>62.166666666666664</v>
          </cell>
          <cell r="F29">
            <v>87</v>
          </cell>
          <cell r="G29">
            <v>37</v>
          </cell>
          <cell r="H29">
            <v>20.52</v>
          </cell>
          <cell r="I29" t="str">
            <v>S</v>
          </cell>
          <cell r="J29">
            <v>53.28</v>
          </cell>
          <cell r="K29">
            <v>0</v>
          </cell>
        </row>
        <row r="30">
          <cell r="B30">
            <v>20.795833333333334</v>
          </cell>
          <cell r="C30">
            <v>30.7</v>
          </cell>
          <cell r="D30">
            <v>19.2</v>
          </cell>
          <cell r="E30">
            <v>95.166666666666671</v>
          </cell>
          <cell r="F30">
            <v>98</v>
          </cell>
          <cell r="G30">
            <v>54</v>
          </cell>
          <cell r="H30">
            <v>11.879999999999999</v>
          </cell>
          <cell r="I30" t="str">
            <v>N</v>
          </cell>
          <cell r="J30">
            <v>40.32</v>
          </cell>
          <cell r="K30">
            <v>41.600000000000009</v>
          </cell>
        </row>
        <row r="31">
          <cell r="B31">
            <v>22.633333333333336</v>
          </cell>
          <cell r="C31">
            <v>28.5</v>
          </cell>
          <cell r="D31">
            <v>20.5</v>
          </cell>
          <cell r="E31">
            <v>89.75</v>
          </cell>
          <cell r="F31">
            <v>98</v>
          </cell>
          <cell r="G31">
            <v>61</v>
          </cell>
          <cell r="H31">
            <v>7.2</v>
          </cell>
          <cell r="I31" t="str">
            <v>N</v>
          </cell>
          <cell r="J31">
            <v>22.32</v>
          </cell>
          <cell r="K31">
            <v>2.2000000000000002</v>
          </cell>
        </row>
        <row r="32">
          <cell r="B32">
            <v>25.425000000000001</v>
          </cell>
          <cell r="C32">
            <v>32.5</v>
          </cell>
          <cell r="D32">
            <v>21.1</v>
          </cell>
          <cell r="E32">
            <v>77.125</v>
          </cell>
          <cell r="F32">
            <v>99</v>
          </cell>
          <cell r="G32">
            <v>37</v>
          </cell>
          <cell r="H32">
            <v>8.2799999999999994</v>
          </cell>
          <cell r="I32" t="str">
            <v>NE</v>
          </cell>
          <cell r="J32">
            <v>27</v>
          </cell>
          <cell r="K32">
            <v>0.4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29.058333333333341</v>
          </cell>
          <cell r="C5">
            <v>37.200000000000003</v>
          </cell>
          <cell r="D5">
            <v>21.5</v>
          </cell>
          <cell r="E5">
            <v>77.785714285714292</v>
          </cell>
          <cell r="F5">
            <v>90</v>
          </cell>
          <cell r="G5">
            <v>41</v>
          </cell>
          <cell r="H5">
            <v>14.4</v>
          </cell>
          <cell r="I5" t="str">
            <v>N</v>
          </cell>
          <cell r="J5">
            <v>33.119999999999997</v>
          </cell>
          <cell r="K5">
            <v>0</v>
          </cell>
        </row>
        <row r="6">
          <cell r="B6">
            <v>26.012499999999999</v>
          </cell>
          <cell r="C6">
            <v>31.9</v>
          </cell>
          <cell r="D6">
            <v>23.5</v>
          </cell>
          <cell r="E6">
            <v>69.541666666666671</v>
          </cell>
          <cell r="F6">
            <v>81</v>
          </cell>
          <cell r="G6">
            <v>52</v>
          </cell>
          <cell r="H6">
            <v>27</v>
          </cell>
          <cell r="I6" t="str">
            <v>S</v>
          </cell>
          <cell r="J6">
            <v>50.76</v>
          </cell>
          <cell r="K6">
            <v>0</v>
          </cell>
        </row>
        <row r="7">
          <cell r="B7">
            <v>25.55</v>
          </cell>
          <cell r="C7">
            <v>34</v>
          </cell>
          <cell r="D7">
            <v>20</v>
          </cell>
          <cell r="E7">
            <v>76.36363636363636</v>
          </cell>
          <cell r="F7">
            <v>98</v>
          </cell>
          <cell r="G7">
            <v>43</v>
          </cell>
          <cell r="H7">
            <v>26.28</v>
          </cell>
          <cell r="I7" t="str">
            <v>S</v>
          </cell>
          <cell r="J7">
            <v>40.32</v>
          </cell>
          <cell r="K7">
            <v>0</v>
          </cell>
        </row>
        <row r="8">
          <cell r="B8">
            <v>24.241666666666664</v>
          </cell>
          <cell r="C8">
            <v>32.4</v>
          </cell>
          <cell r="D8">
            <v>19.899999999999999</v>
          </cell>
          <cell r="E8">
            <v>81.666666666666671</v>
          </cell>
          <cell r="F8">
            <v>98</v>
          </cell>
          <cell r="G8">
            <v>48</v>
          </cell>
          <cell r="H8">
            <v>38.880000000000003</v>
          </cell>
          <cell r="I8" t="str">
            <v>S</v>
          </cell>
          <cell r="J8">
            <v>61.92</v>
          </cell>
          <cell r="K8">
            <v>16.399999999999999</v>
          </cell>
        </row>
        <row r="9">
          <cell r="B9">
            <v>23.658333333333335</v>
          </cell>
          <cell r="C9">
            <v>30.6</v>
          </cell>
          <cell r="D9">
            <v>20.3</v>
          </cell>
          <cell r="E9">
            <v>85.416666666666671</v>
          </cell>
          <cell r="F9">
            <v>98</v>
          </cell>
          <cell r="G9">
            <v>55</v>
          </cell>
          <cell r="H9">
            <v>24.48</v>
          </cell>
          <cell r="I9" t="str">
            <v>SE</v>
          </cell>
          <cell r="J9">
            <v>39.6</v>
          </cell>
          <cell r="K9">
            <v>18</v>
          </cell>
        </row>
        <row r="10">
          <cell r="B10">
            <v>24.720833333333331</v>
          </cell>
          <cell r="C10">
            <v>33</v>
          </cell>
          <cell r="D10">
            <v>19.399999999999999</v>
          </cell>
          <cell r="E10">
            <v>79.782608695652172</v>
          </cell>
          <cell r="F10">
            <v>99</v>
          </cell>
          <cell r="G10">
            <v>48</v>
          </cell>
          <cell r="H10">
            <v>22.68</v>
          </cell>
          <cell r="I10" t="str">
            <v>NE</v>
          </cell>
          <cell r="J10">
            <v>49.32</v>
          </cell>
          <cell r="K10">
            <v>0.2</v>
          </cell>
        </row>
        <row r="11">
          <cell r="B11">
            <v>26.625000000000004</v>
          </cell>
          <cell r="C11">
            <v>34.9</v>
          </cell>
          <cell r="D11">
            <v>19.899999999999999</v>
          </cell>
          <cell r="E11">
            <v>73.61904761904762</v>
          </cell>
          <cell r="F11">
            <v>96</v>
          </cell>
          <cell r="G11">
            <v>49</v>
          </cell>
          <cell r="H11">
            <v>22.68</v>
          </cell>
          <cell r="I11" t="str">
            <v>NE</v>
          </cell>
          <cell r="J11">
            <v>33.840000000000003</v>
          </cell>
          <cell r="K11">
            <v>0.2</v>
          </cell>
        </row>
        <row r="12">
          <cell r="B12">
            <v>27.304166666666671</v>
          </cell>
          <cell r="C12">
            <v>35</v>
          </cell>
          <cell r="D12">
            <v>21.7</v>
          </cell>
          <cell r="E12">
            <v>73.10526315789474</v>
          </cell>
          <cell r="F12">
            <v>93</v>
          </cell>
          <cell r="G12">
            <v>44</v>
          </cell>
          <cell r="H12">
            <v>25.2</v>
          </cell>
          <cell r="I12" t="str">
            <v>N</v>
          </cell>
          <cell r="J12">
            <v>51.12</v>
          </cell>
          <cell r="K12">
            <v>0</v>
          </cell>
        </row>
        <row r="13">
          <cell r="B13">
            <v>28.137500000000003</v>
          </cell>
          <cell r="C13">
            <v>36.799999999999997</v>
          </cell>
          <cell r="D13">
            <v>19.899999999999999</v>
          </cell>
          <cell r="E13">
            <v>76</v>
          </cell>
          <cell r="F13">
            <v>96</v>
          </cell>
          <cell r="G13">
            <v>46</v>
          </cell>
          <cell r="H13">
            <v>16.920000000000002</v>
          </cell>
          <cell r="I13" t="str">
            <v>N</v>
          </cell>
          <cell r="J13">
            <v>33.840000000000003</v>
          </cell>
          <cell r="K13">
            <v>0</v>
          </cell>
        </row>
        <row r="14">
          <cell r="B14">
            <v>25.849999999999994</v>
          </cell>
          <cell r="C14">
            <v>31.6</v>
          </cell>
          <cell r="D14">
            <v>22</v>
          </cell>
          <cell r="E14">
            <v>77.166666666666671</v>
          </cell>
          <cell r="F14">
            <v>94</v>
          </cell>
          <cell r="G14">
            <v>48</v>
          </cell>
          <cell r="H14">
            <v>25.92</v>
          </cell>
          <cell r="I14" t="str">
            <v>NO</v>
          </cell>
          <cell r="J14">
            <v>53.64</v>
          </cell>
          <cell r="K14">
            <v>0.2</v>
          </cell>
        </row>
        <row r="15">
          <cell r="B15">
            <v>26.866666666666674</v>
          </cell>
          <cell r="C15">
            <v>36</v>
          </cell>
          <cell r="D15">
            <v>21.2</v>
          </cell>
          <cell r="E15">
            <v>83.315789473684205</v>
          </cell>
          <cell r="F15">
            <v>99</v>
          </cell>
          <cell r="G15">
            <v>49</v>
          </cell>
          <cell r="H15">
            <v>30.6</v>
          </cell>
          <cell r="I15" t="str">
            <v>N</v>
          </cell>
          <cell r="J15">
            <v>57.6</v>
          </cell>
          <cell r="K15">
            <v>0</v>
          </cell>
        </row>
        <row r="16">
          <cell r="B16">
            <v>23.608333333333334</v>
          </cell>
          <cell r="C16">
            <v>29.3</v>
          </cell>
          <cell r="D16">
            <v>21.3</v>
          </cell>
          <cell r="E16">
            <v>87.958333333333329</v>
          </cell>
          <cell r="F16">
            <v>98</v>
          </cell>
          <cell r="G16">
            <v>66</v>
          </cell>
          <cell r="H16">
            <v>26.28</v>
          </cell>
          <cell r="I16" t="str">
            <v>SE</v>
          </cell>
          <cell r="J16">
            <v>52.56</v>
          </cell>
          <cell r="K16">
            <v>33.400000000000006</v>
          </cell>
        </row>
        <row r="17">
          <cell r="B17">
            <v>24.491666666666671</v>
          </cell>
          <cell r="C17">
            <v>31.9</v>
          </cell>
          <cell r="D17">
            <v>20.100000000000001</v>
          </cell>
          <cell r="E17">
            <v>81.375</v>
          </cell>
          <cell r="F17">
            <v>96</v>
          </cell>
          <cell r="G17">
            <v>50</v>
          </cell>
          <cell r="H17">
            <v>20.52</v>
          </cell>
          <cell r="I17" t="str">
            <v>S</v>
          </cell>
          <cell r="J17">
            <v>33.119999999999997</v>
          </cell>
          <cell r="K17">
            <v>0.8</v>
          </cell>
        </row>
        <row r="18">
          <cell r="B18">
            <v>23.662499999999998</v>
          </cell>
          <cell r="C18">
            <v>25.9</v>
          </cell>
          <cell r="D18">
            <v>22</v>
          </cell>
          <cell r="E18">
            <v>92.5</v>
          </cell>
          <cell r="F18">
            <v>98</v>
          </cell>
          <cell r="G18">
            <v>81</v>
          </cell>
          <cell r="H18">
            <v>19.079999999999998</v>
          </cell>
          <cell r="I18" t="str">
            <v>NE</v>
          </cell>
          <cell r="J18">
            <v>31.680000000000003</v>
          </cell>
          <cell r="K18">
            <v>13.600000000000001</v>
          </cell>
        </row>
        <row r="19">
          <cell r="B19">
            <v>24.191666666666666</v>
          </cell>
          <cell r="C19">
            <v>29.5</v>
          </cell>
          <cell r="D19">
            <v>22.1</v>
          </cell>
          <cell r="E19">
            <v>83.25</v>
          </cell>
          <cell r="F19">
            <v>99</v>
          </cell>
          <cell r="G19">
            <v>49</v>
          </cell>
          <cell r="H19">
            <v>26.28</v>
          </cell>
          <cell r="I19" t="str">
            <v>SO</v>
          </cell>
          <cell r="J19">
            <v>43.2</v>
          </cell>
          <cell r="K19">
            <v>0.2</v>
          </cell>
        </row>
        <row r="20">
          <cell r="B20">
            <v>23.270833333333332</v>
          </cell>
          <cell r="C20">
            <v>30</v>
          </cell>
          <cell r="D20">
            <v>18.399999999999999</v>
          </cell>
          <cell r="E20">
            <v>71.791666666666671</v>
          </cell>
          <cell r="F20">
            <v>94</v>
          </cell>
          <cell r="G20">
            <v>38</v>
          </cell>
          <cell r="H20">
            <v>18.36</v>
          </cell>
          <cell r="I20" t="str">
            <v>SO</v>
          </cell>
          <cell r="J20">
            <v>33.480000000000004</v>
          </cell>
          <cell r="K20">
            <v>0.2</v>
          </cell>
        </row>
        <row r="21">
          <cell r="B21">
            <v>23.291666666666668</v>
          </cell>
          <cell r="C21">
            <v>31.2</v>
          </cell>
          <cell r="D21">
            <v>18.2</v>
          </cell>
          <cell r="E21">
            <v>73.458333333333329</v>
          </cell>
          <cell r="F21">
            <v>97</v>
          </cell>
          <cell r="G21">
            <v>39</v>
          </cell>
          <cell r="H21">
            <v>19.440000000000001</v>
          </cell>
          <cell r="I21" t="str">
            <v>S</v>
          </cell>
          <cell r="J21">
            <v>41.4</v>
          </cell>
          <cell r="K21">
            <v>6.2</v>
          </cell>
        </row>
        <row r="22">
          <cell r="B22">
            <v>21.75</v>
          </cell>
          <cell r="C22">
            <v>31.3</v>
          </cell>
          <cell r="D22">
            <v>18.5</v>
          </cell>
          <cell r="E22">
            <v>83.666666666666671</v>
          </cell>
          <cell r="F22">
            <v>97</v>
          </cell>
          <cell r="G22">
            <v>46</v>
          </cell>
          <cell r="H22">
            <v>45.72</v>
          </cell>
          <cell r="I22" t="str">
            <v>NO</v>
          </cell>
          <cell r="J22">
            <v>66.960000000000008</v>
          </cell>
          <cell r="K22">
            <v>8.1999999999999993</v>
          </cell>
        </row>
        <row r="23">
          <cell r="B23">
            <v>21.762499999999999</v>
          </cell>
          <cell r="C23">
            <v>29.2</v>
          </cell>
          <cell r="D23">
            <v>18.600000000000001</v>
          </cell>
          <cell r="E23">
            <v>85.125</v>
          </cell>
          <cell r="F23">
            <v>98</v>
          </cell>
          <cell r="G23">
            <v>57</v>
          </cell>
          <cell r="H23">
            <v>20.88</v>
          </cell>
          <cell r="I23" t="str">
            <v>N</v>
          </cell>
          <cell r="J23">
            <v>50.76</v>
          </cell>
          <cell r="K23">
            <v>0.60000000000000009</v>
          </cell>
        </row>
        <row r="24">
          <cell r="B24">
            <v>22.804166666666664</v>
          </cell>
          <cell r="C24">
            <v>31.2</v>
          </cell>
          <cell r="D24">
            <v>17.8</v>
          </cell>
          <cell r="E24">
            <v>84.333333333333329</v>
          </cell>
          <cell r="F24">
            <v>98</v>
          </cell>
          <cell r="G24">
            <v>55</v>
          </cell>
          <cell r="H24">
            <v>23.759999999999998</v>
          </cell>
          <cell r="I24" t="str">
            <v>SE</v>
          </cell>
          <cell r="J24">
            <v>50.04</v>
          </cell>
          <cell r="K24">
            <v>8.5999999999999979</v>
          </cell>
        </row>
        <row r="25">
          <cell r="B25">
            <v>25.729166666666661</v>
          </cell>
          <cell r="C25">
            <v>33.299999999999997</v>
          </cell>
          <cell r="D25">
            <v>20.2</v>
          </cell>
          <cell r="E25">
            <v>75.434782608695656</v>
          </cell>
          <cell r="F25">
            <v>97</v>
          </cell>
          <cell r="G25">
            <v>44</v>
          </cell>
          <cell r="H25">
            <v>20.16</v>
          </cell>
          <cell r="I25" t="str">
            <v>NE</v>
          </cell>
          <cell r="J25">
            <v>46.080000000000005</v>
          </cell>
          <cell r="K25">
            <v>0</v>
          </cell>
        </row>
        <row r="26">
          <cell r="B26">
            <v>26.995833333333334</v>
          </cell>
          <cell r="C26">
            <v>35.299999999999997</v>
          </cell>
          <cell r="D26">
            <v>21.5</v>
          </cell>
          <cell r="E26">
            <v>74.099999999999994</v>
          </cell>
          <cell r="F26">
            <v>90</v>
          </cell>
          <cell r="G26">
            <v>43</v>
          </cell>
          <cell r="H26">
            <v>32.76</v>
          </cell>
          <cell r="I26" t="str">
            <v>N</v>
          </cell>
          <cell r="J26">
            <v>45.36</v>
          </cell>
          <cell r="K26">
            <v>0</v>
          </cell>
        </row>
        <row r="27">
          <cell r="B27">
            <v>27.633333333333329</v>
          </cell>
          <cell r="C27">
            <v>35</v>
          </cell>
          <cell r="D27">
            <v>21.7</v>
          </cell>
          <cell r="E27">
            <v>71.714285714285708</v>
          </cell>
          <cell r="F27">
            <v>92</v>
          </cell>
          <cell r="G27">
            <v>43</v>
          </cell>
          <cell r="H27">
            <v>34.56</v>
          </cell>
          <cell r="I27" t="str">
            <v>NO</v>
          </cell>
          <cell r="J27">
            <v>50.76</v>
          </cell>
          <cell r="K27">
            <v>0.4</v>
          </cell>
        </row>
        <row r="28">
          <cell r="B28">
            <v>28.087500000000002</v>
          </cell>
          <cell r="C28">
            <v>36.9</v>
          </cell>
          <cell r="D28">
            <v>21.7</v>
          </cell>
          <cell r="E28">
            <v>74.315789473684205</v>
          </cell>
          <cell r="F28">
            <v>94</v>
          </cell>
          <cell r="G28">
            <v>47</v>
          </cell>
          <cell r="H28">
            <v>34.200000000000003</v>
          </cell>
          <cell r="I28" t="str">
            <v>N</v>
          </cell>
          <cell r="J28">
            <v>52.2</v>
          </cell>
          <cell r="K28">
            <v>0.8</v>
          </cell>
        </row>
        <row r="29">
          <cell r="B29">
            <v>28.099999999999994</v>
          </cell>
          <cell r="C29">
            <v>35.9</v>
          </cell>
          <cell r="D29">
            <v>21.8</v>
          </cell>
          <cell r="E29">
            <v>75.222222222222229</v>
          </cell>
          <cell r="F29">
            <v>93</v>
          </cell>
          <cell r="G29">
            <v>48</v>
          </cell>
          <cell r="H29">
            <v>36.36</v>
          </cell>
          <cell r="I29" t="str">
            <v>N</v>
          </cell>
          <cell r="J29">
            <v>57.6</v>
          </cell>
          <cell r="K29">
            <v>0</v>
          </cell>
        </row>
        <row r="30">
          <cell r="B30">
            <v>20.579166666666666</v>
          </cell>
          <cell r="C30">
            <v>29</v>
          </cell>
          <cell r="D30">
            <v>18.600000000000001</v>
          </cell>
          <cell r="E30">
            <v>92.458333333333329</v>
          </cell>
          <cell r="F30">
            <v>99</v>
          </cell>
          <cell r="G30">
            <v>60</v>
          </cell>
          <cell r="H30">
            <v>28.08</v>
          </cell>
          <cell r="I30" t="str">
            <v>SE</v>
          </cell>
          <cell r="J30">
            <v>46.800000000000004</v>
          </cell>
          <cell r="K30">
            <v>51.599999999999987</v>
          </cell>
        </row>
        <row r="31">
          <cell r="B31">
            <v>21.912499999999998</v>
          </cell>
          <cell r="C31">
            <v>26.9</v>
          </cell>
          <cell r="D31">
            <v>19.899999999999999</v>
          </cell>
          <cell r="E31">
            <v>90.958333333333329</v>
          </cell>
          <cell r="F31">
            <v>98</v>
          </cell>
          <cell r="G31">
            <v>65</v>
          </cell>
          <cell r="H31">
            <v>13.32</v>
          </cell>
          <cell r="I31" t="str">
            <v>SE</v>
          </cell>
          <cell r="J31">
            <v>30.6</v>
          </cell>
          <cell r="K31">
            <v>7.4</v>
          </cell>
        </row>
        <row r="32">
          <cell r="B32">
            <v>24.366666666666671</v>
          </cell>
          <cell r="C32">
            <v>30.3</v>
          </cell>
          <cell r="D32">
            <v>20.7</v>
          </cell>
          <cell r="E32">
            <v>78.666666666666671</v>
          </cell>
          <cell r="F32">
            <v>99</v>
          </cell>
          <cell r="G32">
            <v>43</v>
          </cell>
          <cell r="H32">
            <v>19.079999999999998</v>
          </cell>
          <cell r="I32" t="str">
            <v>S</v>
          </cell>
          <cell r="J32">
            <v>34.56</v>
          </cell>
          <cell r="K32">
            <v>0.2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28.195833333333329</v>
          </cell>
          <cell r="C5">
            <v>36.9</v>
          </cell>
          <cell r="D5">
            <v>21.2</v>
          </cell>
          <cell r="E5">
            <v>65</v>
          </cell>
          <cell r="F5">
            <v>91</v>
          </cell>
          <cell r="G5">
            <v>30</v>
          </cell>
          <cell r="H5">
            <v>0.36000000000000004</v>
          </cell>
          <cell r="I5" t="str">
            <v>NE</v>
          </cell>
          <cell r="J5">
            <v>15.840000000000002</v>
          </cell>
          <cell r="K5">
            <v>0</v>
          </cell>
        </row>
        <row r="6">
          <cell r="B6">
            <v>25.445833333333336</v>
          </cell>
          <cell r="C6">
            <v>30.7</v>
          </cell>
          <cell r="D6">
            <v>21.7</v>
          </cell>
          <cell r="E6">
            <v>74.208333333333329</v>
          </cell>
          <cell r="F6">
            <v>93</v>
          </cell>
          <cell r="G6">
            <v>46</v>
          </cell>
          <cell r="H6">
            <v>18.720000000000002</v>
          </cell>
          <cell r="I6" t="str">
            <v>NE</v>
          </cell>
          <cell r="J6">
            <v>34.92</v>
          </cell>
          <cell r="K6">
            <v>8.6</v>
          </cell>
        </row>
        <row r="7">
          <cell r="B7">
            <v>26.412500000000009</v>
          </cell>
          <cell r="C7">
            <v>35.200000000000003</v>
          </cell>
          <cell r="D7">
            <v>19.399999999999999</v>
          </cell>
          <cell r="E7">
            <v>67.916666666666671</v>
          </cell>
          <cell r="F7">
            <v>94</v>
          </cell>
          <cell r="G7">
            <v>32</v>
          </cell>
          <cell r="H7">
            <v>0.72000000000000008</v>
          </cell>
          <cell r="I7" t="str">
            <v>N</v>
          </cell>
          <cell r="J7">
            <v>31.680000000000003</v>
          </cell>
          <cell r="K7">
            <v>0</v>
          </cell>
        </row>
        <row r="8">
          <cell r="B8">
            <v>25.720833333333335</v>
          </cell>
          <cell r="C8">
            <v>33.200000000000003</v>
          </cell>
          <cell r="D8">
            <v>20.399999999999999</v>
          </cell>
          <cell r="E8">
            <v>72.083333333333329</v>
          </cell>
          <cell r="F8">
            <v>93</v>
          </cell>
          <cell r="G8">
            <v>43</v>
          </cell>
          <cell r="H8">
            <v>1.8</v>
          </cell>
          <cell r="I8" t="str">
            <v>NO</v>
          </cell>
          <cell r="J8">
            <v>32.4</v>
          </cell>
          <cell r="K8">
            <v>0.2</v>
          </cell>
        </row>
        <row r="9">
          <cell r="B9">
            <v>24.941666666666674</v>
          </cell>
          <cell r="C9">
            <v>31.9</v>
          </cell>
          <cell r="D9">
            <v>20.9</v>
          </cell>
          <cell r="E9">
            <v>77.166666666666671</v>
          </cell>
          <cell r="F9">
            <v>93</v>
          </cell>
          <cell r="G9">
            <v>48</v>
          </cell>
          <cell r="H9">
            <v>0</v>
          </cell>
          <cell r="I9" t="str">
            <v>NO</v>
          </cell>
          <cell r="J9">
            <v>41.04</v>
          </cell>
          <cell r="K9">
            <v>13.399999999999999</v>
          </cell>
        </row>
        <row r="10">
          <cell r="B10">
            <v>24.995833333333334</v>
          </cell>
          <cell r="C10">
            <v>33.4</v>
          </cell>
          <cell r="D10">
            <v>19.5</v>
          </cell>
          <cell r="E10">
            <v>77.041666666666671</v>
          </cell>
          <cell r="F10">
            <v>95</v>
          </cell>
          <cell r="G10">
            <v>41</v>
          </cell>
          <cell r="H10">
            <v>0</v>
          </cell>
          <cell r="I10" t="str">
            <v>SO</v>
          </cell>
          <cell r="J10">
            <v>0</v>
          </cell>
          <cell r="K10">
            <v>0</v>
          </cell>
        </row>
        <row r="11">
          <cell r="B11">
            <v>25.966666666666665</v>
          </cell>
          <cell r="C11">
            <v>35.1</v>
          </cell>
          <cell r="D11">
            <v>19.899999999999999</v>
          </cell>
          <cell r="E11">
            <v>74.958333333333329</v>
          </cell>
          <cell r="F11">
            <v>95</v>
          </cell>
          <cell r="G11">
            <v>33</v>
          </cell>
          <cell r="H11">
            <v>2.52</v>
          </cell>
          <cell r="I11" t="str">
            <v>NE</v>
          </cell>
          <cell r="J11">
            <v>49.680000000000007</v>
          </cell>
          <cell r="K11">
            <v>28.4</v>
          </cell>
        </row>
        <row r="12">
          <cell r="B12">
            <v>26.541666666666661</v>
          </cell>
          <cell r="C12">
            <v>34</v>
          </cell>
          <cell r="D12">
            <v>21</v>
          </cell>
          <cell r="E12">
            <v>74.541666666666671</v>
          </cell>
          <cell r="F12">
            <v>95</v>
          </cell>
          <cell r="G12">
            <v>38</v>
          </cell>
          <cell r="H12">
            <v>0</v>
          </cell>
          <cell r="I12" t="str">
            <v>L</v>
          </cell>
          <cell r="J12">
            <v>22.32</v>
          </cell>
          <cell r="K12">
            <v>2.2000000000000002</v>
          </cell>
        </row>
        <row r="13">
          <cell r="B13">
            <v>26.770833333333332</v>
          </cell>
          <cell r="C13">
            <v>34.700000000000003</v>
          </cell>
          <cell r="D13">
            <v>20.8</v>
          </cell>
          <cell r="E13">
            <v>72.125</v>
          </cell>
          <cell r="F13">
            <v>94</v>
          </cell>
          <cell r="G13">
            <v>39</v>
          </cell>
          <cell r="H13">
            <v>0</v>
          </cell>
          <cell r="I13" t="str">
            <v>NE</v>
          </cell>
          <cell r="J13">
            <v>14.76</v>
          </cell>
          <cell r="K13">
            <v>0</v>
          </cell>
        </row>
        <row r="14">
          <cell r="B14">
            <v>25.804166666666664</v>
          </cell>
          <cell r="C14">
            <v>34.4</v>
          </cell>
          <cell r="D14">
            <v>22.4</v>
          </cell>
          <cell r="E14">
            <v>79.625</v>
          </cell>
          <cell r="F14">
            <v>93</v>
          </cell>
          <cell r="G14">
            <v>49</v>
          </cell>
          <cell r="H14">
            <v>1.08</v>
          </cell>
          <cell r="I14" t="str">
            <v>NE</v>
          </cell>
          <cell r="J14">
            <v>34.200000000000003</v>
          </cell>
          <cell r="K14">
            <v>2.8000000000000003</v>
          </cell>
        </row>
        <row r="15">
          <cell r="B15">
            <v>27.062500000000004</v>
          </cell>
          <cell r="C15">
            <v>34.799999999999997</v>
          </cell>
          <cell r="D15">
            <v>21.7</v>
          </cell>
          <cell r="E15">
            <v>74.625</v>
          </cell>
          <cell r="F15">
            <v>95</v>
          </cell>
          <cell r="G15">
            <v>43</v>
          </cell>
          <cell r="H15">
            <v>5.7600000000000007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24.433333333333334</v>
          </cell>
          <cell r="C16">
            <v>28.4</v>
          </cell>
          <cell r="D16">
            <v>22.4</v>
          </cell>
          <cell r="E16">
            <v>86.375</v>
          </cell>
          <cell r="F16">
            <v>95</v>
          </cell>
          <cell r="G16">
            <v>69</v>
          </cell>
          <cell r="H16">
            <v>11.879999999999999</v>
          </cell>
          <cell r="I16" t="str">
            <v>SO</v>
          </cell>
          <cell r="J16">
            <v>28.08</v>
          </cell>
          <cell r="K16">
            <v>57.6</v>
          </cell>
        </row>
        <row r="17">
          <cell r="B17">
            <v>24.691666666666674</v>
          </cell>
          <cell r="C17">
            <v>31.3</v>
          </cell>
          <cell r="D17">
            <v>20.9</v>
          </cell>
          <cell r="E17">
            <v>80.916666666666671</v>
          </cell>
          <cell r="F17">
            <v>93</v>
          </cell>
          <cell r="G17">
            <v>51</v>
          </cell>
          <cell r="H17">
            <v>6.84</v>
          </cell>
          <cell r="I17" t="str">
            <v>NO</v>
          </cell>
          <cell r="J17">
            <v>21.240000000000002</v>
          </cell>
          <cell r="K17">
            <v>0</v>
          </cell>
        </row>
        <row r="18">
          <cell r="B18">
            <v>24.354166666666661</v>
          </cell>
          <cell r="C18">
            <v>28.1</v>
          </cell>
          <cell r="D18">
            <v>22.4</v>
          </cell>
          <cell r="E18">
            <v>88.5</v>
          </cell>
          <cell r="F18">
            <v>94</v>
          </cell>
          <cell r="G18">
            <v>68</v>
          </cell>
          <cell r="H18">
            <v>0</v>
          </cell>
          <cell r="I18" t="str">
            <v>SO</v>
          </cell>
          <cell r="J18">
            <v>13.32</v>
          </cell>
          <cell r="K18">
            <v>13.199999999999998</v>
          </cell>
        </row>
        <row r="19">
          <cell r="B19">
            <v>24.416666666666668</v>
          </cell>
          <cell r="C19">
            <v>28.9</v>
          </cell>
          <cell r="D19">
            <v>22.1</v>
          </cell>
          <cell r="E19">
            <v>83.875</v>
          </cell>
          <cell r="F19">
            <v>95</v>
          </cell>
          <cell r="G19">
            <v>58</v>
          </cell>
          <cell r="H19">
            <v>16.2</v>
          </cell>
          <cell r="I19" t="str">
            <v>NE</v>
          </cell>
          <cell r="J19">
            <v>32.76</v>
          </cell>
          <cell r="K19">
            <v>6.6</v>
          </cell>
        </row>
        <row r="20">
          <cell r="B20">
            <v>24.183333333333337</v>
          </cell>
          <cell r="C20">
            <v>30.4</v>
          </cell>
          <cell r="D20">
            <v>17.600000000000001</v>
          </cell>
          <cell r="E20">
            <v>67.625</v>
          </cell>
          <cell r="F20">
            <v>91</v>
          </cell>
          <cell r="G20">
            <v>34</v>
          </cell>
          <cell r="H20">
            <v>11.16</v>
          </cell>
          <cell r="I20" t="str">
            <v>N</v>
          </cell>
          <cell r="J20">
            <v>23.400000000000002</v>
          </cell>
          <cell r="K20">
            <v>0</v>
          </cell>
        </row>
        <row r="21">
          <cell r="B21">
            <v>24.445833333333336</v>
          </cell>
          <cell r="C21">
            <v>31.7</v>
          </cell>
          <cell r="D21">
            <v>19.2</v>
          </cell>
          <cell r="E21">
            <v>67.125</v>
          </cell>
          <cell r="F21">
            <v>90</v>
          </cell>
          <cell r="G21">
            <v>31</v>
          </cell>
          <cell r="H21">
            <v>20.52</v>
          </cell>
          <cell r="I21" t="str">
            <v>NE</v>
          </cell>
          <cell r="J21">
            <v>38.159999999999997</v>
          </cell>
          <cell r="K21">
            <v>0</v>
          </cell>
        </row>
        <row r="22">
          <cell r="B22">
            <v>24.029166666666669</v>
          </cell>
          <cell r="C22">
            <v>33.299999999999997</v>
          </cell>
          <cell r="D22">
            <v>18.600000000000001</v>
          </cell>
          <cell r="E22">
            <v>73.458333333333329</v>
          </cell>
          <cell r="F22">
            <v>93</v>
          </cell>
          <cell r="G22">
            <v>36</v>
          </cell>
          <cell r="H22">
            <v>23.040000000000003</v>
          </cell>
          <cell r="I22" t="str">
            <v>NE</v>
          </cell>
          <cell r="J22">
            <v>48.24</v>
          </cell>
          <cell r="K22">
            <v>0.6</v>
          </cell>
        </row>
        <row r="23">
          <cell r="B23">
            <v>24.541666666666671</v>
          </cell>
          <cell r="C23">
            <v>34.1</v>
          </cell>
          <cell r="D23">
            <v>19.5</v>
          </cell>
          <cell r="E23">
            <v>75.625</v>
          </cell>
          <cell r="F23">
            <v>92</v>
          </cell>
          <cell r="G23">
            <v>40</v>
          </cell>
          <cell r="H23">
            <v>12.96</v>
          </cell>
          <cell r="I23" t="str">
            <v>SO</v>
          </cell>
          <cell r="J23">
            <v>34.56</v>
          </cell>
          <cell r="K23">
            <v>4</v>
          </cell>
        </row>
        <row r="24">
          <cell r="B24">
            <v>25.004166666666663</v>
          </cell>
          <cell r="C24">
            <v>32.6</v>
          </cell>
          <cell r="D24">
            <v>19.8</v>
          </cell>
          <cell r="E24">
            <v>76.5</v>
          </cell>
          <cell r="F24">
            <v>95</v>
          </cell>
          <cell r="G24">
            <v>43</v>
          </cell>
          <cell r="H24">
            <v>15.48</v>
          </cell>
          <cell r="I24" t="str">
            <v>S</v>
          </cell>
          <cell r="J24">
            <v>30.240000000000002</v>
          </cell>
          <cell r="K24">
            <v>0</v>
          </cell>
        </row>
        <row r="25">
          <cell r="B25">
            <v>25.066666666666674</v>
          </cell>
          <cell r="C25">
            <v>33.4</v>
          </cell>
          <cell r="D25">
            <v>19.899999999999999</v>
          </cell>
          <cell r="E25">
            <v>78.125</v>
          </cell>
          <cell r="F25">
            <v>93</v>
          </cell>
          <cell r="G25">
            <v>44</v>
          </cell>
          <cell r="H25">
            <v>12.6</v>
          </cell>
          <cell r="I25" t="str">
            <v>NE</v>
          </cell>
          <cell r="J25">
            <v>56.519999999999996</v>
          </cell>
          <cell r="K25">
            <v>24</v>
          </cell>
        </row>
        <row r="26">
          <cell r="B26">
            <v>26.679166666666671</v>
          </cell>
          <cell r="C26">
            <v>34.299999999999997</v>
          </cell>
          <cell r="D26">
            <v>20.9</v>
          </cell>
          <cell r="E26">
            <v>73.666666666666671</v>
          </cell>
          <cell r="F26">
            <v>93</v>
          </cell>
          <cell r="G26">
            <v>40</v>
          </cell>
          <cell r="H26">
            <v>5.7600000000000007</v>
          </cell>
          <cell r="I26" t="str">
            <v>L</v>
          </cell>
          <cell r="J26">
            <v>22.32</v>
          </cell>
          <cell r="K26">
            <v>0</v>
          </cell>
        </row>
        <row r="27">
          <cell r="B27">
            <v>27.525000000000002</v>
          </cell>
          <cell r="C27">
            <v>34.700000000000003</v>
          </cell>
          <cell r="D27">
            <v>21.9</v>
          </cell>
          <cell r="E27">
            <v>70.333333333333329</v>
          </cell>
          <cell r="F27">
            <v>93</v>
          </cell>
          <cell r="G27">
            <v>41</v>
          </cell>
          <cell r="H27">
            <v>10.44</v>
          </cell>
          <cell r="I27" t="str">
            <v>L</v>
          </cell>
          <cell r="J27">
            <v>30.240000000000002</v>
          </cell>
          <cell r="K27">
            <v>0</v>
          </cell>
        </row>
        <row r="28">
          <cell r="B28">
            <v>28.079166666666666</v>
          </cell>
          <cell r="C28">
            <v>35.6</v>
          </cell>
          <cell r="D28">
            <v>22</v>
          </cell>
          <cell r="E28">
            <v>67.708333333333329</v>
          </cell>
          <cell r="F28">
            <v>92</v>
          </cell>
          <cell r="G28">
            <v>36</v>
          </cell>
          <cell r="H28">
            <v>14.4</v>
          </cell>
          <cell r="I28" t="str">
            <v>L</v>
          </cell>
          <cell r="J28">
            <v>35.64</v>
          </cell>
          <cell r="K28">
            <v>0</v>
          </cell>
        </row>
        <row r="29">
          <cell r="B29">
            <v>27.600000000000005</v>
          </cell>
          <cell r="C29">
            <v>34.4</v>
          </cell>
          <cell r="D29">
            <v>21.6</v>
          </cell>
          <cell r="E29">
            <v>68.583333333333329</v>
          </cell>
          <cell r="F29">
            <v>92</v>
          </cell>
          <cell r="G29">
            <v>40</v>
          </cell>
          <cell r="H29">
            <v>12.6</v>
          </cell>
          <cell r="I29" t="str">
            <v>L</v>
          </cell>
          <cell r="J29">
            <v>37.440000000000005</v>
          </cell>
          <cell r="K29">
            <v>0</v>
          </cell>
        </row>
        <row r="30">
          <cell r="B30">
            <v>21.995833333333341</v>
          </cell>
          <cell r="C30">
            <v>28.4</v>
          </cell>
          <cell r="D30">
            <v>19.8</v>
          </cell>
          <cell r="E30">
            <v>88.666666666666671</v>
          </cell>
          <cell r="F30">
            <v>95</v>
          </cell>
          <cell r="G30">
            <v>59</v>
          </cell>
          <cell r="H30">
            <v>9.7200000000000006</v>
          </cell>
          <cell r="I30" t="str">
            <v>SO</v>
          </cell>
          <cell r="J30">
            <v>27.36</v>
          </cell>
          <cell r="K30">
            <v>76</v>
          </cell>
        </row>
        <row r="31">
          <cell r="B31">
            <v>21.695833333333336</v>
          </cell>
          <cell r="C31">
            <v>24.5</v>
          </cell>
          <cell r="D31">
            <v>20.2</v>
          </cell>
          <cell r="E31">
            <v>92.708333333333329</v>
          </cell>
          <cell r="F31">
            <v>95</v>
          </cell>
          <cell r="G31">
            <v>81</v>
          </cell>
          <cell r="H31">
            <v>5.04</v>
          </cell>
          <cell r="I31" t="str">
            <v>SO</v>
          </cell>
          <cell r="J31">
            <v>12.6</v>
          </cell>
          <cell r="K31">
            <v>10.6</v>
          </cell>
        </row>
        <row r="32">
          <cell r="B32">
            <v>24.933333333333334</v>
          </cell>
          <cell r="C32">
            <v>31.2</v>
          </cell>
          <cell r="D32">
            <v>21.6</v>
          </cell>
          <cell r="E32">
            <v>79.5</v>
          </cell>
          <cell r="F32">
            <v>95</v>
          </cell>
          <cell r="G32">
            <v>45</v>
          </cell>
          <cell r="H32">
            <v>9.3600000000000012</v>
          </cell>
          <cell r="I32" t="str">
            <v>O</v>
          </cell>
          <cell r="J32">
            <v>27.36</v>
          </cell>
          <cell r="K32">
            <v>1.4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33.92307692307692</v>
          </cell>
          <cell r="C5">
            <v>38.700000000000003</v>
          </cell>
          <cell r="D5">
            <v>26.3</v>
          </cell>
          <cell r="E5">
            <v>45.07692307692308</v>
          </cell>
          <cell r="F5">
            <v>76</v>
          </cell>
          <cell r="G5">
            <v>27</v>
          </cell>
          <cell r="H5">
            <v>12.6</v>
          </cell>
          <cell r="I5" t="str">
            <v>NO</v>
          </cell>
          <cell r="J5">
            <v>33.840000000000003</v>
          </cell>
          <cell r="K5">
            <v>0</v>
          </cell>
        </row>
        <row r="6">
          <cell r="B6">
            <v>26.658333333333328</v>
          </cell>
          <cell r="C6">
            <v>30.2</v>
          </cell>
          <cell r="D6">
            <v>23.7</v>
          </cell>
          <cell r="E6">
            <v>73.333333333333329</v>
          </cell>
          <cell r="F6">
            <v>88</v>
          </cell>
          <cell r="G6">
            <v>59</v>
          </cell>
          <cell r="H6">
            <v>11.16</v>
          </cell>
          <cell r="I6" t="str">
            <v>S</v>
          </cell>
          <cell r="J6">
            <v>23.400000000000002</v>
          </cell>
          <cell r="K6">
            <v>0.2</v>
          </cell>
        </row>
        <row r="7">
          <cell r="B7">
            <v>31.616666666666664</v>
          </cell>
          <cell r="C7">
            <v>36.9</v>
          </cell>
          <cell r="D7">
            <v>24.7</v>
          </cell>
          <cell r="E7">
            <v>52.833333333333336</v>
          </cell>
          <cell r="F7">
            <v>80</v>
          </cell>
          <cell r="G7">
            <v>34</v>
          </cell>
          <cell r="H7">
            <v>8.64</v>
          </cell>
          <cell r="I7" t="str">
            <v>SE</v>
          </cell>
          <cell r="J7">
            <v>25.92</v>
          </cell>
          <cell r="K7">
            <v>0</v>
          </cell>
        </row>
        <row r="8">
          <cell r="B8">
            <v>30.224999999999998</v>
          </cell>
          <cell r="C8">
            <v>37</v>
          </cell>
          <cell r="D8">
            <v>25</v>
          </cell>
          <cell r="E8">
            <v>59.666666666666664</v>
          </cell>
          <cell r="F8">
            <v>85</v>
          </cell>
          <cell r="G8">
            <v>34</v>
          </cell>
          <cell r="H8">
            <v>9</v>
          </cell>
          <cell r="I8" t="str">
            <v>SO</v>
          </cell>
          <cell r="J8">
            <v>29.880000000000003</v>
          </cell>
          <cell r="K8">
            <v>0.6</v>
          </cell>
        </row>
        <row r="9">
          <cell r="B9">
            <v>30.13333333333334</v>
          </cell>
          <cell r="C9">
            <v>35</v>
          </cell>
          <cell r="D9">
            <v>23.8</v>
          </cell>
          <cell r="E9">
            <v>62.5</v>
          </cell>
          <cell r="F9">
            <v>88</v>
          </cell>
          <cell r="G9">
            <v>45</v>
          </cell>
          <cell r="H9">
            <v>13.32</v>
          </cell>
          <cell r="I9" t="str">
            <v>S</v>
          </cell>
          <cell r="J9">
            <v>42.12</v>
          </cell>
          <cell r="K9">
            <v>20.6</v>
          </cell>
        </row>
        <row r="10">
          <cell r="B10">
            <v>32.281818181818181</v>
          </cell>
          <cell r="C10">
            <v>35.700000000000003</v>
          </cell>
          <cell r="D10">
            <v>25.2</v>
          </cell>
          <cell r="E10">
            <v>50</v>
          </cell>
          <cell r="F10">
            <v>84</v>
          </cell>
          <cell r="G10">
            <v>36</v>
          </cell>
          <cell r="H10">
            <v>7.5600000000000005</v>
          </cell>
          <cell r="I10" t="str">
            <v>L</v>
          </cell>
          <cell r="J10">
            <v>19.440000000000001</v>
          </cell>
          <cell r="K10">
            <v>0</v>
          </cell>
        </row>
        <row r="11">
          <cell r="B11">
            <v>32.909090909090907</v>
          </cell>
          <cell r="C11">
            <v>35.799999999999997</v>
          </cell>
          <cell r="D11">
            <v>25.1</v>
          </cell>
          <cell r="E11">
            <v>51.545454545454547</v>
          </cell>
          <cell r="F11">
            <v>83</v>
          </cell>
          <cell r="G11">
            <v>34</v>
          </cell>
          <cell r="H11">
            <v>9</v>
          </cell>
          <cell r="I11" t="str">
            <v>NE</v>
          </cell>
          <cell r="J11">
            <v>23.400000000000002</v>
          </cell>
          <cell r="K11">
            <v>0</v>
          </cell>
        </row>
        <row r="12">
          <cell r="B12">
            <v>33.563636363636363</v>
          </cell>
          <cell r="C12">
            <v>36.700000000000003</v>
          </cell>
          <cell r="D12">
            <v>26.3</v>
          </cell>
          <cell r="E12">
            <v>52.363636363636367</v>
          </cell>
          <cell r="F12">
            <v>82</v>
          </cell>
          <cell r="G12">
            <v>37</v>
          </cell>
          <cell r="H12">
            <v>15.840000000000002</v>
          </cell>
          <cell r="I12" t="str">
            <v>NE</v>
          </cell>
          <cell r="J12">
            <v>35.28</v>
          </cell>
          <cell r="K12">
            <v>0</v>
          </cell>
        </row>
        <row r="13">
          <cell r="B13">
            <v>33.791666666666664</v>
          </cell>
          <cell r="C13">
            <v>37.1</v>
          </cell>
          <cell r="D13">
            <v>27</v>
          </cell>
          <cell r="E13">
            <v>51.583333333333336</v>
          </cell>
          <cell r="F13">
            <v>81</v>
          </cell>
          <cell r="G13">
            <v>37</v>
          </cell>
          <cell r="H13">
            <v>9.3600000000000012</v>
          </cell>
          <cell r="I13" t="str">
            <v>N</v>
          </cell>
          <cell r="J13">
            <v>29.880000000000003</v>
          </cell>
          <cell r="K13">
            <v>0</v>
          </cell>
        </row>
        <row r="14">
          <cell r="B14">
            <v>28.136363636363637</v>
          </cell>
          <cell r="C14">
            <v>32.9</v>
          </cell>
          <cell r="D14">
            <v>23.5</v>
          </cell>
          <cell r="E14">
            <v>77.36363636363636</v>
          </cell>
          <cell r="F14">
            <v>91</v>
          </cell>
          <cell r="G14">
            <v>61</v>
          </cell>
          <cell r="H14">
            <v>17.28</v>
          </cell>
          <cell r="I14" t="str">
            <v>N</v>
          </cell>
          <cell r="J14">
            <v>41.4</v>
          </cell>
          <cell r="K14">
            <v>14.399999999999999</v>
          </cell>
        </row>
        <row r="15">
          <cell r="B15">
            <v>32.283333333333331</v>
          </cell>
          <cell r="C15">
            <v>34.799999999999997</v>
          </cell>
          <cell r="D15">
            <v>25.3</v>
          </cell>
          <cell r="E15">
            <v>58.25</v>
          </cell>
          <cell r="F15">
            <v>93</v>
          </cell>
          <cell r="G15">
            <v>47</v>
          </cell>
          <cell r="H15">
            <v>15.120000000000001</v>
          </cell>
          <cell r="I15" t="str">
            <v>N</v>
          </cell>
          <cell r="J15">
            <v>34.56</v>
          </cell>
          <cell r="K15">
            <v>0</v>
          </cell>
        </row>
        <row r="16">
          <cell r="B16">
            <v>28.033333333333335</v>
          </cell>
          <cell r="C16">
            <v>32.799999999999997</v>
          </cell>
          <cell r="D16">
            <v>22.9</v>
          </cell>
          <cell r="E16">
            <v>77.583333333333329</v>
          </cell>
          <cell r="F16">
            <v>94</v>
          </cell>
          <cell r="G16">
            <v>58</v>
          </cell>
          <cell r="H16">
            <v>11.520000000000001</v>
          </cell>
          <cell r="I16" t="str">
            <v>NO</v>
          </cell>
          <cell r="J16">
            <v>44.64</v>
          </cell>
          <cell r="K16">
            <v>29.6</v>
          </cell>
        </row>
        <row r="17">
          <cell r="B17">
            <v>28.246153846153849</v>
          </cell>
          <cell r="C17">
            <v>32.9</v>
          </cell>
          <cell r="D17">
            <v>23.6</v>
          </cell>
          <cell r="E17">
            <v>72.769230769230774</v>
          </cell>
          <cell r="F17">
            <v>91</v>
          </cell>
          <cell r="G17">
            <v>54</v>
          </cell>
          <cell r="H17">
            <v>10.44</v>
          </cell>
          <cell r="I17" t="str">
            <v>SE</v>
          </cell>
          <cell r="J17">
            <v>29.16</v>
          </cell>
          <cell r="K17">
            <v>3.5999999999999996</v>
          </cell>
        </row>
        <row r="18">
          <cell r="B18">
            <v>26.907142857142855</v>
          </cell>
          <cell r="C18">
            <v>31</v>
          </cell>
          <cell r="D18">
            <v>24.5</v>
          </cell>
          <cell r="E18">
            <v>82.285714285714292</v>
          </cell>
          <cell r="F18">
            <v>93</v>
          </cell>
          <cell r="G18">
            <v>63</v>
          </cell>
          <cell r="H18">
            <v>12.96</v>
          </cell>
          <cell r="I18" t="str">
            <v>NE</v>
          </cell>
          <cell r="J18">
            <v>29.880000000000003</v>
          </cell>
          <cell r="K18">
            <v>1.4000000000000001</v>
          </cell>
        </row>
        <row r="19">
          <cell r="B19">
            <v>27.345454545454547</v>
          </cell>
          <cell r="C19">
            <v>31.9</v>
          </cell>
          <cell r="D19">
            <v>24.4</v>
          </cell>
          <cell r="E19">
            <v>79.727272727272734</v>
          </cell>
          <cell r="F19">
            <v>92</v>
          </cell>
          <cell r="G19">
            <v>57</v>
          </cell>
          <cell r="H19">
            <v>9.7200000000000006</v>
          </cell>
          <cell r="I19" t="str">
            <v>N</v>
          </cell>
          <cell r="J19">
            <v>22.68</v>
          </cell>
          <cell r="K19">
            <v>7.3999999999999995</v>
          </cell>
        </row>
        <row r="20">
          <cell r="B20">
            <v>29.308333333333334</v>
          </cell>
          <cell r="C20">
            <v>32.6</v>
          </cell>
          <cell r="D20">
            <v>23.6</v>
          </cell>
          <cell r="E20">
            <v>49.333333333333336</v>
          </cell>
          <cell r="F20">
            <v>83</v>
          </cell>
          <cell r="G20">
            <v>32</v>
          </cell>
          <cell r="H20">
            <v>8.2799999999999994</v>
          </cell>
          <cell r="I20" t="str">
            <v>O</v>
          </cell>
          <cell r="J20">
            <v>21.6</v>
          </cell>
          <cell r="K20">
            <v>0</v>
          </cell>
        </row>
        <row r="21">
          <cell r="B21">
            <v>28.900000000000002</v>
          </cell>
          <cell r="C21">
            <v>32.799999999999997</v>
          </cell>
          <cell r="D21">
            <v>22.4</v>
          </cell>
          <cell r="E21">
            <v>53.769230769230766</v>
          </cell>
          <cell r="F21">
            <v>84</v>
          </cell>
          <cell r="G21">
            <v>34</v>
          </cell>
          <cell r="H21">
            <v>9.7200000000000006</v>
          </cell>
          <cell r="I21" t="str">
            <v>O</v>
          </cell>
          <cell r="J21">
            <v>20.52</v>
          </cell>
          <cell r="K21">
            <v>0</v>
          </cell>
        </row>
        <row r="22">
          <cell r="B22">
            <v>29.563636363636359</v>
          </cell>
          <cell r="C22">
            <v>34.299999999999997</v>
          </cell>
          <cell r="D22">
            <v>23.9</v>
          </cell>
          <cell r="E22">
            <v>60.272727272727273</v>
          </cell>
          <cell r="F22">
            <v>85</v>
          </cell>
          <cell r="G22">
            <v>36</v>
          </cell>
          <cell r="H22">
            <v>11.520000000000001</v>
          </cell>
          <cell r="I22" t="str">
            <v>N</v>
          </cell>
          <cell r="J22">
            <v>46.440000000000005</v>
          </cell>
          <cell r="K22">
            <v>0.8</v>
          </cell>
        </row>
        <row r="23">
          <cell r="B23">
            <v>27.062500000000004</v>
          </cell>
          <cell r="C23">
            <v>34.700000000000003</v>
          </cell>
          <cell r="D23">
            <v>21.9</v>
          </cell>
          <cell r="E23">
            <v>75.291666666666671</v>
          </cell>
          <cell r="F23">
            <v>93</v>
          </cell>
          <cell r="G23">
            <v>46</v>
          </cell>
          <cell r="H23">
            <v>12.6</v>
          </cell>
          <cell r="I23" t="str">
            <v>NO</v>
          </cell>
          <cell r="J23">
            <v>28.8</v>
          </cell>
          <cell r="K23">
            <v>1.6</v>
          </cell>
        </row>
        <row r="24">
          <cell r="B24">
            <v>26.991666666666664</v>
          </cell>
          <cell r="C24">
            <v>32.799999999999997</v>
          </cell>
          <cell r="D24">
            <v>23.9</v>
          </cell>
          <cell r="E24">
            <v>79.375</v>
          </cell>
          <cell r="F24">
            <v>92</v>
          </cell>
          <cell r="G24">
            <v>54</v>
          </cell>
          <cell r="H24">
            <v>9.3600000000000012</v>
          </cell>
          <cell r="I24" t="str">
            <v>N</v>
          </cell>
          <cell r="J24">
            <v>25.92</v>
          </cell>
          <cell r="K24">
            <v>0</v>
          </cell>
        </row>
        <row r="25">
          <cell r="B25">
            <v>28.033333333333335</v>
          </cell>
          <cell r="C25">
            <v>35.4</v>
          </cell>
          <cell r="D25">
            <v>23.8</v>
          </cell>
          <cell r="E25">
            <v>75.625</v>
          </cell>
          <cell r="F25">
            <v>94</v>
          </cell>
          <cell r="G25">
            <v>40</v>
          </cell>
          <cell r="H25">
            <v>4.32</v>
          </cell>
          <cell r="I25" t="str">
            <v>NE</v>
          </cell>
          <cell r="J25">
            <v>24.840000000000003</v>
          </cell>
          <cell r="K25">
            <v>0</v>
          </cell>
        </row>
        <row r="26">
          <cell r="B26">
            <v>27.637499999999999</v>
          </cell>
          <cell r="C26">
            <v>34.5</v>
          </cell>
          <cell r="D26">
            <v>22.8</v>
          </cell>
          <cell r="E26">
            <v>74.291666666666671</v>
          </cell>
          <cell r="F26">
            <v>93</v>
          </cell>
          <cell r="G26">
            <v>49</v>
          </cell>
          <cell r="H26">
            <v>8.2799999999999994</v>
          </cell>
          <cell r="I26" t="str">
            <v>N</v>
          </cell>
          <cell r="J26">
            <v>27</v>
          </cell>
          <cell r="K26">
            <v>0</v>
          </cell>
        </row>
        <row r="27">
          <cell r="B27">
            <v>27.904166666666669</v>
          </cell>
          <cell r="C27">
            <v>35.1</v>
          </cell>
          <cell r="D27">
            <v>22.6</v>
          </cell>
          <cell r="E27">
            <v>73.125</v>
          </cell>
          <cell r="F27">
            <v>93</v>
          </cell>
          <cell r="G27">
            <v>43</v>
          </cell>
          <cell r="H27">
            <v>13.68</v>
          </cell>
          <cell r="I27" t="str">
            <v>N</v>
          </cell>
          <cell r="J27">
            <v>40.32</v>
          </cell>
          <cell r="K27">
            <v>0</v>
          </cell>
        </row>
        <row r="28">
          <cell r="B28">
            <v>28.737500000000001</v>
          </cell>
          <cell r="C28">
            <v>35.9</v>
          </cell>
          <cell r="D28">
            <v>22.7</v>
          </cell>
          <cell r="E28">
            <v>69.291666666666671</v>
          </cell>
          <cell r="F28">
            <v>93</v>
          </cell>
          <cell r="G28">
            <v>41</v>
          </cell>
          <cell r="H28">
            <v>15.48</v>
          </cell>
          <cell r="I28" t="str">
            <v>N</v>
          </cell>
          <cell r="J28">
            <v>42.480000000000004</v>
          </cell>
          <cell r="K28">
            <v>0</v>
          </cell>
        </row>
        <row r="29">
          <cell r="B29">
            <v>28.979166666666661</v>
          </cell>
          <cell r="C29">
            <v>35.700000000000003</v>
          </cell>
          <cell r="D29">
            <v>24.1</v>
          </cell>
          <cell r="E29">
            <v>66.416666666666671</v>
          </cell>
          <cell r="F29">
            <v>87</v>
          </cell>
          <cell r="G29">
            <v>40</v>
          </cell>
          <cell r="H29">
            <v>14.04</v>
          </cell>
          <cell r="I29" t="str">
            <v>NO</v>
          </cell>
          <cell r="J29">
            <v>36</v>
          </cell>
          <cell r="K29">
            <v>0</v>
          </cell>
        </row>
        <row r="30">
          <cell r="B30">
            <v>25.358333333333338</v>
          </cell>
          <cell r="C30">
            <v>29.5</v>
          </cell>
          <cell r="D30">
            <v>23.2</v>
          </cell>
          <cell r="E30">
            <v>85.916666666666671</v>
          </cell>
          <cell r="F30">
            <v>94</v>
          </cell>
          <cell r="G30">
            <v>66</v>
          </cell>
          <cell r="H30">
            <v>6.84</v>
          </cell>
          <cell r="I30" t="str">
            <v>N</v>
          </cell>
          <cell r="J30">
            <v>39.24</v>
          </cell>
          <cell r="K30">
            <v>59.399999999999991</v>
          </cell>
        </row>
        <row r="31">
          <cell r="B31">
            <v>24.245833333333326</v>
          </cell>
          <cell r="C31">
            <v>28.7</v>
          </cell>
          <cell r="D31">
            <v>22.4</v>
          </cell>
          <cell r="E31">
            <v>88.625</v>
          </cell>
          <cell r="F31">
            <v>94</v>
          </cell>
          <cell r="G31">
            <v>68</v>
          </cell>
          <cell r="H31">
            <v>7.5600000000000005</v>
          </cell>
          <cell r="I31" t="str">
            <v>S</v>
          </cell>
          <cell r="J31">
            <v>20.52</v>
          </cell>
          <cell r="K31">
            <v>40.799999999999997</v>
          </cell>
        </row>
        <row r="32">
          <cell r="B32">
            <v>26.252173913043471</v>
          </cell>
          <cell r="C32">
            <v>32.5</v>
          </cell>
          <cell r="D32">
            <v>22.7</v>
          </cell>
          <cell r="E32">
            <v>80.130434782608702</v>
          </cell>
          <cell r="F32">
            <v>94</v>
          </cell>
          <cell r="G32">
            <v>48</v>
          </cell>
          <cell r="H32">
            <v>10.08</v>
          </cell>
          <cell r="I32" t="str">
            <v>S</v>
          </cell>
          <cell r="J32">
            <v>25.92</v>
          </cell>
          <cell r="K32">
            <v>23.4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30.012500000000006</v>
          </cell>
          <cell r="C5">
            <v>38.9</v>
          </cell>
          <cell r="D5">
            <v>21.9</v>
          </cell>
          <cell r="E5">
            <v>59.833333333333336</v>
          </cell>
          <cell r="F5">
            <v>92</v>
          </cell>
          <cell r="G5">
            <v>26</v>
          </cell>
          <cell r="H5">
            <v>8.2799999999999994</v>
          </cell>
          <cell r="I5" t="str">
            <v>L</v>
          </cell>
          <cell r="J5">
            <v>19.440000000000001</v>
          </cell>
          <cell r="K5">
            <v>0</v>
          </cell>
        </row>
        <row r="6">
          <cell r="B6">
            <v>29.616666666666671</v>
          </cell>
          <cell r="C6">
            <v>35.4</v>
          </cell>
          <cell r="D6">
            <v>24.6</v>
          </cell>
          <cell r="E6">
            <v>61.25</v>
          </cell>
          <cell r="F6">
            <v>87</v>
          </cell>
          <cell r="G6">
            <v>39</v>
          </cell>
          <cell r="H6">
            <v>18.720000000000002</v>
          </cell>
          <cell r="I6" t="str">
            <v>O</v>
          </cell>
          <cell r="J6">
            <v>33.840000000000003</v>
          </cell>
          <cell r="K6">
            <v>0</v>
          </cell>
        </row>
        <row r="7">
          <cell r="B7">
            <v>28.508333333333329</v>
          </cell>
          <cell r="C7">
            <v>36.9</v>
          </cell>
          <cell r="D7">
            <v>21.5</v>
          </cell>
          <cell r="E7">
            <v>63.75</v>
          </cell>
          <cell r="F7">
            <v>94</v>
          </cell>
          <cell r="G7">
            <v>32</v>
          </cell>
          <cell r="H7">
            <v>16.920000000000002</v>
          </cell>
          <cell r="I7" t="str">
            <v>S</v>
          </cell>
          <cell r="J7">
            <v>37.800000000000004</v>
          </cell>
          <cell r="K7">
            <v>0</v>
          </cell>
        </row>
        <row r="8">
          <cell r="B8">
            <v>26.737500000000001</v>
          </cell>
          <cell r="C8">
            <v>35.200000000000003</v>
          </cell>
          <cell r="D8">
            <v>21.9</v>
          </cell>
          <cell r="E8">
            <v>71.958333333333329</v>
          </cell>
          <cell r="F8">
            <v>95</v>
          </cell>
          <cell r="G8">
            <v>39</v>
          </cell>
          <cell r="H8">
            <v>15.48</v>
          </cell>
          <cell r="I8" t="str">
            <v>S</v>
          </cell>
          <cell r="J8">
            <v>36</v>
          </cell>
          <cell r="K8">
            <v>14.8</v>
          </cell>
        </row>
        <row r="9">
          <cell r="B9">
            <v>24.987500000000001</v>
          </cell>
          <cell r="C9">
            <v>30.9</v>
          </cell>
          <cell r="D9">
            <v>19.399999999999999</v>
          </cell>
          <cell r="E9">
            <v>80.291666666666671</v>
          </cell>
          <cell r="F9">
            <v>97</v>
          </cell>
          <cell r="G9">
            <v>55</v>
          </cell>
          <cell r="H9">
            <v>20.16</v>
          </cell>
          <cell r="I9" t="str">
            <v>L</v>
          </cell>
          <cell r="J9">
            <v>59.760000000000005</v>
          </cell>
          <cell r="K9">
            <v>11.8</v>
          </cell>
        </row>
        <row r="10">
          <cell r="B10">
            <v>25.5625</v>
          </cell>
          <cell r="C10">
            <v>33</v>
          </cell>
          <cell r="D10">
            <v>20.7</v>
          </cell>
          <cell r="E10">
            <v>77.708333333333329</v>
          </cell>
          <cell r="F10">
            <v>96</v>
          </cell>
          <cell r="G10">
            <v>48</v>
          </cell>
          <cell r="H10">
            <v>15.48</v>
          </cell>
          <cell r="I10" t="str">
            <v>L</v>
          </cell>
          <cell r="J10">
            <v>28.44</v>
          </cell>
          <cell r="K10">
            <v>0.4</v>
          </cell>
        </row>
        <row r="11">
          <cell r="B11">
            <v>27.100000000000005</v>
          </cell>
          <cell r="C11">
            <v>34.700000000000003</v>
          </cell>
          <cell r="D11">
            <v>22.1</v>
          </cell>
          <cell r="E11">
            <v>72.333333333333329</v>
          </cell>
          <cell r="F11">
            <v>93</v>
          </cell>
          <cell r="G11">
            <v>44</v>
          </cell>
          <cell r="H11">
            <v>13.32</v>
          </cell>
          <cell r="I11" t="str">
            <v>SE</v>
          </cell>
          <cell r="J11">
            <v>25.92</v>
          </cell>
          <cell r="K11">
            <v>0</v>
          </cell>
        </row>
        <row r="12">
          <cell r="B12">
            <v>27.987500000000001</v>
          </cell>
          <cell r="C12">
            <v>35.4</v>
          </cell>
          <cell r="D12">
            <v>23.1</v>
          </cell>
          <cell r="E12">
            <v>69.666666666666671</v>
          </cell>
          <cell r="F12">
            <v>93</v>
          </cell>
          <cell r="G12">
            <v>32</v>
          </cell>
          <cell r="H12">
            <v>12.24</v>
          </cell>
          <cell r="I12" t="str">
            <v>SE</v>
          </cell>
          <cell r="J12">
            <v>37.440000000000005</v>
          </cell>
          <cell r="K12">
            <v>0</v>
          </cell>
        </row>
        <row r="13">
          <cell r="B13">
            <v>28.512499999999999</v>
          </cell>
          <cell r="C13">
            <v>37.1</v>
          </cell>
          <cell r="D13">
            <v>22.4</v>
          </cell>
          <cell r="E13">
            <v>69.708333333333329</v>
          </cell>
          <cell r="F13">
            <v>95</v>
          </cell>
          <cell r="G13">
            <v>35</v>
          </cell>
          <cell r="H13">
            <v>11.520000000000001</v>
          </cell>
          <cell r="I13" t="str">
            <v>SE</v>
          </cell>
          <cell r="J13">
            <v>36.36</v>
          </cell>
          <cell r="K13">
            <v>0</v>
          </cell>
        </row>
        <row r="14">
          <cell r="B14">
            <v>26.929166666666664</v>
          </cell>
          <cell r="C14">
            <v>35.5</v>
          </cell>
          <cell r="D14">
            <v>23.2</v>
          </cell>
          <cell r="E14">
            <v>76.75</v>
          </cell>
          <cell r="F14">
            <v>97</v>
          </cell>
          <cell r="G14">
            <v>45</v>
          </cell>
          <cell r="H14">
            <v>31.680000000000003</v>
          </cell>
          <cell r="I14" t="str">
            <v>N</v>
          </cell>
          <cell r="J14">
            <v>55.800000000000004</v>
          </cell>
          <cell r="K14">
            <v>1.4</v>
          </cell>
        </row>
        <row r="15">
          <cell r="B15">
            <v>27.574999999999999</v>
          </cell>
          <cell r="C15">
            <v>35.1</v>
          </cell>
          <cell r="D15">
            <v>22.5</v>
          </cell>
          <cell r="E15">
            <v>77.25</v>
          </cell>
          <cell r="F15">
            <v>97</v>
          </cell>
          <cell r="G15">
            <v>47</v>
          </cell>
          <cell r="H15">
            <v>20.52</v>
          </cell>
          <cell r="I15" t="str">
            <v>N</v>
          </cell>
          <cell r="J15">
            <v>36.36</v>
          </cell>
          <cell r="K15">
            <v>0.2</v>
          </cell>
        </row>
        <row r="16">
          <cell r="B16">
            <v>25.237499999999997</v>
          </cell>
          <cell r="C16">
            <v>30.9</v>
          </cell>
          <cell r="D16">
            <v>21.6</v>
          </cell>
          <cell r="E16">
            <v>85.458333333333329</v>
          </cell>
          <cell r="F16">
            <v>97</v>
          </cell>
          <cell r="G16">
            <v>62</v>
          </cell>
          <cell r="H16">
            <v>15.840000000000002</v>
          </cell>
          <cell r="I16" t="str">
            <v>SE</v>
          </cell>
          <cell r="J16">
            <v>42.84</v>
          </cell>
          <cell r="K16">
            <v>26.599999999999998</v>
          </cell>
        </row>
        <row r="17">
          <cell r="B17">
            <v>24.329166666666669</v>
          </cell>
          <cell r="C17">
            <v>28.4</v>
          </cell>
          <cell r="D17">
            <v>21.8</v>
          </cell>
          <cell r="E17">
            <v>87.958333333333329</v>
          </cell>
          <cell r="F17">
            <v>95</v>
          </cell>
          <cell r="G17">
            <v>72</v>
          </cell>
          <cell r="H17">
            <v>15.48</v>
          </cell>
          <cell r="I17" t="str">
            <v>SO</v>
          </cell>
          <cell r="J17">
            <v>24.48</v>
          </cell>
          <cell r="K17">
            <v>1</v>
          </cell>
        </row>
        <row r="18">
          <cell r="B18">
            <v>24.720833333333335</v>
          </cell>
          <cell r="C18">
            <v>29</v>
          </cell>
          <cell r="D18">
            <v>22.5</v>
          </cell>
          <cell r="E18">
            <v>84.583333333333329</v>
          </cell>
          <cell r="F18">
            <v>97</v>
          </cell>
          <cell r="G18">
            <v>69</v>
          </cell>
          <cell r="H18">
            <v>15.840000000000002</v>
          </cell>
          <cell r="I18" t="str">
            <v>L</v>
          </cell>
          <cell r="J18">
            <v>27</v>
          </cell>
          <cell r="K18">
            <v>0.60000000000000009</v>
          </cell>
        </row>
        <row r="19">
          <cell r="B19">
            <v>24.929166666666664</v>
          </cell>
          <cell r="C19">
            <v>30.1</v>
          </cell>
          <cell r="D19">
            <v>22.8</v>
          </cell>
          <cell r="E19">
            <v>86.333333333333329</v>
          </cell>
          <cell r="F19">
            <v>98</v>
          </cell>
          <cell r="G19">
            <v>60</v>
          </cell>
          <cell r="H19">
            <v>19.079999999999998</v>
          </cell>
          <cell r="I19" t="str">
            <v>O</v>
          </cell>
          <cell r="J19">
            <v>47.16</v>
          </cell>
          <cell r="K19">
            <v>3.8000000000000003</v>
          </cell>
        </row>
        <row r="20">
          <cell r="B20">
            <v>25.400000000000002</v>
          </cell>
          <cell r="C20">
            <v>30.8</v>
          </cell>
          <cell r="D20">
            <v>20.3</v>
          </cell>
          <cell r="E20">
            <v>69.041666666666671</v>
          </cell>
          <cell r="F20">
            <v>90</v>
          </cell>
          <cell r="G20">
            <v>44</v>
          </cell>
          <cell r="H20">
            <v>13.32</v>
          </cell>
          <cell r="I20" t="str">
            <v>SO</v>
          </cell>
          <cell r="J20">
            <v>25.2</v>
          </cell>
          <cell r="K20">
            <v>0</v>
          </cell>
        </row>
        <row r="21">
          <cell r="B21">
            <v>25.183333333333334</v>
          </cell>
          <cell r="C21">
            <v>32</v>
          </cell>
          <cell r="D21">
            <v>21</v>
          </cell>
          <cell r="E21">
            <v>71.208333333333329</v>
          </cell>
          <cell r="F21">
            <v>89</v>
          </cell>
          <cell r="G21">
            <v>38</v>
          </cell>
          <cell r="H21">
            <v>17.28</v>
          </cell>
          <cell r="I21" t="str">
            <v>SO</v>
          </cell>
          <cell r="J21">
            <v>39.96</v>
          </cell>
          <cell r="K21">
            <v>0</v>
          </cell>
        </row>
        <row r="22">
          <cell r="B22">
            <v>24.395833333333332</v>
          </cell>
          <cell r="C22">
            <v>32.299999999999997</v>
          </cell>
          <cell r="D22">
            <v>20.2</v>
          </cell>
          <cell r="E22">
            <v>76.916666666666671</v>
          </cell>
          <cell r="F22">
            <v>97</v>
          </cell>
          <cell r="G22">
            <v>43</v>
          </cell>
          <cell r="H22">
            <v>15.48</v>
          </cell>
          <cell r="I22" t="str">
            <v>O</v>
          </cell>
          <cell r="J22">
            <v>41.4</v>
          </cell>
          <cell r="K22">
            <v>0</v>
          </cell>
        </row>
        <row r="23">
          <cell r="B23">
            <v>23</v>
          </cell>
          <cell r="C23">
            <v>26.5</v>
          </cell>
          <cell r="D23">
            <v>21.1</v>
          </cell>
          <cell r="E23">
            <v>88.416666666666671</v>
          </cell>
          <cell r="F23">
            <v>96</v>
          </cell>
          <cell r="G23">
            <v>71</v>
          </cell>
          <cell r="H23">
            <v>14.04</v>
          </cell>
          <cell r="I23" t="str">
            <v>NE</v>
          </cell>
          <cell r="J23">
            <v>38.519999999999996</v>
          </cell>
          <cell r="K23">
            <v>0.8</v>
          </cell>
        </row>
        <row r="24">
          <cell r="B24">
            <v>25.016666666666666</v>
          </cell>
          <cell r="C24">
            <v>32.200000000000003</v>
          </cell>
          <cell r="D24">
            <v>19.899999999999999</v>
          </cell>
          <cell r="E24">
            <v>81.291666666666671</v>
          </cell>
          <cell r="F24">
            <v>98</v>
          </cell>
          <cell r="G24">
            <v>50</v>
          </cell>
          <cell r="H24">
            <v>12.24</v>
          </cell>
          <cell r="I24" t="str">
            <v>NO</v>
          </cell>
          <cell r="J24">
            <v>28.8</v>
          </cell>
          <cell r="K24">
            <v>0.8</v>
          </cell>
        </row>
        <row r="25">
          <cell r="B25">
            <v>26.658333333333335</v>
          </cell>
          <cell r="C25">
            <v>34.200000000000003</v>
          </cell>
          <cell r="D25">
            <v>21.3</v>
          </cell>
          <cell r="E25">
            <v>73.875</v>
          </cell>
          <cell r="F25">
            <v>97</v>
          </cell>
          <cell r="G25">
            <v>41</v>
          </cell>
          <cell r="H25">
            <v>10.44</v>
          </cell>
          <cell r="I25" t="str">
            <v>NE</v>
          </cell>
          <cell r="J25">
            <v>20.52</v>
          </cell>
          <cell r="K25">
            <v>0</v>
          </cell>
        </row>
        <row r="26">
          <cell r="B26">
            <v>27.695833333333336</v>
          </cell>
          <cell r="C26">
            <v>34.799999999999997</v>
          </cell>
          <cell r="D26">
            <v>21.7</v>
          </cell>
          <cell r="E26">
            <v>66.958333333333329</v>
          </cell>
          <cell r="F26">
            <v>92</v>
          </cell>
          <cell r="G26">
            <v>42</v>
          </cell>
          <cell r="H26">
            <v>11.520000000000001</v>
          </cell>
          <cell r="I26" t="str">
            <v>NE</v>
          </cell>
          <cell r="J26">
            <v>24.12</v>
          </cell>
          <cell r="K26">
            <v>0</v>
          </cell>
        </row>
        <row r="27">
          <cell r="B27">
            <v>28.920833333333331</v>
          </cell>
          <cell r="C27">
            <v>36</v>
          </cell>
          <cell r="D27">
            <v>23.1</v>
          </cell>
          <cell r="E27">
            <v>65.208333333333329</v>
          </cell>
          <cell r="F27">
            <v>89</v>
          </cell>
          <cell r="G27">
            <v>39</v>
          </cell>
          <cell r="H27">
            <v>18</v>
          </cell>
          <cell r="I27" t="str">
            <v>N</v>
          </cell>
          <cell r="J27">
            <v>36</v>
          </cell>
          <cell r="K27">
            <v>0</v>
          </cell>
        </row>
        <row r="28">
          <cell r="B28">
            <v>29.154166666666665</v>
          </cell>
          <cell r="C28">
            <v>37.200000000000003</v>
          </cell>
          <cell r="D28">
            <v>23.1</v>
          </cell>
          <cell r="E28">
            <v>65.166666666666671</v>
          </cell>
          <cell r="F28">
            <v>90</v>
          </cell>
          <cell r="G28">
            <v>36</v>
          </cell>
          <cell r="H28">
            <v>20.52</v>
          </cell>
          <cell r="I28" t="str">
            <v>N</v>
          </cell>
          <cell r="J28">
            <v>40.680000000000007</v>
          </cell>
          <cell r="K28">
            <v>0</v>
          </cell>
        </row>
        <row r="29">
          <cell r="B29">
            <v>28.783333333333335</v>
          </cell>
          <cell r="C29">
            <v>36.1</v>
          </cell>
          <cell r="D29">
            <v>23.1</v>
          </cell>
          <cell r="E29">
            <v>66.666666666666671</v>
          </cell>
          <cell r="F29">
            <v>92</v>
          </cell>
          <cell r="G29">
            <v>40</v>
          </cell>
          <cell r="H29">
            <v>24.840000000000003</v>
          </cell>
          <cell r="I29" t="str">
            <v>NO</v>
          </cell>
          <cell r="J29">
            <v>47.16</v>
          </cell>
          <cell r="K29">
            <v>0</v>
          </cell>
        </row>
        <row r="30">
          <cell r="B30">
            <v>23.3125</v>
          </cell>
          <cell r="C30">
            <v>29.7</v>
          </cell>
          <cell r="D30">
            <v>20.9</v>
          </cell>
          <cell r="E30">
            <v>91.083333333333329</v>
          </cell>
          <cell r="F30">
            <v>98</v>
          </cell>
          <cell r="G30">
            <v>57</v>
          </cell>
          <cell r="H30">
            <v>19.440000000000001</v>
          </cell>
          <cell r="I30" t="str">
            <v>SO</v>
          </cell>
          <cell r="J30">
            <v>38.519999999999996</v>
          </cell>
          <cell r="K30">
            <v>49.000000000000014</v>
          </cell>
        </row>
        <row r="31">
          <cell r="B31">
            <v>22.583333333333332</v>
          </cell>
          <cell r="C31">
            <v>26.2</v>
          </cell>
          <cell r="D31">
            <v>20.9</v>
          </cell>
          <cell r="E31">
            <v>92.791666666666671</v>
          </cell>
          <cell r="F31">
            <v>97</v>
          </cell>
          <cell r="G31">
            <v>76</v>
          </cell>
          <cell r="H31">
            <v>8.2799999999999994</v>
          </cell>
          <cell r="I31" t="str">
            <v>L</v>
          </cell>
          <cell r="J31">
            <v>18</v>
          </cell>
          <cell r="K31">
            <v>7</v>
          </cell>
        </row>
        <row r="32">
          <cell r="B32">
            <v>24.708333333333332</v>
          </cell>
          <cell r="C32">
            <v>30.4</v>
          </cell>
          <cell r="D32">
            <v>22</v>
          </cell>
          <cell r="E32">
            <v>86.25</v>
          </cell>
          <cell r="F32">
            <v>98</v>
          </cell>
          <cell r="G32">
            <v>60</v>
          </cell>
          <cell r="H32">
            <v>9.7200000000000006</v>
          </cell>
          <cell r="I32" t="str">
            <v>SE</v>
          </cell>
          <cell r="J32">
            <v>21.240000000000002</v>
          </cell>
          <cell r="K32">
            <v>3.6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27.787500000000005</v>
          </cell>
          <cell r="C5">
            <v>36.9</v>
          </cell>
          <cell r="D5">
            <v>23.3</v>
          </cell>
          <cell r="E5">
            <v>76.625</v>
          </cell>
          <cell r="F5">
            <v>95</v>
          </cell>
          <cell r="G5">
            <v>34</v>
          </cell>
          <cell r="H5">
            <v>11.16</v>
          </cell>
          <cell r="I5" t="str">
            <v>SO</v>
          </cell>
          <cell r="J5">
            <v>44.28</v>
          </cell>
          <cell r="K5">
            <v>0.8</v>
          </cell>
        </row>
        <row r="6">
          <cell r="B6">
            <v>26.908333333333331</v>
          </cell>
          <cell r="C6">
            <v>32.9</v>
          </cell>
          <cell r="D6">
            <v>23.6</v>
          </cell>
          <cell r="E6">
            <v>77.625</v>
          </cell>
          <cell r="F6">
            <v>92</v>
          </cell>
          <cell r="G6">
            <v>54</v>
          </cell>
          <cell r="H6">
            <v>12.96</v>
          </cell>
          <cell r="I6" t="str">
            <v>S</v>
          </cell>
          <cell r="J6">
            <v>30.240000000000002</v>
          </cell>
          <cell r="K6">
            <v>0</v>
          </cell>
        </row>
        <row r="7">
          <cell r="B7">
            <v>28.483333333333331</v>
          </cell>
          <cell r="C7">
            <v>35.299999999999997</v>
          </cell>
          <cell r="D7">
            <v>22.6</v>
          </cell>
          <cell r="E7">
            <v>71.916666666666671</v>
          </cell>
          <cell r="F7">
            <v>95</v>
          </cell>
          <cell r="G7">
            <v>42</v>
          </cell>
          <cell r="H7">
            <v>12.6</v>
          </cell>
          <cell r="I7" t="str">
            <v>S</v>
          </cell>
          <cell r="J7">
            <v>32.04</v>
          </cell>
          <cell r="K7">
            <v>0</v>
          </cell>
        </row>
        <row r="8">
          <cell r="B8">
            <v>27.0625</v>
          </cell>
          <cell r="C8">
            <v>35.700000000000003</v>
          </cell>
          <cell r="D8">
            <v>23.2</v>
          </cell>
          <cell r="E8">
            <v>78.083333333333329</v>
          </cell>
          <cell r="F8">
            <v>93</v>
          </cell>
          <cell r="G8">
            <v>43</v>
          </cell>
          <cell r="H8">
            <v>32.04</v>
          </cell>
          <cell r="I8" t="str">
            <v>S</v>
          </cell>
          <cell r="J8">
            <v>48.96</v>
          </cell>
          <cell r="K8">
            <v>6.8000000000000007</v>
          </cell>
        </row>
        <row r="9">
          <cell r="B9">
            <v>26.504347826086953</v>
          </cell>
          <cell r="C9">
            <v>34.6</v>
          </cell>
          <cell r="D9">
            <v>22.6</v>
          </cell>
          <cell r="E9">
            <v>80.826086956521735</v>
          </cell>
          <cell r="F9">
            <v>95</v>
          </cell>
          <cell r="G9">
            <v>48</v>
          </cell>
          <cell r="H9">
            <v>21.96</v>
          </cell>
          <cell r="I9" t="str">
            <v>SO</v>
          </cell>
          <cell r="J9">
            <v>47.88</v>
          </cell>
          <cell r="K9">
            <v>22.799999999999997</v>
          </cell>
        </row>
        <row r="10">
          <cell r="B10">
            <v>29.466666666666665</v>
          </cell>
          <cell r="C10">
            <v>35.9</v>
          </cell>
          <cell r="D10">
            <v>24.8</v>
          </cell>
          <cell r="E10">
            <v>71.066666666666663</v>
          </cell>
          <cell r="F10">
            <v>94</v>
          </cell>
          <cell r="G10">
            <v>41</v>
          </cell>
          <cell r="H10">
            <v>30.240000000000002</v>
          </cell>
          <cell r="I10" t="str">
            <v>L</v>
          </cell>
          <cell r="J10">
            <v>61.92</v>
          </cell>
          <cell r="K10">
            <v>0.4</v>
          </cell>
        </row>
        <row r="11">
          <cell r="B11">
            <v>30.931250000000002</v>
          </cell>
          <cell r="C11">
            <v>36</v>
          </cell>
          <cell r="D11">
            <v>25.5</v>
          </cell>
          <cell r="E11">
            <v>67.0625</v>
          </cell>
          <cell r="F11">
            <v>92</v>
          </cell>
          <cell r="G11">
            <v>44</v>
          </cell>
          <cell r="H11">
            <v>17.28</v>
          </cell>
          <cell r="I11" t="str">
            <v>N</v>
          </cell>
          <cell r="J11">
            <v>37.080000000000005</v>
          </cell>
          <cell r="K11">
            <v>0.2</v>
          </cell>
        </row>
        <row r="12">
          <cell r="B12">
            <v>30.164705882352951</v>
          </cell>
          <cell r="C12">
            <v>35.5</v>
          </cell>
          <cell r="D12">
            <v>25.3</v>
          </cell>
          <cell r="E12">
            <v>72.235294117647058</v>
          </cell>
          <cell r="F12">
            <v>92</v>
          </cell>
          <cell r="G12">
            <v>46</v>
          </cell>
          <cell r="H12">
            <v>15.840000000000002</v>
          </cell>
          <cell r="I12" t="str">
            <v>N</v>
          </cell>
          <cell r="J12">
            <v>58.32</v>
          </cell>
          <cell r="K12">
            <v>6.4</v>
          </cell>
        </row>
        <row r="13">
          <cell r="B13">
            <v>30.742105263157889</v>
          </cell>
          <cell r="C13">
            <v>37.1</v>
          </cell>
          <cell r="D13">
            <v>25</v>
          </cell>
          <cell r="E13">
            <v>68.84210526315789</v>
          </cell>
          <cell r="F13">
            <v>92</v>
          </cell>
          <cell r="G13">
            <v>41</v>
          </cell>
          <cell r="H13">
            <v>16.2</v>
          </cell>
          <cell r="I13" t="str">
            <v>N</v>
          </cell>
          <cell r="J13">
            <v>28.8</v>
          </cell>
          <cell r="K13">
            <v>0</v>
          </cell>
        </row>
        <row r="14">
          <cell r="B14">
            <v>29.885714285714283</v>
          </cell>
          <cell r="C14">
            <v>34.6</v>
          </cell>
          <cell r="D14">
            <v>25.9</v>
          </cell>
          <cell r="E14">
            <v>73.285714285714292</v>
          </cell>
          <cell r="F14">
            <v>92</v>
          </cell>
          <cell r="G14">
            <v>53</v>
          </cell>
          <cell r="H14">
            <v>25.92</v>
          </cell>
          <cell r="I14" t="str">
            <v>NO</v>
          </cell>
          <cell r="J14">
            <v>51.480000000000004</v>
          </cell>
          <cell r="K14">
            <v>2.6</v>
          </cell>
        </row>
        <row r="15">
          <cell r="B15">
            <v>28.987500000000001</v>
          </cell>
          <cell r="C15">
            <v>35.5</v>
          </cell>
          <cell r="D15">
            <v>24</v>
          </cell>
          <cell r="E15">
            <v>73.541666666666671</v>
          </cell>
          <cell r="F15">
            <v>94</v>
          </cell>
          <cell r="G15">
            <v>47</v>
          </cell>
          <cell r="H15">
            <v>19.079999999999998</v>
          </cell>
          <cell r="I15" t="str">
            <v>NO</v>
          </cell>
          <cell r="J15">
            <v>38.519999999999996</v>
          </cell>
          <cell r="K15">
            <v>0</v>
          </cell>
        </row>
        <row r="16">
          <cell r="B16">
            <v>28.008333333333329</v>
          </cell>
          <cell r="C16">
            <v>34.9</v>
          </cell>
          <cell r="D16">
            <v>23.4</v>
          </cell>
          <cell r="E16">
            <v>80.208333333333329</v>
          </cell>
          <cell r="F16">
            <v>93</v>
          </cell>
          <cell r="G16">
            <v>50</v>
          </cell>
          <cell r="H16">
            <v>24.12</v>
          </cell>
          <cell r="I16" t="str">
            <v>N</v>
          </cell>
          <cell r="J16">
            <v>39.24</v>
          </cell>
          <cell r="K16">
            <v>3.8</v>
          </cell>
        </row>
        <row r="17">
          <cell r="B17">
            <v>26.125</v>
          </cell>
          <cell r="C17">
            <v>31.3</v>
          </cell>
          <cell r="D17">
            <v>22.9</v>
          </cell>
          <cell r="E17">
            <v>85.541666666666671</v>
          </cell>
          <cell r="F17">
            <v>95</v>
          </cell>
          <cell r="G17">
            <v>64</v>
          </cell>
          <cell r="H17">
            <v>14.4</v>
          </cell>
          <cell r="I17" t="str">
            <v>O</v>
          </cell>
          <cell r="J17">
            <v>37.440000000000005</v>
          </cell>
          <cell r="K17">
            <v>14.4</v>
          </cell>
        </row>
        <row r="18">
          <cell r="B18">
            <v>25.858333333333331</v>
          </cell>
          <cell r="C18">
            <v>32.1</v>
          </cell>
          <cell r="D18">
            <v>23.4</v>
          </cell>
          <cell r="E18">
            <v>86.541666666666671</v>
          </cell>
          <cell r="F18">
            <v>95</v>
          </cell>
          <cell r="G18">
            <v>59</v>
          </cell>
          <cell r="H18">
            <v>15.48</v>
          </cell>
          <cell r="I18" t="str">
            <v>SO</v>
          </cell>
          <cell r="J18">
            <v>26.28</v>
          </cell>
          <cell r="K18">
            <v>4.8</v>
          </cell>
        </row>
        <row r="19">
          <cell r="B19">
            <v>25.908333333333331</v>
          </cell>
          <cell r="C19">
            <v>30.6</v>
          </cell>
          <cell r="D19">
            <v>24.1</v>
          </cell>
          <cell r="E19">
            <v>88.041666666666671</v>
          </cell>
          <cell r="F19">
            <v>95</v>
          </cell>
          <cell r="G19">
            <v>64</v>
          </cell>
          <cell r="H19">
            <v>15.48</v>
          </cell>
          <cell r="I19" t="str">
            <v>N</v>
          </cell>
          <cell r="J19">
            <v>29.880000000000003</v>
          </cell>
          <cell r="K19">
            <v>17.600000000000001</v>
          </cell>
        </row>
        <row r="20">
          <cell r="B20">
            <v>27.154166666666665</v>
          </cell>
          <cell r="C20">
            <v>33.4</v>
          </cell>
          <cell r="D20">
            <v>23.5</v>
          </cell>
          <cell r="E20">
            <v>76.041666666666671</v>
          </cell>
          <cell r="F20">
            <v>96</v>
          </cell>
          <cell r="G20">
            <v>39</v>
          </cell>
          <cell r="H20">
            <v>16.2</v>
          </cell>
          <cell r="I20" t="str">
            <v>S</v>
          </cell>
          <cell r="J20">
            <v>31.680000000000003</v>
          </cell>
          <cell r="K20">
            <v>0.4</v>
          </cell>
        </row>
        <row r="21">
          <cell r="B21">
            <v>25.704166666666666</v>
          </cell>
          <cell r="C21">
            <v>33.4</v>
          </cell>
          <cell r="D21">
            <v>19.3</v>
          </cell>
          <cell r="E21">
            <v>72.208333333333329</v>
          </cell>
          <cell r="F21">
            <v>96</v>
          </cell>
          <cell r="G21">
            <v>37</v>
          </cell>
          <cell r="H21">
            <v>9.7200000000000006</v>
          </cell>
          <cell r="I21" t="str">
            <v>S</v>
          </cell>
          <cell r="J21">
            <v>17.64</v>
          </cell>
          <cell r="K21">
            <v>0.2</v>
          </cell>
        </row>
        <row r="22">
          <cell r="B22">
            <v>26.879166666666666</v>
          </cell>
          <cell r="C22">
            <v>34.799999999999997</v>
          </cell>
          <cell r="D22">
            <v>21.8</v>
          </cell>
          <cell r="E22">
            <v>75.916666666666671</v>
          </cell>
          <cell r="F22">
            <v>95</v>
          </cell>
          <cell r="G22">
            <v>43</v>
          </cell>
          <cell r="H22">
            <v>18.720000000000002</v>
          </cell>
          <cell r="I22" t="str">
            <v>NO</v>
          </cell>
          <cell r="J22">
            <v>54.72</v>
          </cell>
          <cell r="K22">
            <v>1.4</v>
          </cell>
        </row>
        <row r="23">
          <cell r="B23">
            <v>27.804166666666664</v>
          </cell>
          <cell r="C23">
            <v>32.700000000000003</v>
          </cell>
          <cell r="D23">
            <v>24.4</v>
          </cell>
          <cell r="E23">
            <v>76.166666666666671</v>
          </cell>
          <cell r="F23">
            <v>90</v>
          </cell>
          <cell r="G23">
            <v>54</v>
          </cell>
          <cell r="H23">
            <v>25.56</v>
          </cell>
          <cell r="I23" t="str">
            <v>NO</v>
          </cell>
          <cell r="J23">
            <v>43.92</v>
          </cell>
          <cell r="K23">
            <v>0</v>
          </cell>
        </row>
        <row r="24">
          <cell r="B24">
            <v>26.120833333333334</v>
          </cell>
          <cell r="C24">
            <v>32.299999999999997</v>
          </cell>
          <cell r="D24">
            <v>23.7</v>
          </cell>
          <cell r="E24">
            <v>86.5</v>
          </cell>
          <cell r="F24">
            <v>95</v>
          </cell>
          <cell r="G24">
            <v>62</v>
          </cell>
          <cell r="H24">
            <v>16.920000000000002</v>
          </cell>
          <cell r="I24" t="str">
            <v>N</v>
          </cell>
          <cell r="J24">
            <v>32.04</v>
          </cell>
          <cell r="K24">
            <v>18.399999999999999</v>
          </cell>
        </row>
        <row r="25">
          <cell r="B25">
            <v>26.320833333333326</v>
          </cell>
          <cell r="C25">
            <v>32</v>
          </cell>
          <cell r="D25">
            <v>23.6</v>
          </cell>
          <cell r="E25">
            <v>86.958333333333329</v>
          </cell>
          <cell r="F25">
            <v>96</v>
          </cell>
          <cell r="G25">
            <v>64</v>
          </cell>
          <cell r="H25">
            <v>22.32</v>
          </cell>
          <cell r="I25" t="str">
            <v>NE</v>
          </cell>
          <cell r="J25">
            <v>32.04</v>
          </cell>
          <cell r="K25">
            <v>10</v>
          </cell>
        </row>
        <row r="26">
          <cell r="B26">
            <v>26.833333333333343</v>
          </cell>
          <cell r="C26">
            <v>33.200000000000003</v>
          </cell>
          <cell r="D26">
            <v>23.5</v>
          </cell>
          <cell r="E26">
            <v>82.291666666666671</v>
          </cell>
          <cell r="F26">
            <v>94</v>
          </cell>
          <cell r="G26">
            <v>60</v>
          </cell>
          <cell r="H26">
            <v>23.400000000000002</v>
          </cell>
          <cell r="I26" t="str">
            <v>NE</v>
          </cell>
          <cell r="J26">
            <v>51.480000000000004</v>
          </cell>
          <cell r="K26">
            <v>2.4</v>
          </cell>
        </row>
        <row r="27">
          <cell r="B27">
            <v>27.012500000000006</v>
          </cell>
          <cell r="C27">
            <v>34.9</v>
          </cell>
          <cell r="D27">
            <v>22.8</v>
          </cell>
          <cell r="E27">
            <v>78.625</v>
          </cell>
          <cell r="F27">
            <v>94</v>
          </cell>
          <cell r="G27">
            <v>47</v>
          </cell>
          <cell r="H27">
            <v>19.440000000000001</v>
          </cell>
          <cell r="I27" t="str">
            <v>NO</v>
          </cell>
          <cell r="J27">
            <v>40.32</v>
          </cell>
          <cell r="K27">
            <v>0.2</v>
          </cell>
        </row>
        <row r="28">
          <cell r="B28">
            <v>28.625</v>
          </cell>
          <cell r="C28">
            <v>35.299999999999997</v>
          </cell>
          <cell r="D28">
            <v>23.3</v>
          </cell>
          <cell r="E28">
            <v>74.166666666666671</v>
          </cell>
          <cell r="F28">
            <v>96</v>
          </cell>
          <cell r="G28">
            <v>46</v>
          </cell>
          <cell r="H28">
            <v>21.96</v>
          </cell>
          <cell r="I28" t="str">
            <v>N</v>
          </cell>
          <cell r="J28">
            <v>46.440000000000005</v>
          </cell>
          <cell r="K28">
            <v>0.2</v>
          </cell>
        </row>
        <row r="29">
          <cell r="B29">
            <v>28.875000000000004</v>
          </cell>
          <cell r="C29">
            <v>35.200000000000003</v>
          </cell>
          <cell r="D29">
            <v>24.1</v>
          </cell>
          <cell r="E29">
            <v>72.833333333333329</v>
          </cell>
          <cell r="F29">
            <v>92</v>
          </cell>
          <cell r="G29">
            <v>47</v>
          </cell>
          <cell r="H29">
            <v>19.8</v>
          </cell>
          <cell r="I29" t="str">
            <v>N</v>
          </cell>
          <cell r="J29">
            <v>40.32</v>
          </cell>
          <cell r="K29">
            <v>0</v>
          </cell>
        </row>
        <row r="30">
          <cell r="B30">
            <v>25.416666666666668</v>
          </cell>
          <cell r="C30">
            <v>29.4</v>
          </cell>
          <cell r="D30">
            <v>22.5</v>
          </cell>
          <cell r="E30">
            <v>88.125</v>
          </cell>
          <cell r="F30">
            <v>96</v>
          </cell>
          <cell r="G30">
            <v>66</v>
          </cell>
          <cell r="H30">
            <v>15.120000000000001</v>
          </cell>
          <cell r="I30" t="str">
            <v>N</v>
          </cell>
          <cell r="J30">
            <v>50.4</v>
          </cell>
          <cell r="K30">
            <v>51.199999999999996</v>
          </cell>
        </row>
        <row r="31">
          <cell r="B31">
            <v>24.016666666666666</v>
          </cell>
          <cell r="C31">
            <v>27.4</v>
          </cell>
          <cell r="D31">
            <v>22.1</v>
          </cell>
          <cell r="E31">
            <v>89.5</v>
          </cell>
          <cell r="F31">
            <v>96</v>
          </cell>
          <cell r="G31">
            <v>72</v>
          </cell>
          <cell r="H31">
            <v>13.32</v>
          </cell>
          <cell r="I31" t="str">
            <v>O</v>
          </cell>
          <cell r="J31">
            <v>21.96</v>
          </cell>
          <cell r="K31">
            <v>11.599999999999998</v>
          </cell>
        </row>
        <row r="32">
          <cell r="B32">
            <v>24.924999999999997</v>
          </cell>
          <cell r="C32">
            <v>30.4</v>
          </cell>
          <cell r="D32">
            <v>22.8</v>
          </cell>
          <cell r="E32">
            <v>88.375</v>
          </cell>
          <cell r="F32">
            <v>95</v>
          </cell>
          <cell r="G32">
            <v>64</v>
          </cell>
          <cell r="H32">
            <v>12.6</v>
          </cell>
          <cell r="I32" t="str">
            <v>O</v>
          </cell>
          <cell r="J32">
            <v>25.56</v>
          </cell>
          <cell r="K32">
            <v>6.8000000000000007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28.954166666666666</v>
          </cell>
          <cell r="C5">
            <v>36.299999999999997</v>
          </cell>
          <cell r="D5">
            <v>22.6</v>
          </cell>
          <cell r="E5">
            <v>65</v>
          </cell>
          <cell r="F5">
            <v>82</v>
          </cell>
          <cell r="G5">
            <v>44</v>
          </cell>
          <cell r="H5">
            <v>7.9200000000000008</v>
          </cell>
          <cell r="I5" t="str">
            <v>N</v>
          </cell>
          <cell r="J5">
            <v>25.56</v>
          </cell>
          <cell r="K5">
            <v>0</v>
          </cell>
        </row>
        <row r="6">
          <cell r="B6">
            <v>27.833333333333332</v>
          </cell>
          <cell r="C6">
            <v>31.9</v>
          </cell>
          <cell r="D6">
            <v>24.2</v>
          </cell>
          <cell r="E6">
            <v>66.25</v>
          </cell>
          <cell r="F6">
            <v>77</v>
          </cell>
          <cell r="G6">
            <v>56</v>
          </cell>
          <cell r="H6">
            <v>14.76</v>
          </cell>
          <cell r="I6" t="str">
            <v>SO</v>
          </cell>
          <cell r="J6">
            <v>48.96</v>
          </cell>
          <cell r="K6">
            <v>11.6</v>
          </cell>
        </row>
        <row r="7">
          <cell r="B7">
            <v>27.558333333333334</v>
          </cell>
          <cell r="C7">
            <v>34.299999999999997</v>
          </cell>
          <cell r="D7">
            <v>21.9</v>
          </cell>
          <cell r="E7">
            <v>68.583333333333329</v>
          </cell>
          <cell r="F7">
            <v>83</v>
          </cell>
          <cell r="G7">
            <v>53</v>
          </cell>
          <cell r="H7">
            <v>11.520000000000001</v>
          </cell>
          <cell r="I7" t="str">
            <v>SO</v>
          </cell>
          <cell r="J7">
            <v>30.6</v>
          </cell>
          <cell r="K7">
            <v>0</v>
          </cell>
        </row>
        <row r="8">
          <cell r="B8">
            <v>26.533333333333331</v>
          </cell>
          <cell r="C8">
            <v>33.1</v>
          </cell>
          <cell r="D8">
            <v>21.9</v>
          </cell>
          <cell r="E8">
            <v>70.708333333333329</v>
          </cell>
          <cell r="F8">
            <v>82</v>
          </cell>
          <cell r="G8">
            <v>57</v>
          </cell>
          <cell r="H8">
            <v>9.3600000000000012</v>
          </cell>
          <cell r="I8" t="str">
            <v>S</v>
          </cell>
          <cell r="J8">
            <v>38.880000000000003</v>
          </cell>
          <cell r="K8">
            <v>2</v>
          </cell>
        </row>
        <row r="9">
          <cell r="B9">
            <v>25.358333333333324</v>
          </cell>
          <cell r="C9">
            <v>32.6</v>
          </cell>
          <cell r="D9">
            <v>21.3</v>
          </cell>
          <cell r="E9">
            <v>78</v>
          </cell>
          <cell r="F9">
            <v>86</v>
          </cell>
          <cell r="G9">
            <v>62</v>
          </cell>
          <cell r="H9">
            <v>11.520000000000001</v>
          </cell>
          <cell r="I9" t="str">
            <v>L</v>
          </cell>
          <cell r="J9">
            <v>43.56</v>
          </cell>
          <cell r="K9">
            <v>0</v>
          </cell>
        </row>
        <row r="10">
          <cell r="B10">
            <v>25.608333333333338</v>
          </cell>
          <cell r="C10">
            <v>32.799999999999997</v>
          </cell>
          <cell r="D10">
            <v>20.8</v>
          </cell>
          <cell r="E10">
            <v>76.833333333333329</v>
          </cell>
          <cell r="F10">
            <v>86</v>
          </cell>
          <cell r="G10">
            <v>61</v>
          </cell>
          <cell r="H10">
            <v>14.76</v>
          </cell>
          <cell r="I10" t="str">
            <v>NE</v>
          </cell>
          <cell r="J10">
            <v>31.319999999999997</v>
          </cell>
          <cell r="K10">
            <v>0.2</v>
          </cell>
        </row>
        <row r="11">
          <cell r="B11">
            <v>26.599999999999998</v>
          </cell>
          <cell r="C11">
            <v>33.700000000000003</v>
          </cell>
          <cell r="D11">
            <v>22.2</v>
          </cell>
          <cell r="E11">
            <v>72.25</v>
          </cell>
          <cell r="F11">
            <v>83</v>
          </cell>
          <cell r="G11">
            <v>58</v>
          </cell>
          <cell r="H11">
            <v>11.16</v>
          </cell>
          <cell r="I11" t="str">
            <v>NE</v>
          </cell>
          <cell r="J11">
            <v>46.080000000000005</v>
          </cell>
          <cell r="K11">
            <v>0</v>
          </cell>
        </row>
        <row r="12">
          <cell r="B12">
            <v>27.595833333333331</v>
          </cell>
          <cell r="C12">
            <v>34.700000000000003</v>
          </cell>
          <cell r="D12">
            <v>22</v>
          </cell>
          <cell r="E12">
            <v>70.083333333333329</v>
          </cell>
          <cell r="F12">
            <v>84</v>
          </cell>
          <cell r="G12">
            <v>56</v>
          </cell>
          <cell r="H12">
            <v>14.4</v>
          </cell>
          <cell r="I12" t="str">
            <v>N</v>
          </cell>
          <cell r="J12">
            <v>41.4</v>
          </cell>
          <cell r="K12">
            <v>0</v>
          </cell>
        </row>
        <row r="13">
          <cell r="B13">
            <v>28.520833333333339</v>
          </cell>
          <cell r="C13">
            <v>35.299999999999997</v>
          </cell>
          <cell r="D13">
            <v>22.4</v>
          </cell>
          <cell r="E13">
            <v>66.875</v>
          </cell>
          <cell r="F13">
            <v>82</v>
          </cell>
          <cell r="G13">
            <v>52</v>
          </cell>
          <cell r="H13">
            <v>10.8</v>
          </cell>
          <cell r="I13" t="str">
            <v>NE</v>
          </cell>
          <cell r="J13">
            <v>46.080000000000005</v>
          </cell>
          <cell r="K13">
            <v>0</v>
          </cell>
        </row>
        <row r="14">
          <cell r="B14">
            <v>26.737500000000001</v>
          </cell>
          <cell r="C14">
            <v>33.1</v>
          </cell>
          <cell r="D14">
            <v>24.6</v>
          </cell>
          <cell r="E14">
            <v>74.666666666666671</v>
          </cell>
          <cell r="F14">
            <v>80</v>
          </cell>
          <cell r="G14">
            <v>62</v>
          </cell>
          <cell r="H14">
            <v>10.8</v>
          </cell>
          <cell r="I14" t="str">
            <v>NE</v>
          </cell>
          <cell r="J14">
            <v>38.159999999999997</v>
          </cell>
          <cell r="K14">
            <v>2</v>
          </cell>
        </row>
        <row r="15">
          <cell r="B15">
            <v>28.033333333333331</v>
          </cell>
          <cell r="C15">
            <v>34.6</v>
          </cell>
          <cell r="D15">
            <v>23.8</v>
          </cell>
          <cell r="E15">
            <v>76.083333333333329</v>
          </cell>
          <cell r="F15">
            <v>86</v>
          </cell>
          <cell r="G15">
            <v>59</v>
          </cell>
          <cell r="H15">
            <v>20.88</v>
          </cell>
          <cell r="I15" t="str">
            <v>N</v>
          </cell>
          <cell r="J15">
            <v>39.24</v>
          </cell>
          <cell r="K15">
            <v>0</v>
          </cell>
        </row>
        <row r="16">
          <cell r="B16">
            <v>26.100000000000005</v>
          </cell>
          <cell r="C16">
            <v>29.3</v>
          </cell>
          <cell r="D16">
            <v>23.5</v>
          </cell>
          <cell r="E16">
            <v>78.375</v>
          </cell>
          <cell r="F16">
            <v>83</v>
          </cell>
          <cell r="G16">
            <v>65</v>
          </cell>
          <cell r="H16">
            <v>14.4</v>
          </cell>
          <cell r="I16" t="str">
            <v>N</v>
          </cell>
          <cell r="J16">
            <v>29.52</v>
          </cell>
          <cell r="K16">
            <v>5</v>
          </cell>
        </row>
        <row r="17">
          <cell r="B17">
            <v>25.879166666666666</v>
          </cell>
          <cell r="C17">
            <v>31.6</v>
          </cell>
          <cell r="D17">
            <v>22.9</v>
          </cell>
          <cell r="E17">
            <v>81.458333333333329</v>
          </cell>
          <cell r="F17">
            <v>88</v>
          </cell>
          <cell r="G17">
            <v>71</v>
          </cell>
          <cell r="H17">
            <v>10.44</v>
          </cell>
          <cell r="I17" t="str">
            <v>S</v>
          </cell>
          <cell r="J17">
            <v>24.12</v>
          </cell>
          <cell r="K17">
            <v>0.4</v>
          </cell>
        </row>
        <row r="18">
          <cell r="B18">
            <v>25.354166666666675</v>
          </cell>
          <cell r="C18">
            <v>30.2</v>
          </cell>
          <cell r="D18">
            <v>23.6</v>
          </cell>
          <cell r="E18">
            <v>83</v>
          </cell>
          <cell r="F18">
            <v>86</v>
          </cell>
          <cell r="G18">
            <v>74</v>
          </cell>
          <cell r="H18">
            <v>12.24</v>
          </cell>
          <cell r="I18" t="str">
            <v>NE</v>
          </cell>
          <cell r="J18">
            <v>29.880000000000003</v>
          </cell>
          <cell r="K18">
            <v>53.800000000000004</v>
          </cell>
        </row>
        <row r="19">
          <cell r="B19">
            <v>25.154166666666672</v>
          </cell>
          <cell r="C19">
            <v>30.1</v>
          </cell>
          <cell r="D19">
            <v>23.5</v>
          </cell>
          <cell r="E19">
            <v>84.916666666666671</v>
          </cell>
          <cell r="F19">
            <v>89</v>
          </cell>
          <cell r="G19">
            <v>75</v>
          </cell>
          <cell r="H19">
            <v>15.840000000000002</v>
          </cell>
          <cell r="I19" t="str">
            <v>O</v>
          </cell>
          <cell r="J19">
            <v>46.440000000000005</v>
          </cell>
          <cell r="K19">
            <v>4.8</v>
          </cell>
        </row>
        <row r="20">
          <cell r="B20">
            <v>25.258333333333336</v>
          </cell>
          <cell r="C20">
            <v>30.7</v>
          </cell>
          <cell r="D20">
            <v>19.5</v>
          </cell>
          <cell r="E20">
            <v>76.208333333333329</v>
          </cell>
          <cell r="F20">
            <v>87</v>
          </cell>
          <cell r="G20">
            <v>59</v>
          </cell>
          <cell r="H20">
            <v>10.08</v>
          </cell>
          <cell r="I20" t="str">
            <v>SO</v>
          </cell>
          <cell r="J20">
            <v>20.88</v>
          </cell>
          <cell r="K20">
            <v>0.2</v>
          </cell>
        </row>
        <row r="21">
          <cell r="B21">
            <v>25.295833333333338</v>
          </cell>
          <cell r="C21">
            <v>31.1</v>
          </cell>
          <cell r="D21">
            <v>20.100000000000001</v>
          </cell>
          <cell r="E21">
            <v>70.583333333333329</v>
          </cell>
          <cell r="F21">
            <v>82</v>
          </cell>
          <cell r="G21">
            <v>55</v>
          </cell>
          <cell r="H21">
            <v>11.16</v>
          </cell>
          <cell r="I21" t="str">
            <v>NO</v>
          </cell>
          <cell r="J21">
            <v>23.759999999999998</v>
          </cell>
          <cell r="K21">
            <v>0</v>
          </cell>
        </row>
        <row r="22">
          <cell r="B22">
            <v>23.875</v>
          </cell>
          <cell r="C22">
            <v>31.3</v>
          </cell>
          <cell r="D22">
            <v>20.5</v>
          </cell>
          <cell r="E22">
            <v>73.333333333333329</v>
          </cell>
          <cell r="F22">
            <v>80</v>
          </cell>
          <cell r="G22">
            <v>62</v>
          </cell>
          <cell r="H22">
            <v>17.28</v>
          </cell>
          <cell r="I22" t="str">
            <v>NE</v>
          </cell>
          <cell r="J22">
            <v>53.64</v>
          </cell>
          <cell r="K22">
            <v>26.4</v>
          </cell>
        </row>
        <row r="23">
          <cell r="B23">
            <v>24.608333333333334</v>
          </cell>
          <cell r="C23">
            <v>32.799999999999997</v>
          </cell>
          <cell r="D23">
            <v>20.9</v>
          </cell>
          <cell r="E23">
            <v>78.708333333333329</v>
          </cell>
          <cell r="F23">
            <v>84</v>
          </cell>
          <cell r="G23">
            <v>65</v>
          </cell>
          <cell r="H23">
            <v>19.8</v>
          </cell>
          <cell r="I23" t="str">
            <v>N</v>
          </cell>
          <cell r="J23">
            <v>51.84</v>
          </cell>
          <cell r="K23">
            <v>7</v>
          </cell>
        </row>
        <row r="24">
          <cell r="B24">
            <v>25.887499999999999</v>
          </cell>
          <cell r="C24">
            <v>31.8</v>
          </cell>
          <cell r="D24">
            <v>22.1</v>
          </cell>
          <cell r="E24">
            <v>79.5</v>
          </cell>
          <cell r="F24">
            <v>86</v>
          </cell>
          <cell r="G24">
            <v>65</v>
          </cell>
          <cell r="H24">
            <v>11.16</v>
          </cell>
          <cell r="I24" t="str">
            <v>NE</v>
          </cell>
          <cell r="J24">
            <v>24.12</v>
          </cell>
          <cell r="K24">
            <v>1</v>
          </cell>
        </row>
        <row r="25">
          <cell r="B25">
            <v>26.862500000000008</v>
          </cell>
          <cell r="C25">
            <v>32.9</v>
          </cell>
          <cell r="D25">
            <v>22</v>
          </cell>
          <cell r="E25">
            <v>77.125</v>
          </cell>
          <cell r="F25">
            <v>86</v>
          </cell>
          <cell r="G25">
            <v>64</v>
          </cell>
          <cell r="H25">
            <v>8.64</v>
          </cell>
          <cell r="I25" t="str">
            <v>NE</v>
          </cell>
          <cell r="J25">
            <v>18</v>
          </cell>
          <cell r="K25">
            <v>0</v>
          </cell>
        </row>
        <row r="26">
          <cell r="B26">
            <v>27.483333333333331</v>
          </cell>
          <cell r="C26">
            <v>34.1</v>
          </cell>
          <cell r="D26">
            <v>21.9</v>
          </cell>
          <cell r="E26">
            <v>73.166666666666671</v>
          </cell>
          <cell r="F26">
            <v>83</v>
          </cell>
          <cell r="G26">
            <v>57</v>
          </cell>
          <cell r="H26">
            <v>8.2799999999999994</v>
          </cell>
          <cell r="I26" t="str">
            <v>NE</v>
          </cell>
          <cell r="J26">
            <v>21.6</v>
          </cell>
          <cell r="K26">
            <v>0</v>
          </cell>
        </row>
        <row r="27">
          <cell r="B27">
            <v>27.816666666666663</v>
          </cell>
          <cell r="C27">
            <v>33.4</v>
          </cell>
          <cell r="D27">
            <v>22.6</v>
          </cell>
          <cell r="E27">
            <v>69.958333333333329</v>
          </cell>
          <cell r="F27">
            <v>82</v>
          </cell>
          <cell r="G27">
            <v>57</v>
          </cell>
          <cell r="H27">
            <v>18.36</v>
          </cell>
          <cell r="I27" t="str">
            <v>NE</v>
          </cell>
          <cell r="J27">
            <v>35.64</v>
          </cell>
          <cell r="K27">
            <v>0</v>
          </cell>
        </row>
        <row r="28">
          <cell r="B28">
            <v>28.520833333333339</v>
          </cell>
          <cell r="C28">
            <v>34.6</v>
          </cell>
          <cell r="D28">
            <v>24.2</v>
          </cell>
          <cell r="E28">
            <v>68.416666666666671</v>
          </cell>
          <cell r="F28">
            <v>78</v>
          </cell>
          <cell r="G28">
            <v>55</v>
          </cell>
          <cell r="H28">
            <v>18</v>
          </cell>
          <cell r="I28" t="str">
            <v>N</v>
          </cell>
          <cell r="J28">
            <v>34.92</v>
          </cell>
          <cell r="K28">
            <v>0</v>
          </cell>
        </row>
        <row r="29">
          <cell r="B29">
            <v>28.279166666666669</v>
          </cell>
          <cell r="C29">
            <v>33.6</v>
          </cell>
          <cell r="D29">
            <v>24.1</v>
          </cell>
          <cell r="E29">
            <v>70.458333333333329</v>
          </cell>
          <cell r="F29">
            <v>82</v>
          </cell>
          <cell r="G29">
            <v>57</v>
          </cell>
          <cell r="H29">
            <v>19.440000000000001</v>
          </cell>
          <cell r="I29" t="str">
            <v>NO</v>
          </cell>
          <cell r="J29">
            <v>41.04</v>
          </cell>
          <cell r="K29">
            <v>0</v>
          </cell>
        </row>
        <row r="30">
          <cell r="B30">
            <v>23.870833333333326</v>
          </cell>
          <cell r="C30">
            <v>28.1</v>
          </cell>
          <cell r="D30">
            <v>21.6</v>
          </cell>
          <cell r="E30">
            <v>79.458333333333329</v>
          </cell>
          <cell r="F30">
            <v>87</v>
          </cell>
          <cell r="G30">
            <v>62</v>
          </cell>
          <cell r="H30">
            <v>13.32</v>
          </cell>
          <cell r="I30" t="str">
            <v>NE</v>
          </cell>
          <cell r="J30">
            <v>31.319999999999997</v>
          </cell>
          <cell r="K30">
            <v>19.2</v>
          </cell>
        </row>
        <row r="31">
          <cell r="B31">
            <v>23.108333333333338</v>
          </cell>
          <cell r="C31">
            <v>26</v>
          </cell>
          <cell r="D31">
            <v>21.4</v>
          </cell>
          <cell r="E31">
            <v>87</v>
          </cell>
          <cell r="F31">
            <v>89</v>
          </cell>
          <cell r="G31">
            <v>84</v>
          </cell>
          <cell r="H31">
            <v>9.7200000000000006</v>
          </cell>
          <cell r="I31" t="str">
            <v>NE</v>
          </cell>
          <cell r="J31">
            <v>19.440000000000001</v>
          </cell>
          <cell r="K31">
            <v>8.5999999999999979</v>
          </cell>
        </row>
        <row r="32">
          <cell r="B32">
            <v>24.791666666666675</v>
          </cell>
          <cell r="C32">
            <v>29.5</v>
          </cell>
          <cell r="D32">
            <v>22.7</v>
          </cell>
          <cell r="E32">
            <v>86.041666666666671</v>
          </cell>
          <cell r="F32">
            <v>90</v>
          </cell>
          <cell r="G32">
            <v>76</v>
          </cell>
          <cell r="H32">
            <v>12.96</v>
          </cell>
          <cell r="I32" t="str">
            <v>SE</v>
          </cell>
          <cell r="J32">
            <v>25.56</v>
          </cell>
          <cell r="K32">
            <v>10.199999999999999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29.041666666666661</v>
          </cell>
          <cell r="C5">
            <v>37.700000000000003</v>
          </cell>
          <cell r="D5">
            <v>21.3</v>
          </cell>
          <cell r="E5">
            <v>66.291666666666671</v>
          </cell>
          <cell r="F5">
            <v>96</v>
          </cell>
          <cell r="G5">
            <v>30</v>
          </cell>
          <cell r="H5">
            <v>10.08</v>
          </cell>
          <cell r="I5" t="str">
            <v>L</v>
          </cell>
          <cell r="J5">
            <v>18.720000000000002</v>
          </cell>
          <cell r="K5">
            <v>0</v>
          </cell>
        </row>
        <row r="6">
          <cell r="B6">
            <v>29.183333333333334</v>
          </cell>
          <cell r="C6">
            <v>35.9</v>
          </cell>
          <cell r="D6">
            <v>24.1</v>
          </cell>
          <cell r="E6">
            <v>63.125</v>
          </cell>
          <cell r="F6">
            <v>89</v>
          </cell>
          <cell r="G6">
            <v>38</v>
          </cell>
          <cell r="H6">
            <v>16.559999999999999</v>
          </cell>
          <cell r="I6" t="str">
            <v>O</v>
          </cell>
          <cell r="J6">
            <v>28.8</v>
          </cell>
          <cell r="K6">
            <v>0</v>
          </cell>
        </row>
        <row r="7">
          <cell r="B7">
            <v>27.583333333333332</v>
          </cell>
          <cell r="C7">
            <v>35.6</v>
          </cell>
          <cell r="D7">
            <v>20.3</v>
          </cell>
          <cell r="E7">
            <v>68.375</v>
          </cell>
          <cell r="F7">
            <v>97</v>
          </cell>
          <cell r="G7">
            <v>34</v>
          </cell>
          <cell r="H7">
            <v>14.4</v>
          </cell>
          <cell r="I7" t="str">
            <v>S</v>
          </cell>
          <cell r="J7">
            <v>28.44</v>
          </cell>
          <cell r="K7">
            <v>0</v>
          </cell>
        </row>
        <row r="8">
          <cell r="B8">
            <v>26.166666666666671</v>
          </cell>
          <cell r="C8">
            <v>34.200000000000003</v>
          </cell>
          <cell r="D8">
            <v>21.2</v>
          </cell>
          <cell r="E8">
            <v>75.541666666666671</v>
          </cell>
          <cell r="F8">
            <v>97</v>
          </cell>
          <cell r="G8">
            <v>43</v>
          </cell>
          <cell r="H8">
            <v>14.04</v>
          </cell>
          <cell r="I8" t="str">
            <v>S</v>
          </cell>
          <cell r="J8">
            <v>35.64</v>
          </cell>
          <cell r="K8">
            <v>7.6</v>
          </cell>
        </row>
        <row r="9">
          <cell r="B9">
            <v>24.770833333333329</v>
          </cell>
          <cell r="C9">
            <v>31.4</v>
          </cell>
          <cell r="D9">
            <v>18</v>
          </cell>
          <cell r="E9">
            <v>80.291666666666671</v>
          </cell>
          <cell r="F9">
            <v>98</v>
          </cell>
          <cell r="G9">
            <v>54</v>
          </cell>
          <cell r="H9">
            <v>19.8</v>
          </cell>
          <cell r="I9" t="str">
            <v>L</v>
          </cell>
          <cell r="J9">
            <v>98.64</v>
          </cell>
          <cell r="K9">
            <v>21</v>
          </cell>
        </row>
        <row r="10">
          <cell r="B10">
            <v>25.233333333333331</v>
          </cell>
          <cell r="C10">
            <v>32.299999999999997</v>
          </cell>
          <cell r="D10">
            <v>19.3</v>
          </cell>
          <cell r="E10">
            <v>79.833333333333329</v>
          </cell>
          <cell r="F10">
            <v>98</v>
          </cell>
          <cell r="G10">
            <v>48</v>
          </cell>
          <cell r="H10">
            <v>12.24</v>
          </cell>
          <cell r="I10" t="str">
            <v>L</v>
          </cell>
          <cell r="J10">
            <v>50.4</v>
          </cell>
          <cell r="K10">
            <v>3.8</v>
          </cell>
        </row>
        <row r="11">
          <cell r="B11">
            <v>26.795833333333331</v>
          </cell>
          <cell r="C11">
            <v>34</v>
          </cell>
          <cell r="D11">
            <v>21.8</v>
          </cell>
          <cell r="E11">
            <v>71.583333333333329</v>
          </cell>
          <cell r="F11">
            <v>89</v>
          </cell>
          <cell r="G11">
            <v>39</v>
          </cell>
          <cell r="H11">
            <v>14.4</v>
          </cell>
          <cell r="I11" t="str">
            <v>NE</v>
          </cell>
          <cell r="J11">
            <v>29.16</v>
          </cell>
          <cell r="K11">
            <v>0</v>
          </cell>
        </row>
        <row r="12">
          <cell r="B12">
            <v>27.095833333333328</v>
          </cell>
          <cell r="C12">
            <v>35.1</v>
          </cell>
          <cell r="D12">
            <v>23.5</v>
          </cell>
          <cell r="E12">
            <v>68.333333333333329</v>
          </cell>
          <cell r="F12">
            <v>90</v>
          </cell>
          <cell r="G12">
            <v>40</v>
          </cell>
          <cell r="H12">
            <v>14.76</v>
          </cell>
          <cell r="I12" t="str">
            <v>NE</v>
          </cell>
          <cell r="J12">
            <v>51.480000000000004</v>
          </cell>
          <cell r="K12">
            <v>1.4</v>
          </cell>
        </row>
        <row r="13">
          <cell r="B13">
            <v>27.645833333333329</v>
          </cell>
          <cell r="C13">
            <v>36.799999999999997</v>
          </cell>
          <cell r="D13">
            <v>21</v>
          </cell>
          <cell r="E13">
            <v>70.458333333333329</v>
          </cell>
          <cell r="F13">
            <v>97</v>
          </cell>
          <cell r="G13">
            <v>34</v>
          </cell>
          <cell r="H13">
            <v>11.520000000000001</v>
          </cell>
          <cell r="I13" t="str">
            <v>L</v>
          </cell>
          <cell r="J13">
            <v>28.44</v>
          </cell>
          <cell r="K13">
            <v>0</v>
          </cell>
        </row>
        <row r="14">
          <cell r="B14">
            <v>26.162500000000009</v>
          </cell>
          <cell r="C14">
            <v>33.799999999999997</v>
          </cell>
          <cell r="D14">
            <v>22.6</v>
          </cell>
          <cell r="E14">
            <v>80</v>
          </cell>
          <cell r="F14">
            <v>97</v>
          </cell>
          <cell r="G14">
            <v>51</v>
          </cell>
          <cell r="H14">
            <v>14.4</v>
          </cell>
          <cell r="I14" t="str">
            <v>NE</v>
          </cell>
          <cell r="J14">
            <v>47.88</v>
          </cell>
          <cell r="K14">
            <v>4.3999999999999995</v>
          </cell>
        </row>
        <row r="15">
          <cell r="B15">
            <v>27.174999999999997</v>
          </cell>
          <cell r="C15">
            <v>34.5</v>
          </cell>
          <cell r="D15">
            <v>22.2</v>
          </cell>
          <cell r="E15">
            <v>77.958333333333329</v>
          </cell>
          <cell r="F15">
            <v>98</v>
          </cell>
          <cell r="G15">
            <v>50</v>
          </cell>
          <cell r="H15">
            <v>18.720000000000002</v>
          </cell>
          <cell r="I15" t="str">
            <v>NE</v>
          </cell>
          <cell r="J15">
            <v>36</v>
          </cell>
          <cell r="K15">
            <v>0.2</v>
          </cell>
        </row>
        <row r="16">
          <cell r="B16">
            <v>24.824999999999999</v>
          </cell>
          <cell r="C16">
            <v>29.3</v>
          </cell>
          <cell r="D16">
            <v>21.3</v>
          </cell>
          <cell r="E16">
            <v>88.083333333333329</v>
          </cell>
          <cell r="F16">
            <v>98</v>
          </cell>
          <cell r="G16">
            <v>68</v>
          </cell>
          <cell r="H16">
            <v>15.840000000000002</v>
          </cell>
          <cell r="I16" t="str">
            <v>S</v>
          </cell>
          <cell r="J16">
            <v>46.080000000000005</v>
          </cell>
          <cell r="K16">
            <v>48.599999999999994</v>
          </cell>
        </row>
        <row r="17">
          <cell r="B17">
            <v>23.979166666666668</v>
          </cell>
          <cell r="C17">
            <v>30.5</v>
          </cell>
          <cell r="D17">
            <v>21.4</v>
          </cell>
          <cell r="E17">
            <v>91.041666666666671</v>
          </cell>
          <cell r="F17">
            <v>98</v>
          </cell>
          <cell r="G17">
            <v>62</v>
          </cell>
          <cell r="H17">
            <v>11.520000000000001</v>
          </cell>
          <cell r="I17" t="str">
            <v>S</v>
          </cell>
          <cell r="J17">
            <v>26.28</v>
          </cell>
          <cell r="K17">
            <v>15.2</v>
          </cell>
        </row>
        <row r="18">
          <cell r="B18">
            <v>24.512499999999999</v>
          </cell>
          <cell r="C18">
            <v>29.4</v>
          </cell>
          <cell r="D18">
            <v>22.1</v>
          </cell>
          <cell r="E18">
            <v>85.375</v>
          </cell>
          <cell r="F18">
            <v>97</v>
          </cell>
          <cell r="G18">
            <v>66</v>
          </cell>
          <cell r="H18">
            <v>13.68</v>
          </cell>
          <cell r="I18" t="str">
            <v>L</v>
          </cell>
          <cell r="J18">
            <v>29.16</v>
          </cell>
          <cell r="K18">
            <v>11.2</v>
          </cell>
        </row>
        <row r="19">
          <cell r="B19">
            <v>24.1875</v>
          </cell>
          <cell r="C19">
            <v>29.5</v>
          </cell>
          <cell r="D19">
            <v>22.2</v>
          </cell>
          <cell r="E19">
            <v>89.625</v>
          </cell>
          <cell r="F19">
            <v>98</v>
          </cell>
          <cell r="G19">
            <v>64</v>
          </cell>
          <cell r="H19">
            <v>21.6</v>
          </cell>
          <cell r="I19" t="str">
            <v>NO</v>
          </cell>
          <cell r="J19">
            <v>41.4</v>
          </cell>
          <cell r="K19">
            <v>4</v>
          </cell>
        </row>
        <row r="20">
          <cell r="B20">
            <v>24.350000000000005</v>
          </cell>
          <cell r="C20">
            <v>30.5</v>
          </cell>
          <cell r="D20">
            <v>19.2</v>
          </cell>
          <cell r="E20">
            <v>77.208333333333329</v>
          </cell>
          <cell r="F20">
            <v>98</v>
          </cell>
          <cell r="G20">
            <v>44</v>
          </cell>
          <cell r="H20">
            <v>10.08</v>
          </cell>
          <cell r="I20" t="str">
            <v>SO</v>
          </cell>
          <cell r="J20">
            <v>19.8</v>
          </cell>
          <cell r="K20">
            <v>0</v>
          </cell>
        </row>
        <row r="21">
          <cell r="B21">
            <v>23.995833333333326</v>
          </cell>
          <cell r="C21">
            <v>31.2</v>
          </cell>
          <cell r="D21">
            <v>19.899999999999999</v>
          </cell>
          <cell r="E21">
            <v>80</v>
          </cell>
          <cell r="F21">
            <v>98</v>
          </cell>
          <cell r="G21">
            <v>43</v>
          </cell>
          <cell r="H21">
            <v>11.16</v>
          </cell>
          <cell r="I21" t="str">
            <v>S</v>
          </cell>
          <cell r="J21">
            <v>38.159999999999997</v>
          </cell>
          <cell r="K21">
            <v>3.2</v>
          </cell>
        </row>
        <row r="22">
          <cell r="B22">
            <v>24.662500000000005</v>
          </cell>
          <cell r="C22">
            <v>31.5</v>
          </cell>
          <cell r="D22">
            <v>19.8</v>
          </cell>
          <cell r="E22">
            <v>73.958333333333329</v>
          </cell>
          <cell r="F22">
            <v>97</v>
          </cell>
          <cell r="G22">
            <v>46</v>
          </cell>
          <cell r="H22">
            <v>17.28</v>
          </cell>
          <cell r="I22" t="str">
            <v>NO</v>
          </cell>
          <cell r="J22">
            <v>34.200000000000003</v>
          </cell>
          <cell r="K22">
            <v>0.60000000000000009</v>
          </cell>
        </row>
        <row r="23">
          <cell r="B23">
            <v>23.320833333333329</v>
          </cell>
          <cell r="C23">
            <v>28.5</v>
          </cell>
          <cell r="D23">
            <v>20.9</v>
          </cell>
          <cell r="E23">
            <v>87.083333333333329</v>
          </cell>
          <cell r="F23">
            <v>97</v>
          </cell>
          <cell r="G23">
            <v>68</v>
          </cell>
          <cell r="H23">
            <v>13.32</v>
          </cell>
          <cell r="I23" t="str">
            <v>L</v>
          </cell>
          <cell r="J23">
            <v>43.56</v>
          </cell>
          <cell r="K23">
            <v>6.2</v>
          </cell>
        </row>
        <row r="24">
          <cell r="B24">
            <v>21.814285714285713</v>
          </cell>
          <cell r="C24">
            <v>22.9</v>
          </cell>
          <cell r="D24">
            <v>20.7</v>
          </cell>
          <cell r="E24">
            <v>93.857142857142861</v>
          </cell>
          <cell r="F24">
            <v>97</v>
          </cell>
          <cell r="G24">
            <v>88</v>
          </cell>
          <cell r="H24">
            <v>15.48</v>
          </cell>
          <cell r="I24" t="str">
            <v>N</v>
          </cell>
          <cell r="J24">
            <v>31.680000000000003</v>
          </cell>
          <cell r="K24">
            <v>0.8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28.191666666666663</v>
          </cell>
          <cell r="C5">
            <v>37</v>
          </cell>
          <cell r="D5">
            <v>22.1</v>
          </cell>
          <cell r="E5">
            <v>61.25</v>
          </cell>
          <cell r="F5">
            <v>89</v>
          </cell>
          <cell r="G5">
            <v>29</v>
          </cell>
          <cell r="H5">
            <v>24.12</v>
          </cell>
          <cell r="I5" t="str">
            <v>SO</v>
          </cell>
          <cell r="J5">
            <v>57.24</v>
          </cell>
          <cell r="K5">
            <v>0.2</v>
          </cell>
        </row>
        <row r="6">
          <cell r="B6">
            <v>28.954166666666666</v>
          </cell>
          <cell r="C6">
            <v>38.4</v>
          </cell>
          <cell r="D6">
            <v>20.8</v>
          </cell>
          <cell r="E6">
            <v>54.708333333333336</v>
          </cell>
          <cell r="F6">
            <v>88</v>
          </cell>
          <cell r="G6">
            <v>20</v>
          </cell>
          <cell r="H6">
            <v>9.3600000000000012</v>
          </cell>
          <cell r="I6" t="str">
            <v>N</v>
          </cell>
          <cell r="J6">
            <v>31.680000000000003</v>
          </cell>
          <cell r="K6">
            <v>0</v>
          </cell>
        </row>
        <row r="7">
          <cell r="B7">
            <v>29.662500000000005</v>
          </cell>
          <cell r="C7">
            <v>37.299999999999997</v>
          </cell>
          <cell r="D7">
            <v>23.4</v>
          </cell>
          <cell r="E7">
            <v>56.916666666666664</v>
          </cell>
          <cell r="F7">
            <v>84</v>
          </cell>
          <cell r="G7">
            <v>29</v>
          </cell>
          <cell r="H7">
            <v>15.120000000000001</v>
          </cell>
          <cell r="I7" t="str">
            <v>SO</v>
          </cell>
          <cell r="J7">
            <v>35.28</v>
          </cell>
          <cell r="K7">
            <v>0</v>
          </cell>
        </row>
        <row r="8">
          <cell r="B8">
            <v>29.487500000000001</v>
          </cell>
          <cell r="C8">
            <v>36.4</v>
          </cell>
          <cell r="D8">
            <v>24</v>
          </cell>
          <cell r="E8">
            <v>51.375</v>
          </cell>
          <cell r="F8">
            <v>76</v>
          </cell>
          <cell r="G8">
            <v>27</v>
          </cell>
          <cell r="H8">
            <v>21.240000000000002</v>
          </cell>
          <cell r="I8" t="str">
            <v>NO</v>
          </cell>
          <cell r="J8">
            <v>56.16</v>
          </cell>
          <cell r="K8">
            <v>0</v>
          </cell>
        </row>
        <row r="9">
          <cell r="B9">
            <v>28.262499999999999</v>
          </cell>
          <cell r="C9">
            <v>34.5</v>
          </cell>
          <cell r="D9">
            <v>22.2</v>
          </cell>
          <cell r="E9">
            <v>59.25</v>
          </cell>
          <cell r="F9">
            <v>88</v>
          </cell>
          <cell r="G9">
            <v>37</v>
          </cell>
          <cell r="H9">
            <v>16.2</v>
          </cell>
          <cell r="I9" t="str">
            <v>SE</v>
          </cell>
          <cell r="J9">
            <v>32.76</v>
          </cell>
          <cell r="K9">
            <v>0</v>
          </cell>
        </row>
        <row r="10">
          <cell r="B10">
            <v>25.774999999999995</v>
          </cell>
          <cell r="C10">
            <v>34.1</v>
          </cell>
          <cell r="D10">
            <v>22.5</v>
          </cell>
          <cell r="E10">
            <v>74.5</v>
          </cell>
          <cell r="F10">
            <v>90</v>
          </cell>
          <cell r="G10">
            <v>38</v>
          </cell>
          <cell r="H10">
            <v>14.4</v>
          </cell>
          <cell r="I10" t="str">
            <v>NE</v>
          </cell>
          <cell r="J10">
            <v>36.36</v>
          </cell>
          <cell r="K10">
            <v>11</v>
          </cell>
        </row>
        <row r="11">
          <cell r="B11">
            <v>27.45</v>
          </cell>
          <cell r="C11">
            <v>34.4</v>
          </cell>
          <cell r="D11">
            <v>23.2</v>
          </cell>
          <cell r="E11">
            <v>69.541666666666671</v>
          </cell>
          <cell r="F11">
            <v>92</v>
          </cell>
          <cell r="G11">
            <v>30</v>
          </cell>
          <cell r="H11">
            <v>16.559999999999999</v>
          </cell>
          <cell r="I11" t="str">
            <v>N</v>
          </cell>
          <cell r="J11">
            <v>39.96</v>
          </cell>
          <cell r="K11">
            <v>0</v>
          </cell>
        </row>
        <row r="12">
          <cell r="B12">
            <v>29.299999999999997</v>
          </cell>
          <cell r="C12">
            <v>35.700000000000003</v>
          </cell>
          <cell r="D12">
            <v>24.1</v>
          </cell>
          <cell r="E12">
            <v>61.833333333333336</v>
          </cell>
          <cell r="F12">
            <v>89</v>
          </cell>
          <cell r="G12">
            <v>33</v>
          </cell>
          <cell r="H12">
            <v>11.520000000000001</v>
          </cell>
          <cell r="I12" t="str">
            <v>N</v>
          </cell>
          <cell r="J12">
            <v>26.28</v>
          </cell>
          <cell r="K12">
            <v>0</v>
          </cell>
        </row>
        <row r="13">
          <cell r="B13">
            <v>28.820833333333326</v>
          </cell>
          <cell r="C13">
            <v>36.1</v>
          </cell>
          <cell r="D13">
            <v>24</v>
          </cell>
          <cell r="E13">
            <v>64.833333333333329</v>
          </cell>
          <cell r="F13">
            <v>87</v>
          </cell>
          <cell r="G13">
            <v>36</v>
          </cell>
          <cell r="H13">
            <v>19.8</v>
          </cell>
          <cell r="I13" t="str">
            <v>N</v>
          </cell>
          <cell r="J13">
            <v>39.6</v>
          </cell>
          <cell r="K13">
            <v>3</v>
          </cell>
        </row>
        <row r="14">
          <cell r="B14">
            <v>26.995833333333326</v>
          </cell>
          <cell r="C14">
            <v>35.6</v>
          </cell>
          <cell r="D14">
            <v>24</v>
          </cell>
          <cell r="E14">
            <v>76.083333333333329</v>
          </cell>
          <cell r="F14">
            <v>91</v>
          </cell>
          <cell r="G14">
            <v>40</v>
          </cell>
          <cell r="H14">
            <v>30.6</v>
          </cell>
          <cell r="I14" t="str">
            <v>O</v>
          </cell>
          <cell r="J14">
            <v>66.239999999999995</v>
          </cell>
          <cell r="K14">
            <v>23.8</v>
          </cell>
        </row>
        <row r="15">
          <cell r="B15">
            <v>27.187499999999996</v>
          </cell>
          <cell r="C15">
            <v>33.700000000000003</v>
          </cell>
          <cell r="D15">
            <v>23.9</v>
          </cell>
          <cell r="E15">
            <v>73.958333333333329</v>
          </cell>
          <cell r="F15">
            <v>90</v>
          </cell>
          <cell r="G15">
            <v>43</v>
          </cell>
          <cell r="H15">
            <v>10.8</v>
          </cell>
          <cell r="I15" t="str">
            <v>N</v>
          </cell>
          <cell r="J15">
            <v>31.680000000000003</v>
          </cell>
          <cell r="K15">
            <v>0</v>
          </cell>
        </row>
        <row r="16">
          <cell r="B16">
            <v>25.179166666666664</v>
          </cell>
          <cell r="C16">
            <v>31.8</v>
          </cell>
          <cell r="D16">
            <v>21.5</v>
          </cell>
          <cell r="E16">
            <v>85.333333333333329</v>
          </cell>
          <cell r="F16">
            <v>95</v>
          </cell>
          <cell r="G16">
            <v>54</v>
          </cell>
          <cell r="H16">
            <v>18.720000000000002</v>
          </cell>
          <cell r="I16" t="str">
            <v>NO</v>
          </cell>
          <cell r="J16">
            <v>43.56</v>
          </cell>
          <cell r="K16">
            <v>44.800000000000004</v>
          </cell>
        </row>
        <row r="17">
          <cell r="B17">
            <v>25.566666666666674</v>
          </cell>
          <cell r="C17">
            <v>30.4</v>
          </cell>
          <cell r="D17">
            <v>23</v>
          </cell>
          <cell r="E17">
            <v>81.75</v>
          </cell>
          <cell r="F17">
            <v>94</v>
          </cell>
          <cell r="G17">
            <v>56</v>
          </cell>
          <cell r="H17">
            <v>17.64</v>
          </cell>
          <cell r="I17" t="str">
            <v>SE</v>
          </cell>
          <cell r="J17">
            <v>28.44</v>
          </cell>
          <cell r="K17">
            <v>0.8</v>
          </cell>
        </row>
        <row r="18">
          <cell r="B18">
            <v>25.495238095238101</v>
          </cell>
          <cell r="C18">
            <v>30.7</v>
          </cell>
          <cell r="D18">
            <v>21.6</v>
          </cell>
          <cell r="E18">
            <v>82.61904761904762</v>
          </cell>
          <cell r="F18">
            <v>93</v>
          </cell>
          <cell r="G18">
            <v>60</v>
          </cell>
          <cell r="H18">
            <v>19.079999999999998</v>
          </cell>
          <cell r="I18" t="str">
            <v>SE</v>
          </cell>
          <cell r="J18">
            <v>45</v>
          </cell>
          <cell r="K18">
            <v>16</v>
          </cell>
        </row>
        <row r="19">
          <cell r="B19">
            <v>25.653333333333332</v>
          </cell>
          <cell r="C19">
            <v>31.8</v>
          </cell>
          <cell r="D19">
            <v>20.6</v>
          </cell>
          <cell r="E19">
            <v>79</v>
          </cell>
          <cell r="F19">
            <v>95</v>
          </cell>
          <cell r="G19">
            <v>52</v>
          </cell>
          <cell r="H19">
            <v>23.400000000000002</v>
          </cell>
          <cell r="I19" t="str">
            <v>N</v>
          </cell>
          <cell r="J19">
            <v>54</v>
          </cell>
          <cell r="K19">
            <v>12.799999999999999</v>
          </cell>
        </row>
        <row r="20">
          <cell r="B20">
            <v>25.841666666666665</v>
          </cell>
          <cell r="C20">
            <v>28.1</v>
          </cell>
          <cell r="D20">
            <v>22.3</v>
          </cell>
          <cell r="E20">
            <v>75.916666666666671</v>
          </cell>
          <cell r="F20">
            <v>94</v>
          </cell>
          <cell r="G20">
            <v>60</v>
          </cell>
          <cell r="H20">
            <v>0</v>
          </cell>
          <cell r="I20" t="str">
            <v>SO</v>
          </cell>
          <cell r="J20">
            <v>3.9600000000000004</v>
          </cell>
          <cell r="K20">
            <v>1.4</v>
          </cell>
        </row>
        <row r="21">
          <cell r="B21">
            <v>28.053846153846159</v>
          </cell>
          <cell r="C21">
            <v>31.2</v>
          </cell>
          <cell r="D21">
            <v>23.1</v>
          </cell>
          <cell r="E21">
            <v>61.769230769230766</v>
          </cell>
          <cell r="F21">
            <v>89</v>
          </cell>
          <cell r="G21">
            <v>44</v>
          </cell>
          <cell r="H21">
            <v>14.4</v>
          </cell>
          <cell r="I21" t="str">
            <v>NE</v>
          </cell>
          <cell r="J21">
            <v>36.72</v>
          </cell>
          <cell r="K21">
            <v>0</v>
          </cell>
        </row>
        <row r="22">
          <cell r="B22">
            <v>27.433333333333334</v>
          </cell>
          <cell r="C22">
            <v>33.299999999999997</v>
          </cell>
          <cell r="D22">
            <v>21.1</v>
          </cell>
          <cell r="E22">
            <v>64.933333333333337</v>
          </cell>
          <cell r="F22">
            <v>92</v>
          </cell>
          <cell r="G22">
            <v>34</v>
          </cell>
          <cell r="H22">
            <v>17.64</v>
          </cell>
          <cell r="I22" t="str">
            <v>N</v>
          </cell>
          <cell r="J22">
            <v>59.04</v>
          </cell>
          <cell r="K22">
            <v>11.2</v>
          </cell>
        </row>
        <row r="23">
          <cell r="B23">
            <v>25.823529411764707</v>
          </cell>
          <cell r="C23">
            <v>31.3</v>
          </cell>
          <cell r="D23">
            <v>22.2</v>
          </cell>
          <cell r="E23">
            <v>77.705882352941174</v>
          </cell>
          <cell r="F23">
            <v>93</v>
          </cell>
          <cell r="G23">
            <v>45</v>
          </cell>
          <cell r="H23">
            <v>4.6800000000000006</v>
          </cell>
          <cell r="I23" t="str">
            <v>NE</v>
          </cell>
          <cell r="J23">
            <v>38.880000000000003</v>
          </cell>
          <cell r="K23">
            <v>0</v>
          </cell>
        </row>
        <row r="24">
          <cell r="B24">
            <v>26.083333333333332</v>
          </cell>
          <cell r="C24">
            <v>29.1</v>
          </cell>
          <cell r="D24">
            <v>22.6</v>
          </cell>
          <cell r="E24">
            <v>76.833333333333329</v>
          </cell>
          <cell r="F24">
            <v>93</v>
          </cell>
          <cell r="G24">
            <v>63</v>
          </cell>
          <cell r="H24">
            <v>9.3600000000000012</v>
          </cell>
          <cell r="I24" t="str">
            <v>NE</v>
          </cell>
          <cell r="J24">
            <v>24.840000000000003</v>
          </cell>
          <cell r="K24">
            <v>12.4</v>
          </cell>
        </row>
        <row r="25">
          <cell r="B25">
            <v>27.414285714285715</v>
          </cell>
          <cell r="C25">
            <v>29.3</v>
          </cell>
          <cell r="D25">
            <v>23.6</v>
          </cell>
          <cell r="E25">
            <v>74.142857142857139</v>
          </cell>
          <cell r="F25">
            <v>92</v>
          </cell>
          <cell r="G25">
            <v>64</v>
          </cell>
          <cell r="H25">
            <v>0</v>
          </cell>
          <cell r="I25" t="str">
            <v>NE</v>
          </cell>
          <cell r="J25">
            <v>12.96</v>
          </cell>
          <cell r="K25">
            <v>0.2</v>
          </cell>
        </row>
        <row r="26">
          <cell r="B26">
            <v>28.591666666666669</v>
          </cell>
          <cell r="C26">
            <v>32.1</v>
          </cell>
          <cell r="D26">
            <v>22.2</v>
          </cell>
          <cell r="E26">
            <v>68.5</v>
          </cell>
          <cell r="F26">
            <v>93</v>
          </cell>
          <cell r="G26">
            <v>52</v>
          </cell>
          <cell r="H26">
            <v>12.24</v>
          </cell>
          <cell r="I26" t="str">
            <v>NE</v>
          </cell>
          <cell r="J26">
            <v>25.2</v>
          </cell>
          <cell r="K26">
            <v>0.6</v>
          </cell>
        </row>
        <row r="27">
          <cell r="B27">
            <v>30.466666666666672</v>
          </cell>
          <cell r="C27">
            <v>31.7</v>
          </cell>
          <cell r="D27">
            <v>28.4</v>
          </cell>
          <cell r="E27">
            <v>55.666666666666664</v>
          </cell>
          <cell r="F27">
            <v>69</v>
          </cell>
          <cell r="G27">
            <v>47</v>
          </cell>
          <cell r="H27">
            <v>15.120000000000001</v>
          </cell>
          <cell r="I27" t="str">
            <v>N</v>
          </cell>
          <cell r="J27">
            <v>26.64</v>
          </cell>
          <cell r="K27">
            <v>0</v>
          </cell>
        </row>
        <row r="28">
          <cell r="B28">
            <v>31.918181818181822</v>
          </cell>
          <cell r="C28">
            <v>34.200000000000003</v>
          </cell>
          <cell r="D28">
            <v>27.6</v>
          </cell>
          <cell r="E28">
            <v>50.909090909090907</v>
          </cell>
          <cell r="F28">
            <v>73</v>
          </cell>
          <cell r="G28">
            <v>36</v>
          </cell>
          <cell r="H28">
            <v>2.16</v>
          </cell>
          <cell r="I28" t="str">
            <v>NO</v>
          </cell>
          <cell r="J28">
            <v>24.48</v>
          </cell>
          <cell r="K28">
            <v>0</v>
          </cell>
        </row>
        <row r="29">
          <cell r="B29">
            <v>29.344444444444441</v>
          </cell>
          <cell r="C29">
            <v>34.9</v>
          </cell>
          <cell r="D29">
            <v>23.2</v>
          </cell>
          <cell r="E29">
            <v>62.611111111111114</v>
          </cell>
          <cell r="F29">
            <v>86</v>
          </cell>
          <cell r="G29">
            <v>38</v>
          </cell>
          <cell r="H29">
            <v>16.2</v>
          </cell>
          <cell r="I29" t="str">
            <v>O</v>
          </cell>
          <cell r="J29">
            <v>35.28</v>
          </cell>
          <cell r="K29">
            <v>0</v>
          </cell>
        </row>
        <row r="30">
          <cell r="B30">
            <v>26.518181818181816</v>
          </cell>
          <cell r="C30">
            <v>32.700000000000003</v>
          </cell>
          <cell r="D30">
            <v>21.7</v>
          </cell>
          <cell r="E30">
            <v>73</v>
          </cell>
          <cell r="F30">
            <v>94</v>
          </cell>
          <cell r="G30">
            <v>44</v>
          </cell>
          <cell r="H30">
            <v>17.28</v>
          </cell>
          <cell r="I30" t="str">
            <v>NO</v>
          </cell>
          <cell r="J30">
            <v>41.04</v>
          </cell>
          <cell r="K30">
            <v>12.799999999999999</v>
          </cell>
        </row>
        <row r="31">
          <cell r="B31">
            <v>24.141176470588235</v>
          </cell>
          <cell r="C31">
            <v>30.5</v>
          </cell>
          <cell r="D31">
            <v>21.9</v>
          </cell>
          <cell r="E31">
            <v>83.529411764705884</v>
          </cell>
          <cell r="F31">
            <v>92</v>
          </cell>
          <cell r="G31">
            <v>55</v>
          </cell>
          <cell r="H31">
            <v>11.879999999999999</v>
          </cell>
          <cell r="I31" t="str">
            <v>N</v>
          </cell>
          <cell r="J31">
            <v>30.6</v>
          </cell>
          <cell r="K31">
            <v>0.60000000000000009</v>
          </cell>
        </row>
        <row r="32">
          <cell r="B32">
            <v>25.133333333333336</v>
          </cell>
          <cell r="C32">
            <v>27.4</v>
          </cell>
          <cell r="D32">
            <v>22.7</v>
          </cell>
          <cell r="E32">
            <v>82</v>
          </cell>
          <cell r="F32">
            <v>90</v>
          </cell>
          <cell r="G32">
            <v>73</v>
          </cell>
          <cell r="H32">
            <v>10.44</v>
          </cell>
          <cell r="I32" t="str">
            <v>N</v>
          </cell>
          <cell r="J32">
            <v>42.12</v>
          </cell>
          <cell r="K32">
            <v>1.2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26.017647058823531</v>
          </cell>
          <cell r="C5">
            <v>30.5</v>
          </cell>
          <cell r="D5">
            <v>23.8</v>
          </cell>
          <cell r="E5">
            <v>84.92307692307692</v>
          </cell>
          <cell r="F5">
            <v>89</v>
          </cell>
          <cell r="G5">
            <v>78</v>
          </cell>
          <cell r="H5">
            <v>11.520000000000001</v>
          </cell>
          <cell r="I5" t="str">
            <v>SE</v>
          </cell>
          <cell r="J5">
            <v>31.319999999999997</v>
          </cell>
          <cell r="K5">
            <v>0</v>
          </cell>
        </row>
        <row r="6">
          <cell r="B6">
            <v>25.266666666666666</v>
          </cell>
          <cell r="C6">
            <v>32.299999999999997</v>
          </cell>
          <cell r="D6">
            <v>22.7</v>
          </cell>
          <cell r="E6">
            <v>83</v>
          </cell>
          <cell r="F6">
            <v>87</v>
          </cell>
          <cell r="G6">
            <v>72</v>
          </cell>
          <cell r="H6">
            <v>13.32</v>
          </cell>
          <cell r="I6" t="str">
            <v>NO</v>
          </cell>
          <cell r="J6">
            <v>24.48</v>
          </cell>
          <cell r="K6">
            <v>1.2</v>
          </cell>
        </row>
        <row r="7">
          <cell r="B7">
            <v>23.933333333333334</v>
          </cell>
          <cell r="C7">
            <v>29.1</v>
          </cell>
          <cell r="D7">
            <v>21.3</v>
          </cell>
          <cell r="E7">
            <v>83.15384615384616</v>
          </cell>
          <cell r="F7">
            <v>88</v>
          </cell>
          <cell r="G7">
            <v>68</v>
          </cell>
          <cell r="H7">
            <v>19.8</v>
          </cell>
          <cell r="I7" t="str">
            <v>L</v>
          </cell>
          <cell r="J7">
            <v>63</v>
          </cell>
          <cell r="K7">
            <v>0.8</v>
          </cell>
        </row>
        <row r="8">
          <cell r="B8">
            <v>24.607142857142861</v>
          </cell>
          <cell r="C8">
            <v>29.7</v>
          </cell>
          <cell r="D8">
            <v>22.7</v>
          </cell>
          <cell r="E8">
            <v>81.25</v>
          </cell>
          <cell r="F8">
            <v>87</v>
          </cell>
          <cell r="G8">
            <v>68</v>
          </cell>
          <cell r="H8">
            <v>7.5600000000000005</v>
          </cell>
          <cell r="I8" t="str">
            <v>N</v>
          </cell>
          <cell r="J8">
            <v>26.28</v>
          </cell>
          <cell r="K8">
            <v>0.2</v>
          </cell>
        </row>
        <row r="9">
          <cell r="B9">
            <v>25.350000000000005</v>
          </cell>
          <cell r="C9">
            <v>31.8</v>
          </cell>
          <cell r="D9">
            <v>22.9</v>
          </cell>
          <cell r="E9">
            <v>80.642857142857139</v>
          </cell>
          <cell r="F9">
            <v>87</v>
          </cell>
          <cell r="G9">
            <v>68</v>
          </cell>
          <cell r="H9">
            <v>21.240000000000002</v>
          </cell>
          <cell r="I9" t="str">
            <v>S</v>
          </cell>
          <cell r="J9">
            <v>51.480000000000004</v>
          </cell>
          <cell r="K9">
            <v>0.8</v>
          </cell>
        </row>
        <row r="10">
          <cell r="B10">
            <v>24.55</v>
          </cell>
          <cell r="C10">
            <v>28.4</v>
          </cell>
          <cell r="D10">
            <v>22.5</v>
          </cell>
          <cell r="E10">
            <v>84.538461538461533</v>
          </cell>
          <cell r="F10">
            <v>89</v>
          </cell>
          <cell r="G10">
            <v>73</v>
          </cell>
          <cell r="H10">
            <v>8.64</v>
          </cell>
          <cell r="I10" t="str">
            <v>N</v>
          </cell>
          <cell r="J10">
            <v>18.36</v>
          </cell>
          <cell r="K10">
            <v>0</v>
          </cell>
        </row>
        <row r="11">
          <cell r="B11">
            <v>25.605882352941176</v>
          </cell>
          <cell r="C11">
            <v>33.200000000000003</v>
          </cell>
          <cell r="D11">
            <v>23.1</v>
          </cell>
          <cell r="E11">
            <v>84.384615384615387</v>
          </cell>
          <cell r="F11">
            <v>89</v>
          </cell>
          <cell r="G11">
            <v>71</v>
          </cell>
          <cell r="H11">
            <v>16.559999999999999</v>
          </cell>
          <cell r="I11" t="str">
            <v>SE</v>
          </cell>
          <cell r="J11">
            <v>39.24</v>
          </cell>
          <cell r="K11">
            <v>39.6</v>
          </cell>
        </row>
        <row r="12">
          <cell r="B12">
            <v>26.519999999999996</v>
          </cell>
          <cell r="C12">
            <v>29.5</v>
          </cell>
          <cell r="D12">
            <v>24.8</v>
          </cell>
          <cell r="E12">
            <v>88.166666666666671</v>
          </cell>
          <cell r="F12">
            <v>91</v>
          </cell>
          <cell r="G12">
            <v>81</v>
          </cell>
          <cell r="H12">
            <v>5.7600000000000007</v>
          </cell>
          <cell r="I12" t="str">
            <v>NE</v>
          </cell>
          <cell r="J12">
            <v>11.520000000000001</v>
          </cell>
          <cell r="K12">
            <v>0.2</v>
          </cell>
        </row>
        <row r="13">
          <cell r="B13">
            <v>26.816666666666663</v>
          </cell>
          <cell r="C13">
            <v>29.7</v>
          </cell>
          <cell r="D13">
            <v>24.6</v>
          </cell>
          <cell r="E13">
            <v>86.25</v>
          </cell>
          <cell r="F13">
            <v>90</v>
          </cell>
          <cell r="G13">
            <v>78</v>
          </cell>
          <cell r="H13">
            <v>4.6800000000000006</v>
          </cell>
          <cell r="I13" t="str">
            <v>S</v>
          </cell>
          <cell r="J13">
            <v>14.76</v>
          </cell>
          <cell r="K13">
            <v>0</v>
          </cell>
        </row>
        <row r="14">
          <cell r="B14">
            <v>26.95333333333334</v>
          </cell>
          <cell r="C14">
            <v>30.5</v>
          </cell>
          <cell r="D14">
            <v>26</v>
          </cell>
          <cell r="E14">
            <v>89.583333333333329</v>
          </cell>
          <cell r="F14">
            <v>91</v>
          </cell>
          <cell r="G14">
            <v>86</v>
          </cell>
          <cell r="H14">
            <v>6.84</v>
          </cell>
          <cell r="I14" t="str">
            <v>S</v>
          </cell>
          <cell r="J14">
            <v>18</v>
          </cell>
          <cell r="K14">
            <v>0</v>
          </cell>
        </row>
        <row r="15">
          <cell r="B15">
            <v>26.656250000000004</v>
          </cell>
          <cell r="C15">
            <v>31.2</v>
          </cell>
          <cell r="D15">
            <v>24.9</v>
          </cell>
          <cell r="E15">
            <v>84.916666666666671</v>
          </cell>
          <cell r="F15">
            <v>90</v>
          </cell>
          <cell r="G15">
            <v>82</v>
          </cell>
          <cell r="H15">
            <v>19.8</v>
          </cell>
          <cell r="I15" t="str">
            <v>SE</v>
          </cell>
          <cell r="J15">
            <v>38.519999999999996</v>
          </cell>
          <cell r="K15">
            <v>2</v>
          </cell>
        </row>
        <row r="16">
          <cell r="B16">
            <v>25.558823529411768</v>
          </cell>
          <cell r="C16">
            <v>29.8</v>
          </cell>
          <cell r="D16">
            <v>24.1</v>
          </cell>
          <cell r="E16">
            <v>87.333333333333329</v>
          </cell>
          <cell r="F16">
            <v>91</v>
          </cell>
          <cell r="G16">
            <v>77</v>
          </cell>
          <cell r="H16">
            <v>6.48</v>
          </cell>
          <cell r="I16" t="str">
            <v>N</v>
          </cell>
          <cell r="J16">
            <v>48.6</v>
          </cell>
          <cell r="K16">
            <v>31</v>
          </cell>
        </row>
        <row r="17">
          <cell r="B17">
            <v>25.099999999999998</v>
          </cell>
          <cell r="C17">
            <v>30.5</v>
          </cell>
          <cell r="D17">
            <v>23.1</v>
          </cell>
          <cell r="E17">
            <v>89.733333333333334</v>
          </cell>
          <cell r="F17">
            <v>92</v>
          </cell>
          <cell r="G17">
            <v>83</v>
          </cell>
          <cell r="H17">
            <v>9</v>
          </cell>
          <cell r="I17" t="str">
            <v>N</v>
          </cell>
          <cell r="J17">
            <v>17.64</v>
          </cell>
          <cell r="K17">
            <v>14.8</v>
          </cell>
        </row>
        <row r="18">
          <cell r="B18">
            <v>25.568181818181824</v>
          </cell>
          <cell r="C18">
            <v>30.2</v>
          </cell>
          <cell r="D18">
            <v>23.5</v>
          </cell>
          <cell r="E18">
            <v>87.368421052631575</v>
          </cell>
          <cell r="F18">
            <v>91</v>
          </cell>
          <cell r="G18">
            <v>76</v>
          </cell>
          <cell r="H18">
            <v>17.28</v>
          </cell>
          <cell r="I18" t="str">
            <v>N</v>
          </cell>
          <cell r="J18">
            <v>48.96</v>
          </cell>
          <cell r="K18">
            <v>1</v>
          </cell>
        </row>
        <row r="19">
          <cell r="B19">
            <v>25.089473684210528</v>
          </cell>
          <cell r="C19">
            <v>30.2</v>
          </cell>
          <cell r="D19">
            <v>23.4</v>
          </cell>
          <cell r="E19">
            <v>89.117647058823536</v>
          </cell>
          <cell r="F19">
            <v>93</v>
          </cell>
          <cell r="G19">
            <v>72</v>
          </cell>
          <cell r="H19">
            <v>14.04</v>
          </cell>
          <cell r="I19" t="str">
            <v>NO</v>
          </cell>
          <cell r="J19">
            <v>37.440000000000005</v>
          </cell>
          <cell r="K19">
            <v>9</v>
          </cell>
        </row>
        <row r="20">
          <cell r="B20">
            <v>26.029999999999994</v>
          </cell>
          <cell r="C20">
            <v>29.1</v>
          </cell>
          <cell r="D20">
            <v>24.7</v>
          </cell>
          <cell r="E20">
            <v>88.4375</v>
          </cell>
          <cell r="F20">
            <v>91</v>
          </cell>
          <cell r="G20">
            <v>79</v>
          </cell>
          <cell r="H20">
            <v>7.2</v>
          </cell>
          <cell r="I20" t="str">
            <v>NO</v>
          </cell>
          <cell r="J20">
            <v>17.28</v>
          </cell>
          <cell r="K20">
            <v>2.2000000000000002</v>
          </cell>
        </row>
        <row r="21">
          <cell r="B21">
            <v>25.011111111111113</v>
          </cell>
          <cell r="C21">
            <v>30.1</v>
          </cell>
          <cell r="D21">
            <v>21.1</v>
          </cell>
          <cell r="E21">
            <v>87.6</v>
          </cell>
          <cell r="F21">
            <v>92</v>
          </cell>
          <cell r="G21">
            <v>65</v>
          </cell>
          <cell r="H21">
            <v>7.9200000000000008</v>
          </cell>
          <cell r="I21" t="str">
            <v>SE</v>
          </cell>
          <cell r="J21">
            <v>21.240000000000002</v>
          </cell>
          <cell r="K21">
            <v>0</v>
          </cell>
        </row>
        <row r="22">
          <cell r="B22">
            <v>24.794117647058822</v>
          </cell>
          <cell r="C22">
            <v>31.9</v>
          </cell>
          <cell r="D22">
            <v>21.4</v>
          </cell>
          <cell r="E22">
            <v>85</v>
          </cell>
          <cell r="F22">
            <v>90</v>
          </cell>
          <cell r="G22">
            <v>75</v>
          </cell>
          <cell r="H22">
            <v>9</v>
          </cell>
          <cell r="I22" t="str">
            <v>N</v>
          </cell>
          <cell r="J22">
            <v>24.840000000000003</v>
          </cell>
          <cell r="K22">
            <v>0</v>
          </cell>
        </row>
        <row r="23">
          <cell r="B23">
            <v>25.143478260869568</v>
          </cell>
          <cell r="C23">
            <v>29.3</v>
          </cell>
          <cell r="D23">
            <v>22.1</v>
          </cell>
          <cell r="E23">
            <v>85</v>
          </cell>
          <cell r="F23">
            <v>90</v>
          </cell>
          <cell r="G23">
            <v>74</v>
          </cell>
          <cell r="H23">
            <v>18.720000000000002</v>
          </cell>
          <cell r="I23" t="str">
            <v>N</v>
          </cell>
          <cell r="J23">
            <v>33.840000000000003</v>
          </cell>
          <cell r="K23">
            <v>2.6</v>
          </cell>
        </row>
        <row r="24">
          <cell r="B24">
            <v>24.241666666666664</v>
          </cell>
          <cell r="C24">
            <v>26.7</v>
          </cell>
          <cell r="D24">
            <v>22.5</v>
          </cell>
          <cell r="E24">
            <v>91.166666666666671</v>
          </cell>
          <cell r="F24">
            <v>93</v>
          </cell>
          <cell r="G24">
            <v>88</v>
          </cell>
          <cell r="H24">
            <v>6.48</v>
          </cell>
          <cell r="I24" t="str">
            <v>N</v>
          </cell>
          <cell r="J24">
            <v>15.120000000000001</v>
          </cell>
          <cell r="K24">
            <v>34</v>
          </cell>
        </row>
        <row r="25">
          <cell r="B25">
            <v>24.305555555555554</v>
          </cell>
          <cell r="C25">
            <v>30.1</v>
          </cell>
          <cell r="D25">
            <v>22.6</v>
          </cell>
          <cell r="E25">
            <v>90.470588235294116</v>
          </cell>
          <cell r="F25">
            <v>95</v>
          </cell>
          <cell r="G25">
            <v>73</v>
          </cell>
          <cell r="H25">
            <v>13.68</v>
          </cell>
          <cell r="I25" t="str">
            <v>N</v>
          </cell>
          <cell r="J25">
            <v>59.04</v>
          </cell>
          <cell r="K25">
            <v>8</v>
          </cell>
        </row>
        <row r="26">
          <cell r="B26">
            <v>24.064705882352943</v>
          </cell>
          <cell r="C26">
            <v>30.8</v>
          </cell>
          <cell r="D26">
            <v>22.1</v>
          </cell>
          <cell r="E26">
            <v>88.533333333333331</v>
          </cell>
          <cell r="F26">
            <v>92</v>
          </cell>
          <cell r="G26">
            <v>74</v>
          </cell>
          <cell r="H26">
            <v>9</v>
          </cell>
          <cell r="I26" t="str">
            <v>NO</v>
          </cell>
          <cell r="J26">
            <v>19.440000000000001</v>
          </cell>
          <cell r="K26">
            <v>0.2</v>
          </cell>
        </row>
        <row r="27">
          <cell r="B27">
            <v>26.111764705882351</v>
          </cell>
          <cell r="C27">
            <v>31</v>
          </cell>
          <cell r="D27">
            <v>23.9</v>
          </cell>
          <cell r="E27">
            <v>87.214285714285708</v>
          </cell>
          <cell r="F27">
            <v>92</v>
          </cell>
          <cell r="G27">
            <v>78</v>
          </cell>
          <cell r="H27">
            <v>6.48</v>
          </cell>
          <cell r="I27" t="str">
            <v>SE</v>
          </cell>
          <cell r="J27">
            <v>14.76</v>
          </cell>
          <cell r="K27">
            <v>0</v>
          </cell>
        </row>
        <row r="28">
          <cell r="B28">
            <v>26.082352941176477</v>
          </cell>
          <cell r="C28">
            <v>30.9</v>
          </cell>
          <cell r="D28">
            <v>23.4</v>
          </cell>
          <cell r="E28">
            <v>87.384615384615387</v>
          </cell>
          <cell r="F28">
            <v>92</v>
          </cell>
          <cell r="G28">
            <v>71</v>
          </cell>
          <cell r="H28">
            <v>9.7200000000000006</v>
          </cell>
          <cell r="I28" t="str">
            <v>SE</v>
          </cell>
          <cell r="J28">
            <v>18.36</v>
          </cell>
          <cell r="K28">
            <v>0</v>
          </cell>
        </row>
        <row r="29">
          <cell r="B29">
            <v>25.523809523809526</v>
          </cell>
          <cell r="C29">
            <v>28.7</v>
          </cell>
          <cell r="D29">
            <v>23.3</v>
          </cell>
          <cell r="E29">
            <v>86.888888888888886</v>
          </cell>
          <cell r="F29">
            <v>92</v>
          </cell>
          <cell r="G29">
            <v>74</v>
          </cell>
          <cell r="H29">
            <v>14.76</v>
          </cell>
          <cell r="I29" t="str">
            <v>SE</v>
          </cell>
          <cell r="J29">
            <v>32.76</v>
          </cell>
          <cell r="K29">
            <v>6</v>
          </cell>
        </row>
        <row r="30">
          <cell r="B30">
            <v>24.612500000000001</v>
          </cell>
          <cell r="C30">
            <v>28</v>
          </cell>
          <cell r="D30">
            <v>22.9</v>
          </cell>
          <cell r="E30">
            <v>90.227272727272734</v>
          </cell>
          <cell r="F30">
            <v>93</v>
          </cell>
          <cell r="G30">
            <v>79</v>
          </cell>
          <cell r="H30">
            <v>12.6</v>
          </cell>
          <cell r="I30" t="str">
            <v>NE</v>
          </cell>
          <cell r="J30">
            <v>31.319999999999997</v>
          </cell>
          <cell r="K30">
            <v>24.999999999999996</v>
          </cell>
        </row>
        <row r="31">
          <cell r="B31">
            <v>24.547368421052632</v>
          </cell>
          <cell r="C31">
            <v>29.5</v>
          </cell>
          <cell r="D31">
            <v>22.6</v>
          </cell>
          <cell r="E31">
            <v>90.764705882352942</v>
          </cell>
          <cell r="F31">
            <v>94</v>
          </cell>
          <cell r="G31">
            <v>76</v>
          </cell>
          <cell r="H31">
            <v>18.36</v>
          </cell>
          <cell r="I31" t="str">
            <v>N</v>
          </cell>
          <cell r="J31">
            <v>31.319999999999997</v>
          </cell>
          <cell r="K31">
            <v>16.799999999999997</v>
          </cell>
        </row>
        <row r="32">
          <cell r="B32">
            <v>24.745833333333341</v>
          </cell>
          <cell r="C32">
            <v>27.8</v>
          </cell>
          <cell r="D32">
            <v>22.8</v>
          </cell>
          <cell r="E32">
            <v>86.958333333333329</v>
          </cell>
          <cell r="F32">
            <v>93</v>
          </cell>
          <cell r="G32">
            <v>76</v>
          </cell>
          <cell r="H32">
            <v>14.76</v>
          </cell>
          <cell r="I32" t="str">
            <v>NO</v>
          </cell>
          <cell r="J32">
            <v>39.6</v>
          </cell>
          <cell r="K32">
            <v>13.399999999999999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28.337500000000006</v>
          </cell>
          <cell r="C5">
            <v>35.1</v>
          </cell>
          <cell r="D5">
            <v>22.2</v>
          </cell>
          <cell r="E5">
            <v>56.25</v>
          </cell>
          <cell r="F5">
            <v>85</v>
          </cell>
          <cell r="G5">
            <v>27</v>
          </cell>
          <cell r="H5">
            <v>11.16</v>
          </cell>
          <cell r="I5" t="str">
            <v>NE</v>
          </cell>
          <cell r="J5">
            <v>30.6</v>
          </cell>
          <cell r="K5">
            <v>0</v>
          </cell>
        </row>
        <row r="6">
          <cell r="B6">
            <v>25.724999999999998</v>
          </cell>
          <cell r="C6">
            <v>30.1</v>
          </cell>
          <cell r="D6">
            <v>19.5</v>
          </cell>
          <cell r="E6">
            <v>62.625</v>
          </cell>
          <cell r="F6">
            <v>92</v>
          </cell>
          <cell r="G6">
            <v>44</v>
          </cell>
          <cell r="H6">
            <v>18.720000000000002</v>
          </cell>
          <cell r="I6" t="str">
            <v>SO</v>
          </cell>
          <cell r="J6">
            <v>49.32</v>
          </cell>
          <cell r="K6">
            <v>13</v>
          </cell>
        </row>
        <row r="7">
          <cell r="B7">
            <v>22.995833333333326</v>
          </cell>
          <cell r="C7">
            <v>28.7</v>
          </cell>
          <cell r="D7">
            <v>19.8</v>
          </cell>
          <cell r="E7">
            <v>80.958333333333329</v>
          </cell>
          <cell r="F7">
            <v>94</v>
          </cell>
          <cell r="G7">
            <v>56</v>
          </cell>
          <cell r="H7">
            <v>14.76</v>
          </cell>
          <cell r="I7" t="str">
            <v>SO</v>
          </cell>
          <cell r="J7">
            <v>29.880000000000003</v>
          </cell>
          <cell r="K7">
            <v>0</v>
          </cell>
        </row>
        <row r="8">
          <cell r="B8">
            <v>24.412500000000005</v>
          </cell>
          <cell r="C8">
            <v>30.7</v>
          </cell>
          <cell r="D8">
            <v>19.399999999999999</v>
          </cell>
          <cell r="E8">
            <v>74.791666666666671</v>
          </cell>
          <cell r="F8">
            <v>95</v>
          </cell>
          <cell r="G8">
            <v>49</v>
          </cell>
          <cell r="H8">
            <v>15.120000000000001</v>
          </cell>
          <cell r="I8" t="str">
            <v>S</v>
          </cell>
          <cell r="J8">
            <v>34.56</v>
          </cell>
          <cell r="K8">
            <v>0</v>
          </cell>
        </row>
        <row r="9">
          <cell r="B9">
            <v>24.195833333333329</v>
          </cell>
          <cell r="C9">
            <v>30.9</v>
          </cell>
          <cell r="D9">
            <v>20.399999999999999</v>
          </cell>
          <cell r="E9">
            <v>74.375</v>
          </cell>
          <cell r="F9">
            <v>94</v>
          </cell>
          <cell r="G9">
            <v>47</v>
          </cell>
          <cell r="H9">
            <v>13.32</v>
          </cell>
          <cell r="I9" t="str">
            <v>NE</v>
          </cell>
          <cell r="J9">
            <v>25.56</v>
          </cell>
          <cell r="K9">
            <v>0.2</v>
          </cell>
        </row>
        <row r="10">
          <cell r="B10">
            <v>25.166666666666668</v>
          </cell>
          <cell r="C10">
            <v>31.1</v>
          </cell>
          <cell r="D10">
            <v>19.399999999999999</v>
          </cell>
          <cell r="E10">
            <v>70.916666666666671</v>
          </cell>
          <cell r="F10">
            <v>95</v>
          </cell>
          <cell r="G10">
            <v>44</v>
          </cell>
          <cell r="H10">
            <v>12.96</v>
          </cell>
          <cell r="I10" t="str">
            <v>NE</v>
          </cell>
          <cell r="J10">
            <v>29.52</v>
          </cell>
          <cell r="K10">
            <v>6.2</v>
          </cell>
        </row>
        <row r="11">
          <cell r="B11">
            <v>25.845833333333331</v>
          </cell>
          <cell r="C11">
            <v>33.299999999999997</v>
          </cell>
          <cell r="D11">
            <v>20.3</v>
          </cell>
          <cell r="E11">
            <v>66.125</v>
          </cell>
          <cell r="F11">
            <v>89</v>
          </cell>
          <cell r="G11">
            <v>33</v>
          </cell>
          <cell r="H11">
            <v>12.6</v>
          </cell>
          <cell r="I11" t="str">
            <v>NE</v>
          </cell>
          <cell r="J11">
            <v>27</v>
          </cell>
          <cell r="K11">
            <v>2</v>
          </cell>
        </row>
        <row r="12">
          <cell r="B12">
            <v>26.712499999999995</v>
          </cell>
          <cell r="C12">
            <v>33.1</v>
          </cell>
          <cell r="D12">
            <v>21.1</v>
          </cell>
          <cell r="E12">
            <v>66.291666666666671</v>
          </cell>
          <cell r="F12">
            <v>88</v>
          </cell>
          <cell r="G12">
            <v>40</v>
          </cell>
          <cell r="H12">
            <v>11.520000000000001</v>
          </cell>
          <cell r="I12" t="str">
            <v>NE</v>
          </cell>
          <cell r="J12">
            <v>25.92</v>
          </cell>
          <cell r="K12">
            <v>0</v>
          </cell>
        </row>
        <row r="13">
          <cell r="B13">
            <v>27.32083333333334</v>
          </cell>
          <cell r="C13">
            <v>34.6</v>
          </cell>
          <cell r="D13">
            <v>21.5</v>
          </cell>
          <cell r="E13">
            <v>62.208333333333336</v>
          </cell>
          <cell r="F13">
            <v>83</v>
          </cell>
          <cell r="G13">
            <v>34</v>
          </cell>
          <cell r="H13">
            <v>13.32</v>
          </cell>
          <cell r="I13" t="str">
            <v>NE</v>
          </cell>
          <cell r="J13">
            <v>32.76</v>
          </cell>
          <cell r="K13">
            <v>0</v>
          </cell>
        </row>
        <row r="14">
          <cell r="B14">
            <v>25.183333333333334</v>
          </cell>
          <cell r="C14">
            <v>29.6</v>
          </cell>
          <cell r="D14">
            <v>19.600000000000001</v>
          </cell>
          <cell r="E14">
            <v>75.083333333333329</v>
          </cell>
          <cell r="F14">
            <v>94</v>
          </cell>
          <cell r="G14">
            <v>57</v>
          </cell>
          <cell r="H14">
            <v>14.4</v>
          </cell>
          <cell r="I14" t="str">
            <v>NE</v>
          </cell>
          <cell r="J14">
            <v>43.56</v>
          </cell>
          <cell r="K14">
            <v>18</v>
          </cell>
        </row>
        <row r="15">
          <cell r="B15">
            <v>25.679166666666664</v>
          </cell>
          <cell r="C15">
            <v>32.799999999999997</v>
          </cell>
          <cell r="D15">
            <v>20.6</v>
          </cell>
          <cell r="E15">
            <v>75.541666666666671</v>
          </cell>
          <cell r="F15">
            <v>95</v>
          </cell>
          <cell r="G15">
            <v>46</v>
          </cell>
          <cell r="H15">
            <v>16.920000000000002</v>
          </cell>
          <cell r="I15" t="str">
            <v>NE</v>
          </cell>
          <cell r="J15">
            <v>45.36</v>
          </cell>
          <cell r="K15">
            <v>0.2</v>
          </cell>
        </row>
        <row r="16">
          <cell r="B16">
            <v>23.479166666666671</v>
          </cell>
          <cell r="C16">
            <v>28.3</v>
          </cell>
          <cell r="D16">
            <v>20.2</v>
          </cell>
          <cell r="E16">
            <v>82.5</v>
          </cell>
          <cell r="F16">
            <v>96</v>
          </cell>
          <cell r="G16">
            <v>62</v>
          </cell>
          <cell r="H16">
            <v>14.76</v>
          </cell>
          <cell r="I16" t="str">
            <v>N</v>
          </cell>
          <cell r="J16">
            <v>36.36</v>
          </cell>
          <cell r="K16">
            <v>36.799999999999997</v>
          </cell>
        </row>
        <row r="17">
          <cell r="B17">
            <v>23.216666666666665</v>
          </cell>
          <cell r="C17">
            <v>30.4</v>
          </cell>
          <cell r="D17">
            <v>19.399999999999999</v>
          </cell>
          <cell r="E17">
            <v>81.666666666666671</v>
          </cell>
          <cell r="F17">
            <v>95</v>
          </cell>
          <cell r="G17">
            <v>53</v>
          </cell>
          <cell r="H17">
            <v>12.96</v>
          </cell>
          <cell r="I17" t="str">
            <v>S</v>
          </cell>
          <cell r="J17">
            <v>27.36</v>
          </cell>
          <cell r="K17">
            <v>0.4</v>
          </cell>
        </row>
        <row r="18">
          <cell r="B18">
            <v>23.045833333333331</v>
          </cell>
          <cell r="C18">
            <v>27.2</v>
          </cell>
          <cell r="D18">
            <v>21.5</v>
          </cell>
          <cell r="E18">
            <v>89.416666666666671</v>
          </cell>
          <cell r="F18">
            <v>96</v>
          </cell>
          <cell r="G18">
            <v>73</v>
          </cell>
          <cell r="H18">
            <v>15.120000000000001</v>
          </cell>
          <cell r="I18" t="str">
            <v>NE</v>
          </cell>
          <cell r="J18">
            <v>26.28</v>
          </cell>
          <cell r="K18">
            <v>54.8</v>
          </cell>
        </row>
        <row r="19">
          <cell r="B19">
            <v>22.650000000000002</v>
          </cell>
          <cell r="C19">
            <v>27.2</v>
          </cell>
          <cell r="D19">
            <v>20.7</v>
          </cell>
          <cell r="E19">
            <v>85</v>
          </cell>
          <cell r="F19">
            <v>96</v>
          </cell>
          <cell r="G19">
            <v>56</v>
          </cell>
          <cell r="H19">
            <v>16.2</v>
          </cell>
          <cell r="I19" t="str">
            <v>SO</v>
          </cell>
          <cell r="J19">
            <v>40.32</v>
          </cell>
          <cell r="K19">
            <v>3.0000000000000004</v>
          </cell>
        </row>
        <row r="20">
          <cell r="B20">
            <v>22.070833333333336</v>
          </cell>
          <cell r="C20">
            <v>27.8</v>
          </cell>
          <cell r="D20">
            <v>17.8</v>
          </cell>
          <cell r="E20">
            <v>72.041666666666671</v>
          </cell>
          <cell r="F20">
            <v>92</v>
          </cell>
          <cell r="G20">
            <v>39</v>
          </cell>
          <cell r="H20">
            <v>13.32</v>
          </cell>
          <cell r="I20" t="str">
            <v>SO</v>
          </cell>
          <cell r="J20">
            <v>25.2</v>
          </cell>
          <cell r="K20">
            <v>0</v>
          </cell>
        </row>
        <row r="21">
          <cell r="B21">
            <v>22.170833333333334</v>
          </cell>
          <cell r="C21">
            <v>27.2</v>
          </cell>
          <cell r="D21">
            <v>17.5</v>
          </cell>
          <cell r="E21">
            <v>74</v>
          </cell>
          <cell r="F21">
            <v>95</v>
          </cell>
          <cell r="G21">
            <v>48</v>
          </cell>
          <cell r="H21">
            <v>12.24</v>
          </cell>
          <cell r="I21" t="str">
            <v>O</v>
          </cell>
          <cell r="J21">
            <v>28.08</v>
          </cell>
          <cell r="K21">
            <v>0</v>
          </cell>
        </row>
        <row r="22">
          <cell r="B22">
            <v>22.262500000000003</v>
          </cell>
          <cell r="C22">
            <v>29.9</v>
          </cell>
          <cell r="D22">
            <v>18.399999999999999</v>
          </cell>
          <cell r="E22">
            <v>75.75</v>
          </cell>
          <cell r="F22">
            <v>90</v>
          </cell>
          <cell r="G22">
            <v>45</v>
          </cell>
          <cell r="H22">
            <v>15.120000000000001</v>
          </cell>
          <cell r="I22" t="str">
            <v>NO</v>
          </cell>
          <cell r="J22">
            <v>39.96</v>
          </cell>
          <cell r="K22">
            <v>1.5999999999999999</v>
          </cell>
        </row>
        <row r="23">
          <cell r="B23">
            <v>21.883333333333329</v>
          </cell>
          <cell r="C23">
            <v>29.5</v>
          </cell>
          <cell r="D23">
            <v>18.3</v>
          </cell>
          <cell r="E23">
            <v>82.625</v>
          </cell>
          <cell r="F23">
            <v>96</v>
          </cell>
          <cell r="G23">
            <v>60</v>
          </cell>
          <cell r="H23">
            <v>31.319999999999997</v>
          </cell>
          <cell r="I23" t="str">
            <v>N</v>
          </cell>
          <cell r="J23">
            <v>69.48</v>
          </cell>
          <cell r="K23">
            <v>17.399999999999999</v>
          </cell>
        </row>
        <row r="24">
          <cell r="B24">
            <v>23.412499999999998</v>
          </cell>
          <cell r="C24">
            <v>30.1</v>
          </cell>
          <cell r="D24">
            <v>18.2</v>
          </cell>
          <cell r="E24">
            <v>79.541666666666671</v>
          </cell>
          <cell r="F24">
            <v>96</v>
          </cell>
          <cell r="G24">
            <v>57</v>
          </cell>
          <cell r="H24">
            <v>8.64</v>
          </cell>
          <cell r="I24" t="str">
            <v>NE</v>
          </cell>
          <cell r="J24">
            <v>23.040000000000003</v>
          </cell>
          <cell r="K24">
            <v>0</v>
          </cell>
        </row>
        <row r="25">
          <cell r="B25">
            <v>24.358333333333334</v>
          </cell>
          <cell r="C25">
            <v>29.9</v>
          </cell>
          <cell r="D25">
            <v>19.7</v>
          </cell>
          <cell r="E25">
            <v>74.75</v>
          </cell>
          <cell r="F25">
            <v>93</v>
          </cell>
          <cell r="G25">
            <v>44</v>
          </cell>
          <cell r="H25">
            <v>20.52</v>
          </cell>
          <cell r="I25" t="str">
            <v>NE</v>
          </cell>
          <cell r="J25">
            <v>53.64</v>
          </cell>
          <cell r="K25">
            <v>1</v>
          </cell>
        </row>
        <row r="26">
          <cell r="B26">
            <v>25.229166666666668</v>
          </cell>
          <cell r="C26">
            <v>32.5</v>
          </cell>
          <cell r="D26">
            <v>20.399999999999999</v>
          </cell>
          <cell r="E26">
            <v>72.75</v>
          </cell>
          <cell r="F26">
            <v>92</v>
          </cell>
          <cell r="G26">
            <v>42</v>
          </cell>
          <cell r="H26">
            <v>10.44</v>
          </cell>
          <cell r="I26" t="str">
            <v>NE</v>
          </cell>
          <cell r="J26">
            <v>34.200000000000003</v>
          </cell>
          <cell r="K26">
            <v>7.8000000000000007</v>
          </cell>
        </row>
        <row r="27">
          <cell r="B27">
            <v>26.45</v>
          </cell>
          <cell r="C27">
            <v>32</v>
          </cell>
          <cell r="D27">
            <v>21.3</v>
          </cell>
          <cell r="E27">
            <v>66.458333333333329</v>
          </cell>
          <cell r="F27">
            <v>89</v>
          </cell>
          <cell r="G27">
            <v>39</v>
          </cell>
          <cell r="H27">
            <v>13.68</v>
          </cell>
          <cell r="I27" t="str">
            <v>NO</v>
          </cell>
          <cell r="J27">
            <v>37.080000000000005</v>
          </cell>
          <cell r="K27">
            <v>0</v>
          </cell>
        </row>
        <row r="28">
          <cell r="B28">
            <v>27.116666666666671</v>
          </cell>
          <cell r="C28">
            <v>33.200000000000003</v>
          </cell>
          <cell r="D28">
            <v>23.5</v>
          </cell>
          <cell r="E28">
            <v>64.5</v>
          </cell>
          <cell r="F28">
            <v>80</v>
          </cell>
          <cell r="G28">
            <v>38</v>
          </cell>
          <cell r="H28">
            <v>18.720000000000002</v>
          </cell>
          <cell r="I28" t="str">
            <v>NO</v>
          </cell>
          <cell r="J28">
            <v>47.519999999999996</v>
          </cell>
          <cell r="K28">
            <v>0</v>
          </cell>
        </row>
        <row r="29">
          <cell r="B29">
            <v>27.241666666666664</v>
          </cell>
          <cell r="C29">
            <v>32.6</v>
          </cell>
          <cell r="D29">
            <v>22.5</v>
          </cell>
          <cell r="E29">
            <v>64.416666666666671</v>
          </cell>
          <cell r="F29">
            <v>84</v>
          </cell>
          <cell r="G29">
            <v>44</v>
          </cell>
          <cell r="H29">
            <v>18.36</v>
          </cell>
          <cell r="I29" t="str">
            <v>NO</v>
          </cell>
          <cell r="J29">
            <v>42.84</v>
          </cell>
          <cell r="K29">
            <v>0</v>
          </cell>
        </row>
        <row r="30">
          <cell r="B30">
            <v>19.770833333333332</v>
          </cell>
          <cell r="C30">
            <v>28.4</v>
          </cell>
          <cell r="D30">
            <v>17.399999999999999</v>
          </cell>
          <cell r="E30">
            <v>91.291666666666671</v>
          </cell>
          <cell r="F30">
            <v>96</v>
          </cell>
          <cell r="G30">
            <v>58</v>
          </cell>
          <cell r="H30">
            <v>15.48</v>
          </cell>
          <cell r="I30" t="str">
            <v>NE</v>
          </cell>
          <cell r="J30">
            <v>38.159999999999997</v>
          </cell>
          <cell r="K30">
            <v>49.599999999999994</v>
          </cell>
        </row>
        <row r="31">
          <cell r="B31">
            <v>21.033333333333335</v>
          </cell>
          <cell r="C31">
            <v>26.6</v>
          </cell>
          <cell r="D31">
            <v>19</v>
          </cell>
          <cell r="E31">
            <v>89.916666666666671</v>
          </cell>
          <cell r="F31">
            <v>96</v>
          </cell>
          <cell r="G31">
            <v>65</v>
          </cell>
          <cell r="H31">
            <v>6.12</v>
          </cell>
          <cell r="I31" t="str">
            <v>L</v>
          </cell>
          <cell r="J31">
            <v>17.64</v>
          </cell>
          <cell r="K31">
            <v>33</v>
          </cell>
        </row>
        <row r="32">
          <cell r="B32">
            <v>23.066666666666666</v>
          </cell>
          <cell r="C32">
            <v>28.6</v>
          </cell>
          <cell r="D32">
            <v>19.600000000000001</v>
          </cell>
          <cell r="E32">
            <v>79.875</v>
          </cell>
          <cell r="F32">
            <v>96</v>
          </cell>
          <cell r="G32">
            <v>54</v>
          </cell>
          <cell r="H32">
            <v>11.879999999999999</v>
          </cell>
          <cell r="I32" t="str">
            <v>S</v>
          </cell>
          <cell r="J32">
            <v>27.36</v>
          </cell>
          <cell r="K32">
            <v>1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32.054166666666667</v>
          </cell>
          <cell r="C5">
            <v>40.9</v>
          </cell>
          <cell r="D5">
            <v>25.4</v>
          </cell>
          <cell r="E5">
            <v>47.083333333333336</v>
          </cell>
          <cell r="F5">
            <v>72</v>
          </cell>
          <cell r="G5">
            <v>19</v>
          </cell>
          <cell r="H5">
            <v>15.48</v>
          </cell>
          <cell r="I5" t="str">
            <v>NE</v>
          </cell>
          <cell r="J5">
            <v>41.04</v>
          </cell>
          <cell r="K5">
            <v>0</v>
          </cell>
        </row>
        <row r="6">
          <cell r="B6">
            <v>30.691666666666663</v>
          </cell>
          <cell r="C6">
            <v>39.700000000000003</v>
          </cell>
          <cell r="D6">
            <v>25.4</v>
          </cell>
          <cell r="E6">
            <v>55.083333333333336</v>
          </cell>
          <cell r="F6">
            <v>76</v>
          </cell>
          <cell r="G6">
            <v>24</v>
          </cell>
          <cell r="H6">
            <v>21.96</v>
          </cell>
          <cell r="I6" t="str">
            <v>N</v>
          </cell>
          <cell r="J6">
            <v>46.440000000000005</v>
          </cell>
          <cell r="K6">
            <v>0</v>
          </cell>
        </row>
        <row r="7">
          <cell r="B7">
            <v>27.433333333333334</v>
          </cell>
          <cell r="C7">
            <v>34.6</v>
          </cell>
          <cell r="D7">
            <v>22.3</v>
          </cell>
          <cell r="E7">
            <v>70.5</v>
          </cell>
          <cell r="F7">
            <v>92</v>
          </cell>
          <cell r="G7">
            <v>42</v>
          </cell>
          <cell r="H7">
            <v>14.4</v>
          </cell>
          <cell r="I7" t="str">
            <v>S</v>
          </cell>
          <cell r="J7">
            <v>37.440000000000005</v>
          </cell>
          <cell r="K7">
            <v>14.799999999999999</v>
          </cell>
        </row>
        <row r="8">
          <cell r="B8">
            <v>28.037499999999998</v>
          </cell>
          <cell r="C8">
            <v>34.1</v>
          </cell>
          <cell r="D8">
            <v>23.1</v>
          </cell>
          <cell r="E8">
            <v>67.958333333333329</v>
          </cell>
          <cell r="F8">
            <v>90</v>
          </cell>
          <cell r="G8">
            <v>41</v>
          </cell>
          <cell r="H8">
            <v>16.2</v>
          </cell>
          <cell r="I8" t="str">
            <v>S</v>
          </cell>
          <cell r="J8">
            <v>35.28</v>
          </cell>
          <cell r="K8">
            <v>0.2</v>
          </cell>
        </row>
        <row r="9">
          <cell r="B9">
            <v>28.416666666666668</v>
          </cell>
          <cell r="C9">
            <v>35.1</v>
          </cell>
          <cell r="D9">
            <v>22.1</v>
          </cell>
          <cell r="E9">
            <v>55.875</v>
          </cell>
          <cell r="F9">
            <v>81</v>
          </cell>
          <cell r="G9">
            <v>31</v>
          </cell>
          <cell r="H9">
            <v>14.76</v>
          </cell>
          <cell r="I9" t="str">
            <v>S</v>
          </cell>
          <cell r="J9">
            <v>30.240000000000002</v>
          </cell>
          <cell r="K9">
            <v>0</v>
          </cell>
        </row>
        <row r="10">
          <cell r="B10">
            <v>28.708333333333332</v>
          </cell>
          <cell r="C10">
            <v>37.5</v>
          </cell>
          <cell r="D10">
            <v>20.3</v>
          </cell>
          <cell r="E10">
            <v>51.541666666666664</v>
          </cell>
          <cell r="F10">
            <v>84</v>
          </cell>
          <cell r="G10">
            <v>25</v>
          </cell>
          <cell r="H10">
            <v>9.7200000000000006</v>
          </cell>
          <cell r="I10" t="str">
            <v>S</v>
          </cell>
          <cell r="J10">
            <v>28.08</v>
          </cell>
          <cell r="K10">
            <v>0</v>
          </cell>
        </row>
        <row r="11">
          <cell r="B11">
            <v>30.454166666666669</v>
          </cell>
          <cell r="C11">
            <v>39.9</v>
          </cell>
          <cell r="D11">
            <v>22</v>
          </cell>
          <cell r="E11">
            <v>49.625</v>
          </cell>
          <cell r="F11">
            <v>85</v>
          </cell>
          <cell r="G11">
            <v>22</v>
          </cell>
          <cell r="H11">
            <v>9</v>
          </cell>
          <cell r="I11" t="str">
            <v>NO</v>
          </cell>
          <cell r="J11">
            <v>21.6</v>
          </cell>
          <cell r="K11">
            <v>0</v>
          </cell>
        </row>
        <row r="12">
          <cell r="B12">
            <v>32.766666666666666</v>
          </cell>
          <cell r="C12">
            <v>41</v>
          </cell>
          <cell r="D12">
            <v>25.6</v>
          </cell>
          <cell r="E12">
            <v>46.416666666666664</v>
          </cell>
          <cell r="F12">
            <v>71</v>
          </cell>
          <cell r="G12">
            <v>20</v>
          </cell>
          <cell r="H12">
            <v>11.520000000000001</v>
          </cell>
          <cell r="I12" t="str">
            <v>NO</v>
          </cell>
          <cell r="J12">
            <v>25.56</v>
          </cell>
          <cell r="K12">
            <v>0</v>
          </cell>
        </row>
        <row r="13">
          <cell r="B13">
            <v>33.337499999999999</v>
          </cell>
          <cell r="C13">
            <v>40.700000000000003</v>
          </cell>
          <cell r="D13">
            <v>27.2</v>
          </cell>
          <cell r="E13">
            <v>47.125</v>
          </cell>
          <cell r="F13">
            <v>70</v>
          </cell>
          <cell r="G13">
            <v>25</v>
          </cell>
          <cell r="H13">
            <v>12.24</v>
          </cell>
          <cell r="I13" t="str">
            <v>NE</v>
          </cell>
          <cell r="J13">
            <v>35.28</v>
          </cell>
          <cell r="K13">
            <v>0</v>
          </cell>
        </row>
        <row r="14">
          <cell r="B14">
            <v>29.420833333333331</v>
          </cell>
          <cell r="C14">
            <v>36.4</v>
          </cell>
          <cell r="D14">
            <v>24.3</v>
          </cell>
          <cell r="E14">
            <v>66.5</v>
          </cell>
          <cell r="F14">
            <v>91</v>
          </cell>
          <cell r="G14">
            <v>35</v>
          </cell>
          <cell r="H14">
            <v>6.12</v>
          </cell>
          <cell r="I14" t="str">
            <v>NE</v>
          </cell>
          <cell r="J14">
            <v>40.32</v>
          </cell>
          <cell r="K14">
            <v>9.8000000000000007</v>
          </cell>
        </row>
        <row r="15">
          <cell r="B15">
            <v>31.208333333333339</v>
          </cell>
          <cell r="C15">
            <v>39.1</v>
          </cell>
          <cell r="D15">
            <v>26.1</v>
          </cell>
          <cell r="E15">
            <v>63.583333333333336</v>
          </cell>
          <cell r="F15">
            <v>89</v>
          </cell>
          <cell r="G15">
            <v>33</v>
          </cell>
          <cell r="H15">
            <v>15.48</v>
          </cell>
          <cell r="I15" t="str">
            <v>N</v>
          </cell>
          <cell r="J15">
            <v>41.04</v>
          </cell>
          <cell r="K15">
            <v>0.2</v>
          </cell>
        </row>
        <row r="16">
          <cell r="B16">
            <v>29.266666666666662</v>
          </cell>
          <cell r="C16">
            <v>34.799999999999997</v>
          </cell>
          <cell r="D16">
            <v>25</v>
          </cell>
          <cell r="E16">
            <v>64.333333333333329</v>
          </cell>
          <cell r="F16">
            <v>82</v>
          </cell>
          <cell r="G16">
            <v>44</v>
          </cell>
          <cell r="H16">
            <v>24.12</v>
          </cell>
          <cell r="I16" t="str">
            <v>N</v>
          </cell>
          <cell r="J16">
            <v>43.56</v>
          </cell>
          <cell r="K16">
            <v>0.6</v>
          </cell>
        </row>
        <row r="17">
          <cell r="B17">
            <v>24.524999999999995</v>
          </cell>
          <cell r="C17">
            <v>28.4</v>
          </cell>
          <cell r="D17">
            <v>22</v>
          </cell>
          <cell r="E17">
            <v>81.291666666666671</v>
          </cell>
          <cell r="F17">
            <v>93</v>
          </cell>
          <cell r="G17">
            <v>63</v>
          </cell>
          <cell r="H17">
            <v>16.920000000000002</v>
          </cell>
          <cell r="I17" t="str">
            <v>S</v>
          </cell>
          <cell r="J17">
            <v>31.680000000000003</v>
          </cell>
          <cell r="K17">
            <v>1.9999999999999998</v>
          </cell>
        </row>
        <row r="18">
          <cell r="B18">
            <v>26.433333333333334</v>
          </cell>
          <cell r="C18">
            <v>33.1</v>
          </cell>
          <cell r="D18">
            <v>23.5</v>
          </cell>
          <cell r="E18">
            <v>80.583333333333329</v>
          </cell>
          <cell r="F18">
            <v>94</v>
          </cell>
          <cell r="G18">
            <v>52</v>
          </cell>
          <cell r="H18">
            <v>17.64</v>
          </cell>
          <cell r="I18" t="str">
            <v>S</v>
          </cell>
          <cell r="J18">
            <v>29.52</v>
          </cell>
          <cell r="K18">
            <v>18.400000000000002</v>
          </cell>
        </row>
        <row r="19">
          <cell r="B19">
            <v>26.737500000000001</v>
          </cell>
          <cell r="C19">
            <v>31.7</v>
          </cell>
          <cell r="D19">
            <v>23.2</v>
          </cell>
          <cell r="E19">
            <v>77.333333333333329</v>
          </cell>
          <cell r="F19">
            <v>92</v>
          </cell>
          <cell r="G19">
            <v>46</v>
          </cell>
          <cell r="H19">
            <v>15.840000000000002</v>
          </cell>
          <cell r="I19" t="str">
            <v>SO</v>
          </cell>
          <cell r="J19">
            <v>44.64</v>
          </cell>
          <cell r="K19">
            <v>19</v>
          </cell>
        </row>
        <row r="20">
          <cell r="B20">
            <v>25.945833333333336</v>
          </cell>
          <cell r="C20">
            <v>32.4</v>
          </cell>
          <cell r="D20">
            <v>19.7</v>
          </cell>
          <cell r="E20">
            <v>64.166666666666671</v>
          </cell>
          <cell r="F20">
            <v>92</v>
          </cell>
          <cell r="G20">
            <v>31</v>
          </cell>
          <cell r="H20">
            <v>13.32</v>
          </cell>
          <cell r="I20" t="str">
            <v>S</v>
          </cell>
          <cell r="J20">
            <v>36.36</v>
          </cell>
          <cell r="K20">
            <v>0</v>
          </cell>
        </row>
        <row r="21">
          <cell r="B21">
            <v>26.445833333333336</v>
          </cell>
          <cell r="C21">
            <v>32.799999999999997</v>
          </cell>
          <cell r="D21">
            <v>21</v>
          </cell>
          <cell r="E21">
            <v>64.416666666666671</v>
          </cell>
          <cell r="F21">
            <v>91</v>
          </cell>
          <cell r="G21">
            <v>37</v>
          </cell>
          <cell r="H21">
            <v>11.16</v>
          </cell>
          <cell r="I21" t="str">
            <v>S</v>
          </cell>
          <cell r="J21">
            <v>24.48</v>
          </cell>
          <cell r="K21">
            <v>0</v>
          </cell>
        </row>
        <row r="22">
          <cell r="B22">
            <v>29.012500000000003</v>
          </cell>
          <cell r="C22">
            <v>38.200000000000003</v>
          </cell>
          <cell r="D22">
            <v>22.1</v>
          </cell>
          <cell r="E22">
            <v>58.375</v>
          </cell>
          <cell r="F22">
            <v>90</v>
          </cell>
          <cell r="G22">
            <v>22</v>
          </cell>
          <cell r="H22">
            <v>12.6</v>
          </cell>
          <cell r="I22" t="str">
            <v>NE</v>
          </cell>
          <cell r="J22">
            <v>27.36</v>
          </cell>
          <cell r="K22">
            <v>0</v>
          </cell>
        </row>
        <row r="23">
          <cell r="B23">
            <v>28.083333333333339</v>
          </cell>
          <cell r="C23">
            <v>36.799999999999997</v>
          </cell>
          <cell r="D23">
            <v>21.1</v>
          </cell>
          <cell r="E23">
            <v>65.25</v>
          </cell>
          <cell r="F23">
            <v>92</v>
          </cell>
          <cell r="G23">
            <v>39</v>
          </cell>
          <cell r="H23">
            <v>31.319999999999997</v>
          </cell>
          <cell r="I23" t="str">
            <v>NE</v>
          </cell>
          <cell r="J23">
            <v>61.2</v>
          </cell>
          <cell r="K23">
            <v>21.4</v>
          </cell>
        </row>
        <row r="24">
          <cell r="B24">
            <v>28.220833333333335</v>
          </cell>
          <cell r="C24">
            <v>35.9</v>
          </cell>
          <cell r="D24">
            <v>23.5</v>
          </cell>
          <cell r="E24">
            <v>72.75</v>
          </cell>
          <cell r="F24">
            <v>92</v>
          </cell>
          <cell r="G24">
            <v>34</v>
          </cell>
          <cell r="H24">
            <v>7.2</v>
          </cell>
          <cell r="I24" t="str">
            <v>N</v>
          </cell>
          <cell r="J24">
            <v>24.12</v>
          </cell>
          <cell r="K24">
            <v>0.2</v>
          </cell>
        </row>
        <row r="25">
          <cell r="B25">
            <v>32.275000000000006</v>
          </cell>
          <cell r="C25">
            <v>37.1</v>
          </cell>
          <cell r="D25">
            <v>26.2</v>
          </cell>
          <cell r="E25">
            <v>55.5</v>
          </cell>
          <cell r="F25">
            <v>81</v>
          </cell>
          <cell r="G25">
            <v>30</v>
          </cell>
          <cell r="H25">
            <v>9</v>
          </cell>
          <cell r="I25" t="str">
            <v>NO</v>
          </cell>
          <cell r="J25">
            <v>24.12</v>
          </cell>
          <cell r="K25">
            <v>0</v>
          </cell>
        </row>
        <row r="26">
          <cell r="B26">
            <v>30.683333333333334</v>
          </cell>
          <cell r="C26">
            <v>37.5</v>
          </cell>
          <cell r="D26">
            <v>25.1</v>
          </cell>
          <cell r="E26">
            <v>59.916666666666664</v>
          </cell>
          <cell r="F26">
            <v>81</v>
          </cell>
          <cell r="G26">
            <v>31</v>
          </cell>
          <cell r="H26">
            <v>13.68</v>
          </cell>
          <cell r="I26" t="str">
            <v>N</v>
          </cell>
          <cell r="J26">
            <v>29.16</v>
          </cell>
          <cell r="K26">
            <v>0</v>
          </cell>
        </row>
        <row r="27">
          <cell r="B27">
            <v>32.153333333333336</v>
          </cell>
          <cell r="C27">
            <v>37.299999999999997</v>
          </cell>
          <cell r="D27">
            <v>26.6</v>
          </cell>
          <cell r="E27">
            <v>52.133333333333333</v>
          </cell>
          <cell r="F27">
            <v>73</v>
          </cell>
          <cell r="G27">
            <v>34</v>
          </cell>
          <cell r="H27">
            <v>16.2</v>
          </cell>
          <cell r="I27" t="str">
            <v>N</v>
          </cell>
          <cell r="J27">
            <v>34.56</v>
          </cell>
          <cell r="K27">
            <v>0</v>
          </cell>
        </row>
        <row r="28">
          <cell r="B28">
            <v>30.924999999999997</v>
          </cell>
          <cell r="C28">
            <v>37.200000000000003</v>
          </cell>
          <cell r="D28">
            <v>25.2</v>
          </cell>
          <cell r="E28">
            <v>56.208333333333336</v>
          </cell>
          <cell r="F28">
            <v>78</v>
          </cell>
          <cell r="G28">
            <v>32</v>
          </cell>
          <cell r="H28">
            <v>18</v>
          </cell>
          <cell r="I28" t="str">
            <v>N</v>
          </cell>
          <cell r="J28">
            <v>41.4</v>
          </cell>
          <cell r="K28">
            <v>0</v>
          </cell>
        </row>
        <row r="29">
          <cell r="B29">
            <v>30.845833333333331</v>
          </cell>
          <cell r="C29">
            <v>36.9</v>
          </cell>
          <cell r="D29">
            <v>25.5</v>
          </cell>
          <cell r="E29">
            <v>56.291666666666664</v>
          </cell>
          <cell r="F29">
            <v>80</v>
          </cell>
          <cell r="G29">
            <v>35</v>
          </cell>
          <cell r="H29">
            <v>17.64</v>
          </cell>
          <cell r="I29" t="str">
            <v>N</v>
          </cell>
          <cell r="J29">
            <v>41.04</v>
          </cell>
          <cell r="K29">
            <v>0</v>
          </cell>
        </row>
        <row r="30">
          <cell r="B30">
            <v>23.311764705882354</v>
          </cell>
          <cell r="C30">
            <v>31.2</v>
          </cell>
          <cell r="D30">
            <v>20.7</v>
          </cell>
          <cell r="E30">
            <v>85.117647058823536</v>
          </cell>
          <cell r="F30">
            <v>94</v>
          </cell>
          <cell r="G30">
            <v>54</v>
          </cell>
          <cell r="H30">
            <v>21.96</v>
          </cell>
          <cell r="I30" t="str">
            <v>SE</v>
          </cell>
          <cell r="J30">
            <v>43.2</v>
          </cell>
          <cell r="K30">
            <v>13.399999999999999</v>
          </cell>
        </row>
        <row r="31">
          <cell r="B31">
            <v>23.266666666666666</v>
          </cell>
          <cell r="C31">
            <v>24</v>
          </cell>
          <cell r="D31">
            <v>22.3</v>
          </cell>
          <cell r="E31">
            <v>90.75</v>
          </cell>
          <cell r="F31">
            <v>93</v>
          </cell>
          <cell r="G31">
            <v>88</v>
          </cell>
          <cell r="H31">
            <v>11.520000000000001</v>
          </cell>
          <cell r="I31" t="str">
            <v>SE</v>
          </cell>
          <cell r="J31">
            <v>19.8</v>
          </cell>
          <cell r="K31">
            <v>18.599999999999998</v>
          </cell>
        </row>
        <row r="32">
          <cell r="B32">
            <v>25.508333333333329</v>
          </cell>
          <cell r="C32">
            <v>31.6</v>
          </cell>
          <cell r="D32">
            <v>20.100000000000001</v>
          </cell>
          <cell r="E32">
            <v>72.75</v>
          </cell>
          <cell r="F32">
            <v>94</v>
          </cell>
          <cell r="G32">
            <v>43</v>
          </cell>
          <cell r="H32">
            <v>14.76</v>
          </cell>
          <cell r="I32" t="str">
            <v>S</v>
          </cell>
          <cell r="J32">
            <v>30.240000000000002</v>
          </cell>
          <cell r="K32">
            <v>0</v>
          </cell>
        </row>
        <row r="33">
          <cell r="I33" t="str">
            <v>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28.220833333333335</v>
          </cell>
          <cell r="C5">
            <v>36.700000000000003</v>
          </cell>
          <cell r="D5">
            <v>21.4</v>
          </cell>
          <cell r="E5">
            <v>68.541666666666671</v>
          </cell>
          <cell r="F5">
            <v>97</v>
          </cell>
          <cell r="G5">
            <v>33</v>
          </cell>
          <cell r="H5">
            <v>32.04</v>
          </cell>
          <cell r="I5" t="str">
            <v>NE</v>
          </cell>
          <cell r="J5">
            <v>72.360000000000014</v>
          </cell>
          <cell r="K5">
            <v>0</v>
          </cell>
        </row>
        <row r="6">
          <cell r="B6">
            <v>28.220833333333328</v>
          </cell>
          <cell r="C6">
            <v>35.6</v>
          </cell>
          <cell r="D6">
            <v>22.7</v>
          </cell>
          <cell r="E6">
            <v>65.25</v>
          </cell>
          <cell r="F6">
            <v>89</v>
          </cell>
          <cell r="G6">
            <v>42</v>
          </cell>
          <cell r="H6">
            <v>14.04</v>
          </cell>
          <cell r="I6" t="str">
            <v>S</v>
          </cell>
          <cell r="J6">
            <v>47.16</v>
          </cell>
          <cell r="K6">
            <v>0</v>
          </cell>
        </row>
        <row r="7">
          <cell r="B7">
            <v>28.416666666666675</v>
          </cell>
          <cell r="C7">
            <v>36.5</v>
          </cell>
          <cell r="D7">
            <v>21.5</v>
          </cell>
          <cell r="E7">
            <v>63.25</v>
          </cell>
          <cell r="F7">
            <v>92</v>
          </cell>
          <cell r="G7">
            <v>34</v>
          </cell>
          <cell r="H7">
            <v>15.840000000000002</v>
          </cell>
          <cell r="I7" t="str">
            <v>S</v>
          </cell>
          <cell r="J7">
            <v>29.16</v>
          </cell>
          <cell r="K7">
            <v>0</v>
          </cell>
        </row>
        <row r="8">
          <cell r="B8">
            <v>27.308333333333337</v>
          </cell>
          <cell r="C8">
            <v>35.200000000000003</v>
          </cell>
          <cell r="D8">
            <v>21.7</v>
          </cell>
          <cell r="E8">
            <v>68.541666666666671</v>
          </cell>
          <cell r="F8">
            <v>93</v>
          </cell>
          <cell r="G8">
            <v>40</v>
          </cell>
          <cell r="H8">
            <v>17.64</v>
          </cell>
          <cell r="I8" t="str">
            <v>S</v>
          </cell>
          <cell r="J8">
            <v>40.32</v>
          </cell>
          <cell r="K8">
            <v>0</v>
          </cell>
        </row>
        <row r="9">
          <cell r="B9">
            <v>24.858333333333334</v>
          </cell>
          <cell r="C9">
            <v>32.9</v>
          </cell>
          <cell r="D9">
            <v>20.9</v>
          </cell>
          <cell r="E9">
            <v>81.666666666666671</v>
          </cell>
          <cell r="F9">
            <v>97</v>
          </cell>
          <cell r="G9">
            <v>52</v>
          </cell>
          <cell r="H9">
            <v>10.08</v>
          </cell>
          <cell r="I9" t="str">
            <v>SE</v>
          </cell>
          <cell r="J9">
            <v>45</v>
          </cell>
          <cell r="K9">
            <v>27.4</v>
          </cell>
        </row>
        <row r="10">
          <cell r="B10">
            <v>24.870833333333326</v>
          </cell>
          <cell r="C10">
            <v>32.5</v>
          </cell>
          <cell r="D10">
            <v>21.7</v>
          </cell>
          <cell r="E10">
            <v>83.208333333333329</v>
          </cell>
          <cell r="F10">
            <v>97</v>
          </cell>
          <cell r="G10">
            <v>50</v>
          </cell>
          <cell r="H10">
            <v>26.64</v>
          </cell>
          <cell r="I10" t="str">
            <v>NE</v>
          </cell>
          <cell r="J10">
            <v>52.56</v>
          </cell>
          <cell r="K10">
            <v>1.4</v>
          </cell>
        </row>
        <row r="11">
          <cell r="B11">
            <v>25.891666666666669</v>
          </cell>
          <cell r="C11">
            <v>33.799999999999997</v>
          </cell>
          <cell r="D11">
            <v>20.7</v>
          </cell>
          <cell r="E11">
            <v>79.75</v>
          </cell>
          <cell r="F11">
            <v>98</v>
          </cell>
          <cell r="G11">
            <v>45</v>
          </cell>
          <cell r="H11">
            <v>9</v>
          </cell>
          <cell r="I11" t="str">
            <v>S</v>
          </cell>
          <cell r="J11">
            <v>21.240000000000002</v>
          </cell>
          <cell r="K11">
            <v>0.2</v>
          </cell>
        </row>
        <row r="12">
          <cell r="B12">
            <v>27.875</v>
          </cell>
          <cell r="C12">
            <v>36.299999999999997</v>
          </cell>
          <cell r="D12">
            <v>22.5</v>
          </cell>
          <cell r="E12">
            <v>74.125</v>
          </cell>
          <cell r="F12">
            <v>98</v>
          </cell>
          <cell r="G12">
            <v>33</v>
          </cell>
          <cell r="H12">
            <v>12.6</v>
          </cell>
          <cell r="I12" t="str">
            <v>NO</v>
          </cell>
          <cell r="J12">
            <v>37.800000000000004</v>
          </cell>
          <cell r="K12">
            <v>0</v>
          </cell>
        </row>
        <row r="13">
          <cell r="B13">
            <v>28.487500000000001</v>
          </cell>
          <cell r="C13">
            <v>36.700000000000003</v>
          </cell>
          <cell r="D13">
            <v>22.6</v>
          </cell>
          <cell r="E13">
            <v>69.666666666666671</v>
          </cell>
          <cell r="F13">
            <v>95</v>
          </cell>
          <cell r="G13">
            <v>39</v>
          </cell>
          <cell r="H13">
            <v>11.520000000000001</v>
          </cell>
          <cell r="I13" t="str">
            <v>N</v>
          </cell>
          <cell r="J13">
            <v>34.200000000000003</v>
          </cell>
          <cell r="K13">
            <v>0</v>
          </cell>
        </row>
        <row r="14">
          <cell r="B14">
            <v>27.900000000000002</v>
          </cell>
          <cell r="C14">
            <v>32.5</v>
          </cell>
          <cell r="D14">
            <v>24.4</v>
          </cell>
          <cell r="E14">
            <v>75.208333333333329</v>
          </cell>
          <cell r="F14">
            <v>93</v>
          </cell>
          <cell r="G14">
            <v>52</v>
          </cell>
          <cell r="H14">
            <v>17.64</v>
          </cell>
          <cell r="I14" t="str">
            <v>NO</v>
          </cell>
          <cell r="J14">
            <v>46.440000000000005</v>
          </cell>
          <cell r="K14">
            <v>1.2</v>
          </cell>
        </row>
        <row r="15">
          <cell r="B15">
            <v>27.912499999999998</v>
          </cell>
          <cell r="C15">
            <v>33.4</v>
          </cell>
          <cell r="D15">
            <v>23.6</v>
          </cell>
          <cell r="E15">
            <v>75.666666666666671</v>
          </cell>
          <cell r="F15">
            <v>92</v>
          </cell>
          <cell r="G15">
            <v>53</v>
          </cell>
          <cell r="H15">
            <v>22.68</v>
          </cell>
          <cell r="I15" t="str">
            <v>NO</v>
          </cell>
          <cell r="J15">
            <v>35.64</v>
          </cell>
          <cell r="K15">
            <v>0</v>
          </cell>
        </row>
        <row r="16">
          <cell r="B16">
            <v>25.770833333333332</v>
          </cell>
          <cell r="C16">
            <v>30.3</v>
          </cell>
          <cell r="D16">
            <v>22.9</v>
          </cell>
          <cell r="E16">
            <v>87.333333333333329</v>
          </cell>
          <cell r="F16">
            <v>98</v>
          </cell>
          <cell r="G16">
            <v>65</v>
          </cell>
          <cell r="H16">
            <v>20.52</v>
          </cell>
          <cell r="I16" t="str">
            <v>NO</v>
          </cell>
          <cell r="J16">
            <v>39.96</v>
          </cell>
          <cell r="K16">
            <v>27.200000000000003</v>
          </cell>
        </row>
        <row r="17">
          <cell r="B17">
            <v>25.441666666666666</v>
          </cell>
          <cell r="C17">
            <v>31.2</v>
          </cell>
          <cell r="D17">
            <v>22.5</v>
          </cell>
          <cell r="E17">
            <v>84.666666666666671</v>
          </cell>
          <cell r="F17">
            <v>98</v>
          </cell>
          <cell r="G17">
            <v>54</v>
          </cell>
          <cell r="H17">
            <v>12.6</v>
          </cell>
          <cell r="I17" t="str">
            <v>SE</v>
          </cell>
          <cell r="J17">
            <v>29.16</v>
          </cell>
          <cell r="K17">
            <v>0</v>
          </cell>
        </row>
        <row r="18">
          <cell r="B18">
            <v>24.724999999999998</v>
          </cell>
          <cell r="C18">
            <v>30.2</v>
          </cell>
          <cell r="D18">
            <v>22.5</v>
          </cell>
          <cell r="E18">
            <v>88.958333333333329</v>
          </cell>
          <cell r="F18">
            <v>97</v>
          </cell>
          <cell r="G18">
            <v>62</v>
          </cell>
          <cell r="H18">
            <v>16.920000000000002</v>
          </cell>
          <cell r="I18" t="str">
            <v>N</v>
          </cell>
          <cell r="J18">
            <v>36.72</v>
          </cell>
          <cell r="K18">
            <v>22.8</v>
          </cell>
        </row>
        <row r="19">
          <cell r="B19">
            <v>23.954166666666666</v>
          </cell>
          <cell r="C19">
            <v>30.2</v>
          </cell>
          <cell r="D19">
            <v>22.1</v>
          </cell>
          <cell r="E19">
            <v>91</v>
          </cell>
          <cell r="F19">
            <v>98</v>
          </cell>
          <cell r="H19">
            <v>16.920000000000002</v>
          </cell>
          <cell r="I19" t="str">
            <v>NO</v>
          </cell>
          <cell r="J19">
            <v>38.159999999999997</v>
          </cell>
          <cell r="K19">
            <v>20.200000000000003</v>
          </cell>
        </row>
        <row r="20">
          <cell r="B20">
            <v>25.166666666666671</v>
          </cell>
          <cell r="C20">
            <v>30.8</v>
          </cell>
          <cell r="D20">
            <v>22.2</v>
          </cell>
          <cell r="E20">
            <v>73.583333333333329</v>
          </cell>
          <cell r="F20">
            <v>98</v>
          </cell>
          <cell r="G20">
            <v>41</v>
          </cell>
          <cell r="H20">
            <v>14.4</v>
          </cell>
          <cell r="I20" t="str">
            <v>SO</v>
          </cell>
          <cell r="J20">
            <v>28.8</v>
          </cell>
          <cell r="K20">
            <v>0.2</v>
          </cell>
        </row>
        <row r="21">
          <cell r="B21">
            <v>24.687499999999996</v>
          </cell>
          <cell r="C21">
            <v>31.8</v>
          </cell>
          <cell r="D21">
            <v>18.399999999999999</v>
          </cell>
          <cell r="E21">
            <v>68.916666666666671</v>
          </cell>
          <cell r="F21">
            <v>95</v>
          </cell>
          <cell r="G21">
            <v>36</v>
          </cell>
          <cell r="H21">
            <v>15.120000000000001</v>
          </cell>
          <cell r="I21" t="str">
            <v>NO</v>
          </cell>
          <cell r="J21">
            <v>30.240000000000002</v>
          </cell>
          <cell r="K21">
            <v>0</v>
          </cell>
        </row>
        <row r="22">
          <cell r="B22">
            <v>25.120833333333334</v>
          </cell>
          <cell r="C22">
            <v>32.1</v>
          </cell>
          <cell r="D22">
            <v>19.100000000000001</v>
          </cell>
          <cell r="E22">
            <v>70.375</v>
          </cell>
          <cell r="F22">
            <v>96</v>
          </cell>
          <cell r="G22">
            <v>42</v>
          </cell>
          <cell r="H22">
            <v>15.48</v>
          </cell>
          <cell r="I22" t="str">
            <v>NO</v>
          </cell>
          <cell r="J22">
            <v>43.56</v>
          </cell>
          <cell r="K22">
            <v>0</v>
          </cell>
        </row>
        <row r="23">
          <cell r="B23">
            <v>25.454166666666666</v>
          </cell>
          <cell r="C23">
            <v>33.200000000000003</v>
          </cell>
          <cell r="D23">
            <v>20</v>
          </cell>
          <cell r="E23">
            <v>76.625</v>
          </cell>
          <cell r="F23">
            <v>97</v>
          </cell>
          <cell r="G23">
            <v>46</v>
          </cell>
          <cell r="H23">
            <v>16.920000000000002</v>
          </cell>
          <cell r="I23" t="str">
            <v>NO</v>
          </cell>
          <cell r="J23">
            <v>51.480000000000004</v>
          </cell>
          <cell r="K23">
            <v>3.5999999999999996</v>
          </cell>
        </row>
        <row r="24">
          <cell r="B24">
            <v>25.5</v>
          </cell>
          <cell r="C24">
            <v>32.1</v>
          </cell>
          <cell r="D24">
            <v>21.4</v>
          </cell>
          <cell r="E24">
            <v>79.416666666666671</v>
          </cell>
          <cell r="F24">
            <v>98</v>
          </cell>
          <cell r="G24">
            <v>49</v>
          </cell>
          <cell r="H24">
            <v>11.520000000000001</v>
          </cell>
          <cell r="I24" t="str">
            <v>SE</v>
          </cell>
          <cell r="J24">
            <v>36</v>
          </cell>
          <cell r="K24">
            <v>0.2</v>
          </cell>
        </row>
        <row r="25">
          <cell r="B25">
            <v>26.120833333333334</v>
          </cell>
          <cell r="C25">
            <v>33.200000000000003</v>
          </cell>
          <cell r="D25">
            <v>21.9</v>
          </cell>
          <cell r="E25">
            <v>78.291666666666671</v>
          </cell>
          <cell r="F25">
            <v>98</v>
          </cell>
          <cell r="G25">
            <v>46</v>
          </cell>
          <cell r="H25">
            <v>11.16</v>
          </cell>
          <cell r="I25" t="str">
            <v>N</v>
          </cell>
          <cell r="J25">
            <v>26.28</v>
          </cell>
          <cell r="K25">
            <v>0</v>
          </cell>
        </row>
        <row r="26">
          <cell r="B26">
            <v>26.733333333333331</v>
          </cell>
          <cell r="C26">
            <v>34.4</v>
          </cell>
          <cell r="D26">
            <v>19.899999999999999</v>
          </cell>
          <cell r="E26">
            <v>68.916666666666671</v>
          </cell>
          <cell r="F26">
            <v>97</v>
          </cell>
          <cell r="G26">
            <v>40</v>
          </cell>
          <cell r="H26">
            <v>19.440000000000001</v>
          </cell>
          <cell r="I26" t="str">
            <v>N</v>
          </cell>
          <cell r="J26">
            <v>37.080000000000005</v>
          </cell>
          <cell r="K26">
            <v>0</v>
          </cell>
        </row>
        <row r="27">
          <cell r="B27">
            <v>27.366666666666671</v>
          </cell>
          <cell r="C27">
            <v>34.9</v>
          </cell>
          <cell r="D27">
            <v>22</v>
          </cell>
          <cell r="E27">
            <v>73.333333333333329</v>
          </cell>
          <cell r="F27">
            <v>97</v>
          </cell>
          <cell r="G27">
            <v>43</v>
          </cell>
          <cell r="H27">
            <v>18.36</v>
          </cell>
          <cell r="I27" t="str">
            <v>NO</v>
          </cell>
          <cell r="J27">
            <v>37.800000000000004</v>
          </cell>
          <cell r="K27">
            <v>0</v>
          </cell>
        </row>
        <row r="28">
          <cell r="B28">
            <v>27.516666666666662</v>
          </cell>
          <cell r="C28">
            <v>36.1</v>
          </cell>
          <cell r="D28">
            <v>22.7</v>
          </cell>
          <cell r="E28">
            <v>71.375</v>
          </cell>
          <cell r="F28">
            <v>91</v>
          </cell>
          <cell r="G28">
            <v>39</v>
          </cell>
          <cell r="H28">
            <v>17.28</v>
          </cell>
          <cell r="I28" t="str">
            <v>NO</v>
          </cell>
          <cell r="J28">
            <v>41.76</v>
          </cell>
          <cell r="K28">
            <v>0</v>
          </cell>
        </row>
        <row r="29">
          <cell r="B29">
            <v>24.992857142857144</v>
          </cell>
          <cell r="C29">
            <v>30.1</v>
          </cell>
          <cell r="D29">
            <v>22.3</v>
          </cell>
          <cell r="E29">
            <v>81.857142857142861</v>
          </cell>
          <cell r="F29">
            <v>95</v>
          </cell>
          <cell r="G29">
            <v>64</v>
          </cell>
          <cell r="H29">
            <v>17.64</v>
          </cell>
          <cell r="I29" t="str">
            <v>NO</v>
          </cell>
          <cell r="J29">
            <v>29.52</v>
          </cell>
          <cell r="K29">
            <v>0</v>
          </cell>
        </row>
        <row r="30">
          <cell r="B30">
            <v>24.291666666666668</v>
          </cell>
          <cell r="C30">
            <v>30.9</v>
          </cell>
          <cell r="D30">
            <v>21.1</v>
          </cell>
          <cell r="E30">
            <v>85.333333333333329</v>
          </cell>
          <cell r="F30">
            <v>97</v>
          </cell>
          <cell r="G30">
            <v>59</v>
          </cell>
          <cell r="H30">
            <v>21.240000000000002</v>
          </cell>
          <cell r="I30" t="str">
            <v>NO</v>
          </cell>
          <cell r="J30">
            <v>63</v>
          </cell>
          <cell r="K30">
            <v>8.6</v>
          </cell>
        </row>
        <row r="31">
          <cell r="B31">
            <v>23.383333333333329</v>
          </cell>
          <cell r="C31">
            <v>28.2</v>
          </cell>
          <cell r="D31">
            <v>21.1</v>
          </cell>
          <cell r="E31">
            <v>91.541666666666671</v>
          </cell>
          <cell r="F31">
            <v>98</v>
          </cell>
          <cell r="G31">
            <v>68</v>
          </cell>
          <cell r="H31">
            <v>11.16</v>
          </cell>
          <cell r="I31" t="str">
            <v>N</v>
          </cell>
          <cell r="J31">
            <v>24.840000000000003</v>
          </cell>
          <cell r="K31">
            <v>8</v>
          </cell>
        </row>
        <row r="32">
          <cell r="B32">
            <v>23.375</v>
          </cell>
          <cell r="C32">
            <v>29.6</v>
          </cell>
          <cell r="D32">
            <v>21.7</v>
          </cell>
          <cell r="E32">
            <v>93.208333333333329</v>
          </cell>
          <cell r="F32">
            <v>99</v>
          </cell>
          <cell r="G32">
            <v>62</v>
          </cell>
          <cell r="H32">
            <v>20.16</v>
          </cell>
          <cell r="I32" t="str">
            <v>S</v>
          </cell>
          <cell r="J32">
            <v>33.480000000000004</v>
          </cell>
          <cell r="K32">
            <v>76.600000000000009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29.062499999999989</v>
          </cell>
          <cell r="C5">
            <v>37.5</v>
          </cell>
          <cell r="D5">
            <v>21</v>
          </cell>
          <cell r="E5">
            <v>64.875</v>
          </cell>
          <cell r="F5">
            <v>98</v>
          </cell>
          <cell r="G5">
            <v>28</v>
          </cell>
          <cell r="H5">
            <v>11.520000000000001</v>
          </cell>
          <cell r="I5" t="str">
            <v>NE</v>
          </cell>
          <cell r="J5">
            <v>28.44</v>
          </cell>
          <cell r="K5">
            <v>0</v>
          </cell>
        </row>
        <row r="6">
          <cell r="B6">
            <v>26.541666666666668</v>
          </cell>
          <cell r="C6">
            <v>31.1</v>
          </cell>
          <cell r="D6">
            <v>22.8</v>
          </cell>
          <cell r="E6">
            <v>72.041666666666671</v>
          </cell>
          <cell r="F6">
            <v>92</v>
          </cell>
          <cell r="G6">
            <v>42</v>
          </cell>
          <cell r="H6">
            <v>22.32</v>
          </cell>
          <cell r="I6" t="str">
            <v>O</v>
          </cell>
          <cell r="J6">
            <v>36.36</v>
          </cell>
          <cell r="K6">
            <v>0.2</v>
          </cell>
        </row>
        <row r="7">
          <cell r="B7">
            <v>27.408333333333335</v>
          </cell>
          <cell r="C7">
            <v>35.799999999999997</v>
          </cell>
          <cell r="D7">
            <v>20.100000000000001</v>
          </cell>
          <cell r="E7">
            <v>66.5</v>
          </cell>
          <cell r="F7">
            <v>99</v>
          </cell>
          <cell r="G7">
            <v>33</v>
          </cell>
          <cell r="H7">
            <v>11.16</v>
          </cell>
          <cell r="I7" t="str">
            <v>SE</v>
          </cell>
          <cell r="J7">
            <v>29.880000000000003</v>
          </cell>
          <cell r="K7">
            <v>0</v>
          </cell>
        </row>
        <row r="8">
          <cell r="B8">
            <v>26.641666666666669</v>
          </cell>
          <cell r="C8">
            <v>34.799999999999997</v>
          </cell>
          <cell r="D8">
            <v>20.6</v>
          </cell>
          <cell r="E8">
            <v>70.833333333333329</v>
          </cell>
          <cell r="F8">
            <v>98</v>
          </cell>
          <cell r="G8">
            <v>38</v>
          </cell>
          <cell r="H8">
            <v>16.559999999999999</v>
          </cell>
          <cell r="I8" t="str">
            <v>SE</v>
          </cell>
          <cell r="J8">
            <v>33.840000000000003</v>
          </cell>
          <cell r="K8">
            <v>0</v>
          </cell>
        </row>
        <row r="9">
          <cell r="B9">
            <v>25.408333333333331</v>
          </cell>
          <cell r="C9">
            <v>32.299999999999997</v>
          </cell>
          <cell r="D9">
            <v>21</v>
          </cell>
          <cell r="E9">
            <v>78.333333333333329</v>
          </cell>
          <cell r="F9">
            <v>100</v>
          </cell>
          <cell r="G9">
            <v>48</v>
          </cell>
          <cell r="H9">
            <v>14.4</v>
          </cell>
          <cell r="I9" t="str">
            <v>L</v>
          </cell>
          <cell r="J9">
            <v>46.800000000000004</v>
          </cell>
          <cell r="K9">
            <v>0</v>
          </cell>
        </row>
        <row r="10">
          <cell r="B10">
            <v>25.454166666666666</v>
          </cell>
          <cell r="C10">
            <v>33.5</v>
          </cell>
          <cell r="D10">
            <v>19.5</v>
          </cell>
          <cell r="E10">
            <v>75.916666666666671</v>
          </cell>
          <cell r="F10">
            <v>100</v>
          </cell>
          <cell r="G10">
            <v>43</v>
          </cell>
          <cell r="H10">
            <v>9.7200000000000006</v>
          </cell>
          <cell r="I10" t="str">
            <v>N</v>
          </cell>
          <cell r="J10">
            <v>28.08</v>
          </cell>
          <cell r="K10">
            <v>0</v>
          </cell>
        </row>
        <row r="11">
          <cell r="B11">
            <v>27.316666666666663</v>
          </cell>
          <cell r="C11">
            <v>36</v>
          </cell>
          <cell r="D11">
            <v>20.3</v>
          </cell>
          <cell r="E11">
            <v>67.041666666666671</v>
          </cell>
          <cell r="F11">
            <v>99</v>
          </cell>
          <cell r="G11">
            <v>33</v>
          </cell>
          <cell r="H11">
            <v>11.879999999999999</v>
          </cell>
          <cell r="I11" t="str">
            <v>N</v>
          </cell>
          <cell r="J11">
            <v>28.8</v>
          </cell>
          <cell r="K11">
            <v>0</v>
          </cell>
        </row>
        <row r="12">
          <cell r="B12">
            <v>27.041666666666661</v>
          </cell>
          <cell r="C12">
            <v>36.299999999999997</v>
          </cell>
          <cell r="D12">
            <v>21.2</v>
          </cell>
          <cell r="E12">
            <v>73.458333333333329</v>
          </cell>
          <cell r="F12">
            <v>99</v>
          </cell>
          <cell r="G12">
            <v>33</v>
          </cell>
          <cell r="H12">
            <v>12.96</v>
          </cell>
          <cell r="I12" t="str">
            <v>O</v>
          </cell>
          <cell r="J12">
            <v>38.159999999999997</v>
          </cell>
          <cell r="K12">
            <v>2.2000000000000002</v>
          </cell>
        </row>
        <row r="13">
          <cell r="B13">
            <v>27.875000000000004</v>
          </cell>
          <cell r="C13">
            <v>37</v>
          </cell>
          <cell r="D13">
            <v>20.5</v>
          </cell>
          <cell r="E13">
            <v>70.833333333333329</v>
          </cell>
          <cell r="F13">
            <v>100</v>
          </cell>
          <cell r="G13">
            <v>32</v>
          </cell>
          <cell r="H13">
            <v>15.120000000000001</v>
          </cell>
          <cell r="I13" t="str">
            <v>NO</v>
          </cell>
          <cell r="J13">
            <v>34.92</v>
          </cell>
          <cell r="K13">
            <v>0</v>
          </cell>
        </row>
        <row r="14">
          <cell r="B14">
            <v>26.179166666666671</v>
          </cell>
          <cell r="C14">
            <v>33.9</v>
          </cell>
          <cell r="D14">
            <v>23.9</v>
          </cell>
          <cell r="E14">
            <v>82.166666666666671</v>
          </cell>
          <cell r="F14">
            <v>97</v>
          </cell>
          <cell r="G14">
            <v>52</v>
          </cell>
          <cell r="H14">
            <v>15.120000000000001</v>
          </cell>
          <cell r="I14" t="str">
            <v>SO</v>
          </cell>
          <cell r="J14">
            <v>44.64</v>
          </cell>
          <cell r="K14">
            <v>4.2</v>
          </cell>
        </row>
        <row r="15">
          <cell r="B15">
            <v>28.029166666666665</v>
          </cell>
          <cell r="C15">
            <v>36.200000000000003</v>
          </cell>
          <cell r="D15">
            <v>22.8</v>
          </cell>
          <cell r="E15">
            <v>74.291666666666671</v>
          </cell>
          <cell r="F15">
            <v>99</v>
          </cell>
          <cell r="G15">
            <v>38</v>
          </cell>
          <cell r="H15">
            <v>25.56</v>
          </cell>
          <cell r="I15" t="str">
            <v>O</v>
          </cell>
          <cell r="J15">
            <v>47.16</v>
          </cell>
          <cell r="K15">
            <v>0</v>
          </cell>
        </row>
        <row r="16">
          <cell r="B16">
            <v>24.875</v>
          </cell>
          <cell r="C16">
            <v>29.3</v>
          </cell>
          <cell r="D16">
            <v>22.7</v>
          </cell>
          <cell r="E16">
            <v>86.833333333333329</v>
          </cell>
          <cell r="F16">
            <v>97</v>
          </cell>
          <cell r="G16">
            <v>63</v>
          </cell>
          <cell r="H16">
            <v>12.96</v>
          </cell>
          <cell r="I16" t="str">
            <v>NO</v>
          </cell>
          <cell r="J16">
            <v>28.8</v>
          </cell>
          <cell r="K16">
            <v>5.2</v>
          </cell>
        </row>
        <row r="17">
          <cell r="B17">
            <v>25.279166666666672</v>
          </cell>
          <cell r="C17">
            <v>33.299999999999997</v>
          </cell>
          <cell r="D17">
            <v>21.4</v>
          </cell>
          <cell r="E17">
            <v>82.625</v>
          </cell>
          <cell r="F17">
            <v>100</v>
          </cell>
          <cell r="G17">
            <v>47</v>
          </cell>
          <cell r="H17">
            <v>14.04</v>
          </cell>
          <cell r="I17" t="str">
            <v>L</v>
          </cell>
          <cell r="J17">
            <v>37.800000000000004</v>
          </cell>
          <cell r="K17">
            <v>0.2</v>
          </cell>
        </row>
        <row r="18">
          <cell r="B18">
            <v>24.824999999999999</v>
          </cell>
          <cell r="C18">
            <v>30</v>
          </cell>
          <cell r="D18">
            <v>23.1</v>
          </cell>
          <cell r="E18">
            <v>90.416666666666671</v>
          </cell>
          <cell r="F18">
            <v>99</v>
          </cell>
          <cell r="G18">
            <v>63</v>
          </cell>
          <cell r="H18">
            <v>28.08</v>
          </cell>
          <cell r="I18" t="str">
            <v>NE</v>
          </cell>
          <cell r="J18">
            <v>49.32</v>
          </cell>
          <cell r="K18">
            <v>7</v>
          </cell>
        </row>
        <row r="19">
          <cell r="B19">
            <v>24.620833333333334</v>
          </cell>
          <cell r="C19">
            <v>29</v>
          </cell>
          <cell r="D19">
            <v>22.8</v>
          </cell>
          <cell r="E19">
            <v>88.625</v>
          </cell>
          <cell r="F19">
            <v>100</v>
          </cell>
          <cell r="G19">
            <v>63</v>
          </cell>
          <cell r="H19">
            <v>21.96</v>
          </cell>
          <cell r="I19" t="str">
            <v>O</v>
          </cell>
          <cell r="J19">
            <v>49.680000000000007</v>
          </cell>
          <cell r="K19">
            <v>3.6</v>
          </cell>
        </row>
        <row r="20">
          <cell r="B20">
            <v>25.05</v>
          </cell>
          <cell r="C20">
            <v>31.7</v>
          </cell>
          <cell r="D20">
            <v>18.600000000000001</v>
          </cell>
          <cell r="E20">
            <v>68.541666666666671</v>
          </cell>
          <cell r="F20">
            <v>96</v>
          </cell>
          <cell r="G20">
            <v>35</v>
          </cell>
          <cell r="H20">
            <v>13.32</v>
          </cell>
          <cell r="I20" t="str">
            <v>SO</v>
          </cell>
          <cell r="J20">
            <v>27.720000000000002</v>
          </cell>
          <cell r="K20">
            <v>0</v>
          </cell>
        </row>
        <row r="21">
          <cell r="B21">
            <v>25.608333333333334</v>
          </cell>
          <cell r="C21">
            <v>32.5</v>
          </cell>
          <cell r="D21">
            <v>20.6</v>
          </cell>
          <cell r="E21">
            <v>57.25</v>
          </cell>
          <cell r="F21">
            <v>86</v>
          </cell>
          <cell r="G21">
            <v>30</v>
          </cell>
          <cell r="H21">
            <v>20.88</v>
          </cell>
          <cell r="I21" t="str">
            <v>O</v>
          </cell>
          <cell r="J21">
            <v>36.72</v>
          </cell>
          <cell r="K21">
            <v>0.2</v>
          </cell>
        </row>
        <row r="22">
          <cell r="B22">
            <v>23.270833333333332</v>
          </cell>
          <cell r="C22">
            <v>30.6</v>
          </cell>
          <cell r="D22">
            <v>20.6</v>
          </cell>
          <cell r="E22">
            <v>73.583333333333329</v>
          </cell>
          <cell r="F22">
            <v>95</v>
          </cell>
          <cell r="G22">
            <v>41</v>
          </cell>
          <cell r="H22">
            <v>25.92</v>
          </cell>
          <cell r="I22" t="str">
            <v>O</v>
          </cell>
          <cell r="J22">
            <v>57.6</v>
          </cell>
          <cell r="K22">
            <v>23.799999999999997</v>
          </cell>
        </row>
        <row r="23">
          <cell r="B23">
            <v>23.520833333333329</v>
          </cell>
          <cell r="C23">
            <v>31</v>
          </cell>
          <cell r="D23">
            <v>20.8</v>
          </cell>
          <cell r="E23">
            <v>86.833333333333329</v>
          </cell>
          <cell r="F23">
            <v>100</v>
          </cell>
          <cell r="G23">
            <v>56</v>
          </cell>
          <cell r="H23">
            <v>23.040000000000003</v>
          </cell>
          <cell r="I23" t="str">
            <v>NO</v>
          </cell>
          <cell r="J23">
            <v>52.2</v>
          </cell>
          <cell r="K23">
            <v>21.8</v>
          </cell>
        </row>
        <row r="24">
          <cell r="B24">
            <v>24.666666666666668</v>
          </cell>
          <cell r="C24">
            <v>32.4</v>
          </cell>
          <cell r="D24">
            <v>20.3</v>
          </cell>
          <cell r="E24">
            <v>84.541666666666671</v>
          </cell>
          <cell r="F24">
            <v>100</v>
          </cell>
          <cell r="G24">
            <v>45</v>
          </cell>
          <cell r="H24">
            <v>11.520000000000001</v>
          </cell>
          <cell r="I24" t="str">
            <v>L</v>
          </cell>
          <cell r="J24">
            <v>19.440000000000001</v>
          </cell>
          <cell r="K24">
            <v>0.2</v>
          </cell>
        </row>
        <row r="25">
          <cell r="B25">
            <v>26.908333333333335</v>
          </cell>
          <cell r="C25">
            <v>34.5</v>
          </cell>
          <cell r="D25">
            <v>21.8</v>
          </cell>
          <cell r="E25">
            <v>76.583333333333329</v>
          </cell>
          <cell r="F25">
            <v>100</v>
          </cell>
          <cell r="G25">
            <v>41</v>
          </cell>
          <cell r="H25">
            <v>8.2799999999999994</v>
          </cell>
          <cell r="I25" t="str">
            <v>N</v>
          </cell>
          <cell r="J25">
            <v>19.440000000000001</v>
          </cell>
          <cell r="K25">
            <v>0</v>
          </cell>
        </row>
        <row r="26">
          <cell r="B26">
            <v>28.058333333333337</v>
          </cell>
          <cell r="C26">
            <v>35.1</v>
          </cell>
          <cell r="D26">
            <v>21.9</v>
          </cell>
          <cell r="E26">
            <v>67.125</v>
          </cell>
          <cell r="F26">
            <v>94</v>
          </cell>
          <cell r="G26">
            <v>35</v>
          </cell>
          <cell r="H26">
            <v>12.96</v>
          </cell>
          <cell r="I26" t="str">
            <v>O</v>
          </cell>
          <cell r="J26">
            <v>29.16</v>
          </cell>
          <cell r="K26">
            <v>0</v>
          </cell>
        </row>
        <row r="27">
          <cell r="B27">
            <v>28.220833333333335</v>
          </cell>
          <cell r="C27">
            <v>35.4</v>
          </cell>
          <cell r="D27">
            <v>21.9</v>
          </cell>
          <cell r="E27">
            <v>68</v>
          </cell>
          <cell r="F27">
            <v>96</v>
          </cell>
          <cell r="G27">
            <v>38</v>
          </cell>
          <cell r="H27">
            <v>24.12</v>
          </cell>
          <cell r="I27" t="str">
            <v>O</v>
          </cell>
          <cell r="J27">
            <v>53.28</v>
          </cell>
          <cell r="K27">
            <v>0</v>
          </cell>
        </row>
        <row r="28">
          <cell r="B28">
            <v>28.616666666666664</v>
          </cell>
          <cell r="C28">
            <v>36.700000000000003</v>
          </cell>
          <cell r="D28">
            <v>22.1</v>
          </cell>
          <cell r="E28">
            <v>67.25</v>
          </cell>
          <cell r="F28">
            <v>96</v>
          </cell>
          <cell r="G28">
            <v>34</v>
          </cell>
          <cell r="H28">
            <v>26.28</v>
          </cell>
          <cell r="I28" t="str">
            <v>O</v>
          </cell>
          <cell r="J28">
            <v>56.519999999999996</v>
          </cell>
          <cell r="K28">
            <v>0</v>
          </cell>
        </row>
        <row r="29">
          <cell r="B29">
            <v>28.383333333333322</v>
          </cell>
          <cell r="C29">
            <v>35</v>
          </cell>
          <cell r="D29">
            <v>22.6</v>
          </cell>
          <cell r="E29">
            <v>68.833333333333329</v>
          </cell>
          <cell r="F29">
            <v>94</v>
          </cell>
          <cell r="G29">
            <v>41</v>
          </cell>
          <cell r="H29">
            <v>29.52</v>
          </cell>
          <cell r="I29" t="str">
            <v>O</v>
          </cell>
          <cell r="J29">
            <v>54.36</v>
          </cell>
          <cell r="K29">
            <v>0</v>
          </cell>
        </row>
        <row r="30">
          <cell r="B30">
            <v>22.700000000000003</v>
          </cell>
          <cell r="C30">
            <v>28.3</v>
          </cell>
          <cell r="D30">
            <v>20.3</v>
          </cell>
          <cell r="E30">
            <v>93.5</v>
          </cell>
          <cell r="F30">
            <v>100</v>
          </cell>
          <cell r="G30">
            <v>65</v>
          </cell>
          <cell r="H30">
            <v>11.16</v>
          </cell>
          <cell r="I30" t="str">
            <v>SE</v>
          </cell>
          <cell r="J30">
            <v>25.92</v>
          </cell>
          <cell r="K30">
            <v>54.6</v>
          </cell>
        </row>
        <row r="31">
          <cell r="B31">
            <v>22.108333333333338</v>
          </cell>
          <cell r="C31">
            <v>24.5</v>
          </cell>
          <cell r="D31">
            <v>20.7</v>
          </cell>
          <cell r="E31">
            <v>95.916666666666671</v>
          </cell>
          <cell r="F31">
            <v>100</v>
          </cell>
          <cell r="G31">
            <v>84</v>
          </cell>
          <cell r="H31">
            <v>6.48</v>
          </cell>
          <cell r="I31" t="str">
            <v>L</v>
          </cell>
          <cell r="J31">
            <v>15.120000000000001</v>
          </cell>
          <cell r="K31">
            <v>8.1999999999999993</v>
          </cell>
        </row>
        <row r="32">
          <cell r="B32">
            <v>24.858333333333338</v>
          </cell>
          <cell r="C32">
            <v>30.6</v>
          </cell>
          <cell r="D32">
            <v>21.9</v>
          </cell>
          <cell r="E32">
            <v>84.541666666666671</v>
          </cell>
          <cell r="F32">
            <v>100</v>
          </cell>
          <cell r="G32">
            <v>54</v>
          </cell>
          <cell r="H32">
            <v>10.44</v>
          </cell>
          <cell r="I32" t="str">
            <v>L</v>
          </cell>
          <cell r="J32">
            <v>23.040000000000003</v>
          </cell>
          <cell r="K32">
            <v>1.9999999999999998</v>
          </cell>
        </row>
        <row r="33">
          <cell r="I33" t="str">
            <v>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27.824999999999999</v>
          </cell>
          <cell r="C5">
            <v>39.200000000000003</v>
          </cell>
          <cell r="D5">
            <v>19.8</v>
          </cell>
          <cell r="E5">
            <v>68.541666666666671</v>
          </cell>
          <cell r="F5">
            <v>97</v>
          </cell>
          <cell r="G5">
            <v>31</v>
          </cell>
          <cell r="H5">
            <v>14.04</v>
          </cell>
          <cell r="I5" t="str">
            <v>NE</v>
          </cell>
          <cell r="J5">
            <v>35.64</v>
          </cell>
          <cell r="K5">
            <v>0</v>
          </cell>
        </row>
        <row r="6">
          <cell r="B6">
            <v>29.166666666666668</v>
          </cell>
          <cell r="C6">
            <v>37.9</v>
          </cell>
          <cell r="D6">
            <v>22</v>
          </cell>
          <cell r="E6">
            <v>63.541666666666664</v>
          </cell>
          <cell r="F6">
            <v>95</v>
          </cell>
          <cell r="G6">
            <v>34</v>
          </cell>
          <cell r="H6">
            <v>15.840000000000002</v>
          </cell>
          <cell r="I6" t="str">
            <v>N</v>
          </cell>
          <cell r="J6">
            <v>30.96</v>
          </cell>
          <cell r="K6">
            <v>0</v>
          </cell>
        </row>
        <row r="7">
          <cell r="B7">
            <v>29.016666666666669</v>
          </cell>
          <cell r="C7">
            <v>38.200000000000003</v>
          </cell>
          <cell r="D7">
            <v>20.5</v>
          </cell>
          <cell r="E7">
            <v>63.25</v>
          </cell>
          <cell r="F7">
            <v>97</v>
          </cell>
          <cell r="G7">
            <v>30</v>
          </cell>
          <cell r="H7">
            <v>23.759999999999998</v>
          </cell>
          <cell r="I7" t="str">
            <v>SO</v>
          </cell>
          <cell r="J7">
            <v>43.56</v>
          </cell>
          <cell r="K7">
            <v>0</v>
          </cell>
        </row>
        <row r="8">
          <cell r="B8">
            <v>26.804166666666664</v>
          </cell>
          <cell r="C8">
            <v>35.1</v>
          </cell>
          <cell r="D8">
            <v>21.4</v>
          </cell>
          <cell r="E8">
            <v>70.666666666666671</v>
          </cell>
          <cell r="F8">
            <v>95</v>
          </cell>
          <cell r="G8">
            <v>44</v>
          </cell>
          <cell r="H8">
            <v>30.6</v>
          </cell>
          <cell r="I8" t="str">
            <v>S</v>
          </cell>
          <cell r="J8">
            <v>55.800000000000004</v>
          </cell>
          <cell r="K8">
            <v>2.2000000000000002</v>
          </cell>
        </row>
        <row r="9">
          <cell r="B9">
            <v>25.724999999999998</v>
          </cell>
          <cell r="C9">
            <v>32.799999999999997</v>
          </cell>
          <cell r="D9">
            <v>22</v>
          </cell>
          <cell r="E9">
            <v>73.791666666666671</v>
          </cell>
          <cell r="F9">
            <v>95</v>
          </cell>
          <cell r="G9">
            <v>48</v>
          </cell>
          <cell r="H9">
            <v>20.16</v>
          </cell>
          <cell r="I9" t="str">
            <v>L</v>
          </cell>
          <cell r="J9">
            <v>36.72</v>
          </cell>
          <cell r="K9">
            <v>0</v>
          </cell>
        </row>
        <row r="10">
          <cell r="B10">
            <v>25.887500000000003</v>
          </cell>
          <cell r="C10">
            <v>32.799999999999997</v>
          </cell>
          <cell r="D10">
            <v>21.6</v>
          </cell>
          <cell r="E10">
            <v>75.666666666666671</v>
          </cell>
          <cell r="F10">
            <v>94</v>
          </cell>
          <cell r="G10">
            <v>48</v>
          </cell>
          <cell r="H10">
            <v>16.920000000000002</v>
          </cell>
          <cell r="I10" t="str">
            <v>NE</v>
          </cell>
          <cell r="J10">
            <v>31.319999999999997</v>
          </cell>
          <cell r="K10">
            <v>0</v>
          </cell>
        </row>
        <row r="11">
          <cell r="B11">
            <v>26.908333333333335</v>
          </cell>
          <cell r="C11">
            <v>34.4</v>
          </cell>
          <cell r="D11">
            <v>21.4</v>
          </cell>
          <cell r="E11">
            <v>70.541666666666671</v>
          </cell>
          <cell r="F11">
            <v>94</v>
          </cell>
          <cell r="G11">
            <v>42</v>
          </cell>
          <cell r="H11">
            <v>19.079999999999998</v>
          </cell>
          <cell r="I11" t="str">
            <v>NE</v>
          </cell>
          <cell r="J11">
            <v>32.76</v>
          </cell>
          <cell r="K11">
            <v>0</v>
          </cell>
        </row>
        <row r="12">
          <cell r="B12">
            <v>28.116666666666674</v>
          </cell>
          <cell r="C12">
            <v>37.299999999999997</v>
          </cell>
          <cell r="D12">
            <v>22.3</v>
          </cell>
          <cell r="E12">
            <v>63.541666666666664</v>
          </cell>
          <cell r="F12">
            <v>91</v>
          </cell>
          <cell r="G12">
            <v>30</v>
          </cell>
          <cell r="H12">
            <v>18.720000000000002</v>
          </cell>
          <cell r="I12" t="str">
            <v>NE</v>
          </cell>
          <cell r="J12">
            <v>36</v>
          </cell>
          <cell r="K12">
            <v>0.4</v>
          </cell>
        </row>
        <row r="13">
          <cell r="B13">
            <v>27.995833333333337</v>
          </cell>
          <cell r="C13">
            <v>39.200000000000003</v>
          </cell>
          <cell r="D13">
            <v>20.399999999999999</v>
          </cell>
          <cell r="E13">
            <v>67.791666666666671</v>
          </cell>
          <cell r="F13">
            <v>97</v>
          </cell>
          <cell r="G13">
            <v>27</v>
          </cell>
          <cell r="H13">
            <v>21.96</v>
          </cell>
          <cell r="I13" t="str">
            <v>SE</v>
          </cell>
          <cell r="J13">
            <v>47.88</v>
          </cell>
          <cell r="K13">
            <v>0</v>
          </cell>
        </row>
        <row r="14">
          <cell r="B14">
            <v>26.045833333333331</v>
          </cell>
          <cell r="C14">
            <v>36.200000000000003</v>
          </cell>
          <cell r="D14">
            <v>21.6</v>
          </cell>
          <cell r="E14">
            <v>79.041666666666671</v>
          </cell>
          <cell r="F14">
            <v>96</v>
          </cell>
          <cell r="G14">
            <v>45</v>
          </cell>
          <cell r="H14">
            <v>27</v>
          </cell>
          <cell r="I14" t="str">
            <v>S</v>
          </cell>
          <cell r="J14">
            <v>44.64</v>
          </cell>
          <cell r="K14">
            <v>0</v>
          </cell>
        </row>
        <row r="15">
          <cell r="B15">
            <v>27.995833333333326</v>
          </cell>
          <cell r="C15">
            <v>36.6</v>
          </cell>
          <cell r="D15">
            <v>22.1</v>
          </cell>
          <cell r="E15">
            <v>72.625</v>
          </cell>
          <cell r="F15">
            <v>96</v>
          </cell>
          <cell r="G15">
            <v>41</v>
          </cell>
          <cell r="H15">
            <v>20.52</v>
          </cell>
          <cell r="I15" t="str">
            <v>NO</v>
          </cell>
          <cell r="J15">
            <v>34.92</v>
          </cell>
          <cell r="K15">
            <v>0.2</v>
          </cell>
        </row>
        <row r="16">
          <cell r="B16">
            <v>26.224999999999998</v>
          </cell>
          <cell r="C16">
            <v>29.7</v>
          </cell>
          <cell r="D16">
            <v>23.6</v>
          </cell>
          <cell r="E16">
            <v>79.125</v>
          </cell>
          <cell r="F16">
            <v>93</v>
          </cell>
          <cell r="G16">
            <v>62</v>
          </cell>
          <cell r="H16">
            <v>27</v>
          </cell>
          <cell r="I16" t="str">
            <v>N</v>
          </cell>
          <cell r="J16">
            <v>46.080000000000005</v>
          </cell>
          <cell r="K16">
            <v>0</v>
          </cell>
        </row>
        <row r="17">
          <cell r="B17">
            <v>25.262499999999999</v>
          </cell>
          <cell r="C17">
            <v>30</v>
          </cell>
          <cell r="D17">
            <v>22.3</v>
          </cell>
          <cell r="E17">
            <v>85.291666666666671</v>
          </cell>
          <cell r="F17">
            <v>99</v>
          </cell>
          <cell r="G17">
            <v>62</v>
          </cell>
          <cell r="H17">
            <v>12.24</v>
          </cell>
          <cell r="I17" t="str">
            <v>SE</v>
          </cell>
          <cell r="J17">
            <v>39.6</v>
          </cell>
          <cell r="K17">
            <v>58</v>
          </cell>
        </row>
        <row r="18">
          <cell r="B18">
            <v>25.079166666666666</v>
          </cell>
          <cell r="C18">
            <v>30.6</v>
          </cell>
          <cell r="D18">
            <v>22.8</v>
          </cell>
          <cell r="E18">
            <v>83.875</v>
          </cell>
          <cell r="F18">
            <v>98</v>
          </cell>
          <cell r="G18">
            <v>60</v>
          </cell>
          <cell r="H18">
            <v>22.68</v>
          </cell>
          <cell r="I18" t="str">
            <v>L</v>
          </cell>
          <cell r="J18">
            <v>34.56</v>
          </cell>
          <cell r="K18">
            <v>8</v>
          </cell>
        </row>
        <row r="19">
          <cell r="B19">
            <v>24.512499999999992</v>
          </cell>
          <cell r="C19">
            <v>30.3</v>
          </cell>
          <cell r="D19">
            <v>23</v>
          </cell>
          <cell r="E19">
            <v>91.208333333333329</v>
          </cell>
          <cell r="F19">
            <v>99</v>
          </cell>
          <cell r="G19">
            <v>64</v>
          </cell>
          <cell r="H19">
            <v>19.8</v>
          </cell>
          <cell r="I19" t="str">
            <v>NO</v>
          </cell>
          <cell r="J19">
            <v>47.16</v>
          </cell>
          <cell r="K19">
            <v>6.0000000000000009</v>
          </cell>
        </row>
        <row r="20">
          <cell r="B20">
            <v>25.433333333333334</v>
          </cell>
          <cell r="C20">
            <v>32</v>
          </cell>
          <cell r="D20">
            <v>21.6</v>
          </cell>
          <cell r="E20">
            <v>74.5</v>
          </cell>
          <cell r="F20">
            <v>98</v>
          </cell>
          <cell r="G20">
            <v>38</v>
          </cell>
          <cell r="H20">
            <v>16.2</v>
          </cell>
          <cell r="I20" t="str">
            <v>O</v>
          </cell>
          <cell r="J20">
            <v>45.72</v>
          </cell>
          <cell r="K20">
            <v>1.4</v>
          </cell>
        </row>
        <row r="21">
          <cell r="B21">
            <v>24.641666666666669</v>
          </cell>
          <cell r="C21">
            <v>33</v>
          </cell>
          <cell r="D21">
            <v>17.3</v>
          </cell>
          <cell r="E21">
            <v>72.375</v>
          </cell>
          <cell r="F21">
            <v>99</v>
          </cell>
          <cell r="G21">
            <v>34</v>
          </cell>
          <cell r="H21">
            <v>13.32</v>
          </cell>
          <cell r="I21" t="str">
            <v>N</v>
          </cell>
          <cell r="J21">
            <v>30.96</v>
          </cell>
          <cell r="K21">
            <v>0</v>
          </cell>
        </row>
        <row r="22">
          <cell r="B22">
            <v>24.324999999999999</v>
          </cell>
          <cell r="C22">
            <v>34</v>
          </cell>
          <cell r="D22">
            <v>18.399999999999999</v>
          </cell>
          <cell r="E22">
            <v>78.916666666666671</v>
          </cell>
          <cell r="F22">
            <v>99</v>
          </cell>
          <cell r="G22">
            <v>35</v>
          </cell>
          <cell r="H22">
            <v>22.32</v>
          </cell>
          <cell r="I22" t="str">
            <v>NO</v>
          </cell>
          <cell r="J22">
            <v>41.04</v>
          </cell>
          <cell r="K22">
            <v>13.399999999999999</v>
          </cell>
        </row>
        <row r="23">
          <cell r="B23">
            <v>24.55</v>
          </cell>
          <cell r="C23">
            <v>32.1</v>
          </cell>
          <cell r="D23">
            <v>20.3</v>
          </cell>
          <cell r="E23">
            <v>80.708333333333329</v>
          </cell>
          <cell r="F23">
            <v>98</v>
          </cell>
          <cell r="G23">
            <v>52</v>
          </cell>
          <cell r="H23">
            <v>18.36</v>
          </cell>
          <cell r="I23" t="str">
            <v>NE</v>
          </cell>
          <cell r="J23">
            <v>45.36</v>
          </cell>
          <cell r="K23">
            <v>0</v>
          </cell>
        </row>
        <row r="24">
          <cell r="B24">
            <v>25.462500000000002</v>
          </cell>
          <cell r="C24">
            <v>32.1</v>
          </cell>
          <cell r="D24">
            <v>21</v>
          </cell>
          <cell r="E24">
            <v>78.5</v>
          </cell>
          <cell r="F24">
            <v>94</v>
          </cell>
          <cell r="G24">
            <v>52</v>
          </cell>
          <cell r="H24">
            <v>22.32</v>
          </cell>
          <cell r="I24" t="str">
            <v>NE</v>
          </cell>
          <cell r="J24">
            <v>37.440000000000005</v>
          </cell>
          <cell r="K24">
            <v>0</v>
          </cell>
        </row>
        <row r="25">
          <cell r="B25">
            <v>25.404166666666672</v>
          </cell>
          <cell r="C25">
            <v>33.1</v>
          </cell>
          <cell r="D25">
            <v>20.5</v>
          </cell>
          <cell r="E25">
            <v>81.375</v>
          </cell>
          <cell r="F25">
            <v>100</v>
          </cell>
          <cell r="G25">
            <v>42</v>
          </cell>
          <cell r="H25">
            <v>14.4</v>
          </cell>
          <cell r="I25" t="str">
            <v>NE</v>
          </cell>
          <cell r="J25">
            <v>26.28</v>
          </cell>
          <cell r="K25">
            <v>0</v>
          </cell>
        </row>
        <row r="26">
          <cell r="B26">
            <v>27.137499999999999</v>
          </cell>
          <cell r="C26">
            <v>35</v>
          </cell>
          <cell r="D26">
            <v>21</v>
          </cell>
          <cell r="E26">
            <v>70</v>
          </cell>
          <cell r="F26">
            <v>98</v>
          </cell>
          <cell r="G26">
            <v>38</v>
          </cell>
          <cell r="H26">
            <v>17.28</v>
          </cell>
          <cell r="I26" t="str">
            <v>N</v>
          </cell>
          <cell r="J26">
            <v>28.44</v>
          </cell>
          <cell r="K26">
            <v>0</v>
          </cell>
        </row>
        <row r="27">
          <cell r="B27">
            <v>27.974999999999998</v>
          </cell>
          <cell r="C27">
            <v>36.4</v>
          </cell>
          <cell r="D27">
            <v>21.9</v>
          </cell>
          <cell r="E27">
            <v>69.5</v>
          </cell>
          <cell r="F27">
            <v>96</v>
          </cell>
          <cell r="G27">
            <v>38</v>
          </cell>
          <cell r="H27">
            <v>21.6</v>
          </cell>
          <cell r="I27" t="str">
            <v>NE</v>
          </cell>
          <cell r="J27">
            <v>59.4</v>
          </cell>
          <cell r="K27">
            <v>8</v>
          </cell>
        </row>
        <row r="28">
          <cell r="B28">
            <v>28.262499999999992</v>
          </cell>
          <cell r="C28">
            <v>35.9</v>
          </cell>
          <cell r="D28">
            <v>22</v>
          </cell>
          <cell r="E28">
            <v>70.208333333333329</v>
          </cell>
          <cell r="F28">
            <v>98</v>
          </cell>
          <cell r="G28">
            <v>39</v>
          </cell>
          <cell r="H28">
            <v>14.04</v>
          </cell>
          <cell r="I28" t="str">
            <v>NO</v>
          </cell>
          <cell r="J28">
            <v>32.76</v>
          </cell>
          <cell r="K28">
            <v>0.2</v>
          </cell>
        </row>
        <row r="29">
          <cell r="B29">
            <v>28.054166666666664</v>
          </cell>
          <cell r="C29">
            <v>35.200000000000003</v>
          </cell>
          <cell r="D29">
            <v>21.7</v>
          </cell>
          <cell r="E29">
            <v>71.875</v>
          </cell>
          <cell r="F29">
            <v>98</v>
          </cell>
          <cell r="G29">
            <v>43</v>
          </cell>
          <cell r="H29">
            <v>23.759999999999998</v>
          </cell>
          <cell r="I29" t="str">
            <v>NO</v>
          </cell>
          <cell r="J29">
            <v>41.04</v>
          </cell>
          <cell r="K29">
            <v>0</v>
          </cell>
        </row>
        <row r="30">
          <cell r="B30">
            <v>24.079166666666666</v>
          </cell>
          <cell r="C30">
            <v>29.2</v>
          </cell>
          <cell r="D30">
            <v>20.7</v>
          </cell>
          <cell r="E30">
            <v>87.458333333333329</v>
          </cell>
          <cell r="F30">
            <v>99</v>
          </cell>
          <cell r="G30">
            <v>69</v>
          </cell>
          <cell r="H30">
            <v>17.28</v>
          </cell>
          <cell r="I30" t="str">
            <v>N</v>
          </cell>
          <cell r="J30">
            <v>57.6</v>
          </cell>
          <cell r="K30">
            <v>72.999999999999986</v>
          </cell>
        </row>
        <row r="31">
          <cell r="B31">
            <v>22.962500000000002</v>
          </cell>
          <cell r="C31">
            <v>28.2</v>
          </cell>
          <cell r="D31">
            <v>20.7</v>
          </cell>
          <cell r="E31">
            <v>91</v>
          </cell>
          <cell r="F31">
            <v>98</v>
          </cell>
          <cell r="G31">
            <v>65</v>
          </cell>
          <cell r="H31">
            <v>13.68</v>
          </cell>
          <cell r="I31" t="str">
            <v>NE</v>
          </cell>
          <cell r="J31">
            <v>20.52</v>
          </cell>
          <cell r="K31">
            <v>8</v>
          </cell>
        </row>
        <row r="32">
          <cell r="B32">
            <v>24.116666666666664</v>
          </cell>
          <cell r="C32">
            <v>29.3</v>
          </cell>
          <cell r="D32">
            <v>22.2</v>
          </cell>
          <cell r="E32">
            <v>89.25</v>
          </cell>
          <cell r="F32">
            <v>99</v>
          </cell>
          <cell r="G32">
            <v>64</v>
          </cell>
          <cell r="H32">
            <v>13.68</v>
          </cell>
          <cell r="I32" t="str">
            <v>L</v>
          </cell>
          <cell r="J32">
            <v>25.2</v>
          </cell>
          <cell r="K32">
            <v>4.4000000000000004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30.2</v>
          </cell>
          <cell r="C5">
            <v>34</v>
          </cell>
          <cell r="D5">
            <v>23.5</v>
          </cell>
          <cell r="E5">
            <v>62.333333333333336</v>
          </cell>
          <cell r="F5">
            <v>89</v>
          </cell>
          <cell r="G5">
            <v>50</v>
          </cell>
          <cell r="H5">
            <v>1.8</v>
          </cell>
          <cell r="I5" t="str">
            <v>SE</v>
          </cell>
          <cell r="J5">
            <v>11.520000000000001</v>
          </cell>
          <cell r="K5">
            <v>0</v>
          </cell>
        </row>
        <row r="6">
          <cell r="B6">
            <v>26.76</v>
          </cell>
          <cell r="C6">
            <v>30.1</v>
          </cell>
          <cell r="D6">
            <v>23.4</v>
          </cell>
          <cell r="E6">
            <v>74.599999999999994</v>
          </cell>
          <cell r="F6">
            <v>93</v>
          </cell>
          <cell r="G6">
            <v>57</v>
          </cell>
          <cell r="H6">
            <v>3.6</v>
          </cell>
          <cell r="I6" t="str">
            <v>SE</v>
          </cell>
          <cell r="J6">
            <v>14.76</v>
          </cell>
          <cell r="K6">
            <v>0</v>
          </cell>
        </row>
        <row r="7">
          <cell r="B7">
            <v>33.157142857142858</v>
          </cell>
          <cell r="C7">
            <v>37.200000000000003</v>
          </cell>
          <cell r="D7">
            <v>25.3</v>
          </cell>
          <cell r="E7">
            <v>46.142857142857146</v>
          </cell>
          <cell r="F7">
            <v>80</v>
          </cell>
          <cell r="G7">
            <v>33</v>
          </cell>
          <cell r="H7">
            <v>7.5600000000000005</v>
          </cell>
          <cell r="I7" t="str">
            <v>S</v>
          </cell>
          <cell r="J7">
            <v>19.079999999999998</v>
          </cell>
          <cell r="K7">
            <v>0</v>
          </cell>
        </row>
        <row r="8">
          <cell r="B8">
            <v>29.2</v>
          </cell>
          <cell r="C8">
            <v>29.2</v>
          </cell>
          <cell r="D8">
            <v>25.5</v>
          </cell>
          <cell r="E8">
            <v>68</v>
          </cell>
          <cell r="F8">
            <v>79</v>
          </cell>
          <cell r="G8">
            <v>67</v>
          </cell>
          <cell r="H8">
            <v>2.52</v>
          </cell>
          <cell r="I8" t="str">
            <v>SE</v>
          </cell>
          <cell r="J8">
            <v>12.24</v>
          </cell>
          <cell r="K8">
            <v>0</v>
          </cell>
        </row>
        <row r="9">
          <cell r="B9">
            <v>27.1</v>
          </cell>
          <cell r="C9">
            <v>31.1</v>
          </cell>
          <cell r="D9">
            <v>23.2</v>
          </cell>
          <cell r="E9">
            <v>75</v>
          </cell>
          <cell r="F9">
            <v>93</v>
          </cell>
          <cell r="G9">
            <v>58</v>
          </cell>
          <cell r="H9">
            <v>13.68</v>
          </cell>
          <cell r="I9" t="str">
            <v>SE</v>
          </cell>
          <cell r="J9">
            <v>28.08</v>
          </cell>
          <cell r="K9">
            <v>18</v>
          </cell>
        </row>
        <row r="10">
          <cell r="B10">
            <v>28.7</v>
          </cell>
          <cell r="C10">
            <v>32.1</v>
          </cell>
          <cell r="D10">
            <v>24.9</v>
          </cell>
          <cell r="E10">
            <v>67</v>
          </cell>
          <cell r="F10">
            <v>88</v>
          </cell>
          <cell r="G10">
            <v>50</v>
          </cell>
          <cell r="H10">
            <v>6.12</v>
          </cell>
          <cell r="I10" t="str">
            <v>SE</v>
          </cell>
          <cell r="J10">
            <v>39.24</v>
          </cell>
          <cell r="K10">
            <v>0</v>
          </cell>
        </row>
        <row r="11">
          <cell r="B11">
            <v>29.8</v>
          </cell>
          <cell r="C11">
            <v>30</v>
          </cell>
          <cell r="D11">
            <v>26.8</v>
          </cell>
          <cell r="E11">
            <v>65</v>
          </cell>
          <cell r="F11">
            <v>79</v>
          </cell>
          <cell r="G11">
            <v>64</v>
          </cell>
          <cell r="H11">
            <v>1.4400000000000002</v>
          </cell>
          <cell r="I11" t="str">
            <v>NO</v>
          </cell>
          <cell r="J11">
            <v>10.08</v>
          </cell>
          <cell r="K11">
            <v>0</v>
          </cell>
        </row>
        <row r="12">
          <cell r="B12">
            <v>35</v>
          </cell>
          <cell r="C12">
            <v>39.9</v>
          </cell>
          <cell r="D12">
            <v>28.3</v>
          </cell>
          <cell r="E12">
            <v>49</v>
          </cell>
          <cell r="F12">
            <v>75</v>
          </cell>
          <cell r="G12">
            <v>30</v>
          </cell>
          <cell r="H12">
            <v>3.9600000000000004</v>
          </cell>
          <cell r="I12" t="str">
            <v>N</v>
          </cell>
          <cell r="J12">
            <v>17.28</v>
          </cell>
          <cell r="K12">
            <v>0</v>
          </cell>
        </row>
        <row r="13">
          <cell r="B13">
            <v>29.85</v>
          </cell>
          <cell r="C13">
            <v>31.3</v>
          </cell>
          <cell r="D13">
            <v>25</v>
          </cell>
          <cell r="E13">
            <v>67.5</v>
          </cell>
          <cell r="F13">
            <v>89</v>
          </cell>
          <cell r="G13">
            <v>58</v>
          </cell>
          <cell r="H13">
            <v>6.48</v>
          </cell>
          <cell r="I13" t="str">
            <v>L</v>
          </cell>
          <cell r="J13">
            <v>18</v>
          </cell>
          <cell r="K13">
            <v>0</v>
          </cell>
        </row>
        <row r="14">
          <cell r="B14">
            <v>26.75</v>
          </cell>
          <cell r="C14">
            <v>33.1</v>
          </cell>
          <cell r="D14">
            <v>22.3</v>
          </cell>
          <cell r="E14">
            <v>87</v>
          </cell>
          <cell r="F14">
            <v>96</v>
          </cell>
          <cell r="G14">
            <v>56</v>
          </cell>
          <cell r="H14">
            <v>12.6</v>
          </cell>
          <cell r="I14" t="str">
            <v>NE</v>
          </cell>
          <cell r="J14">
            <v>48.6</v>
          </cell>
          <cell r="K14">
            <v>43.2</v>
          </cell>
        </row>
        <row r="15">
          <cell r="B15">
            <v>31.579999999999995</v>
          </cell>
          <cell r="C15">
            <v>36.200000000000003</v>
          </cell>
          <cell r="D15">
            <v>26.5</v>
          </cell>
          <cell r="E15">
            <v>61.6</v>
          </cell>
          <cell r="F15">
            <v>84</v>
          </cell>
          <cell r="G15">
            <v>42</v>
          </cell>
          <cell r="H15">
            <v>12.24</v>
          </cell>
          <cell r="I15" t="str">
            <v>N</v>
          </cell>
          <cell r="J15">
            <v>29.880000000000003</v>
          </cell>
          <cell r="K15">
            <v>0</v>
          </cell>
        </row>
        <row r="16">
          <cell r="B16">
            <v>28.666666666666668</v>
          </cell>
          <cell r="C16">
            <v>35.5</v>
          </cell>
          <cell r="D16">
            <v>24.9</v>
          </cell>
          <cell r="E16">
            <v>74.166666666666671</v>
          </cell>
          <cell r="F16">
            <v>89</v>
          </cell>
          <cell r="G16">
            <v>50</v>
          </cell>
          <cell r="H16">
            <v>12.6</v>
          </cell>
          <cell r="I16" t="str">
            <v>NO</v>
          </cell>
          <cell r="J16">
            <v>40.680000000000007</v>
          </cell>
          <cell r="K16">
            <v>0</v>
          </cell>
        </row>
        <row r="17">
          <cell r="B17">
            <v>28.222222222222221</v>
          </cell>
          <cell r="C17">
            <v>32.1</v>
          </cell>
          <cell r="D17">
            <v>23.3</v>
          </cell>
          <cell r="E17">
            <v>74.222222222222229</v>
          </cell>
          <cell r="F17">
            <v>94</v>
          </cell>
          <cell r="G17">
            <v>56</v>
          </cell>
          <cell r="H17">
            <v>12.24</v>
          </cell>
          <cell r="I17" t="str">
            <v>SE</v>
          </cell>
          <cell r="J17">
            <v>25.2</v>
          </cell>
          <cell r="K17">
            <v>0.2</v>
          </cell>
        </row>
        <row r="18">
          <cell r="B18">
            <v>26.474999999999994</v>
          </cell>
          <cell r="C18">
            <v>30.8</v>
          </cell>
          <cell r="D18">
            <v>23.4</v>
          </cell>
          <cell r="E18">
            <v>85.125</v>
          </cell>
          <cell r="F18">
            <v>96</v>
          </cell>
          <cell r="G18">
            <v>67</v>
          </cell>
          <cell r="H18">
            <v>8.2799999999999994</v>
          </cell>
          <cell r="I18" t="str">
            <v>NO</v>
          </cell>
          <cell r="J18">
            <v>46.080000000000005</v>
          </cell>
          <cell r="K18">
            <v>24.400000000000002</v>
          </cell>
        </row>
        <row r="19">
          <cell r="B19">
            <v>27.8</v>
          </cell>
          <cell r="C19">
            <v>33.299999999999997</v>
          </cell>
          <cell r="D19">
            <v>24</v>
          </cell>
          <cell r="E19">
            <v>80.099999999999994</v>
          </cell>
          <cell r="F19">
            <v>95</v>
          </cell>
          <cell r="G19">
            <v>57</v>
          </cell>
          <cell r="H19">
            <v>9</v>
          </cell>
          <cell r="I19" t="str">
            <v>NO</v>
          </cell>
          <cell r="J19">
            <v>22.32</v>
          </cell>
          <cell r="K19">
            <v>13.399999999999999</v>
          </cell>
        </row>
        <row r="20">
          <cell r="B20">
            <v>28.592307692307696</v>
          </cell>
          <cell r="C20">
            <v>32.700000000000003</v>
          </cell>
          <cell r="D20">
            <v>21.7</v>
          </cell>
          <cell r="E20">
            <v>56</v>
          </cell>
          <cell r="F20">
            <v>97</v>
          </cell>
          <cell r="G20">
            <v>34</v>
          </cell>
          <cell r="H20">
            <v>3.9600000000000004</v>
          </cell>
          <cell r="I20" t="str">
            <v>SO</v>
          </cell>
          <cell r="J20">
            <v>19.079999999999998</v>
          </cell>
          <cell r="K20">
            <v>0.4</v>
          </cell>
        </row>
        <row r="21">
          <cell r="B21">
            <v>25.183333333333334</v>
          </cell>
          <cell r="C21">
            <v>33.6</v>
          </cell>
          <cell r="D21">
            <v>19.3</v>
          </cell>
          <cell r="E21">
            <v>74.083333333333329</v>
          </cell>
          <cell r="F21">
            <v>96</v>
          </cell>
          <cell r="G21">
            <v>38</v>
          </cell>
          <cell r="H21">
            <v>9</v>
          </cell>
          <cell r="I21" t="str">
            <v>SE</v>
          </cell>
          <cell r="J21">
            <v>24.48</v>
          </cell>
          <cell r="K21">
            <v>0</v>
          </cell>
        </row>
        <row r="22">
          <cell r="B22">
            <v>26.650000000000002</v>
          </cell>
          <cell r="C22">
            <v>35.799999999999997</v>
          </cell>
          <cell r="D22">
            <v>21.7</v>
          </cell>
          <cell r="E22">
            <v>74</v>
          </cell>
          <cell r="F22">
            <v>94</v>
          </cell>
          <cell r="G22">
            <v>36</v>
          </cell>
          <cell r="H22">
            <v>11.520000000000001</v>
          </cell>
          <cell r="I22" t="str">
            <v>NO</v>
          </cell>
          <cell r="J22">
            <v>47.16</v>
          </cell>
          <cell r="K22">
            <v>3</v>
          </cell>
        </row>
        <row r="23">
          <cell r="B23">
            <v>26.833333333333329</v>
          </cell>
          <cell r="C23">
            <v>34.6</v>
          </cell>
          <cell r="D23">
            <v>22.1</v>
          </cell>
          <cell r="E23">
            <v>77.875</v>
          </cell>
          <cell r="F23">
            <v>93</v>
          </cell>
          <cell r="G23">
            <v>45</v>
          </cell>
          <cell r="H23">
            <v>11.520000000000001</v>
          </cell>
          <cell r="I23" t="str">
            <v>NO</v>
          </cell>
          <cell r="J23">
            <v>42.480000000000004</v>
          </cell>
          <cell r="K23">
            <v>0.2</v>
          </cell>
        </row>
        <row r="24">
          <cell r="B24">
            <v>27.3125</v>
          </cell>
          <cell r="C24">
            <v>34.1</v>
          </cell>
          <cell r="D24">
            <v>23.8</v>
          </cell>
          <cell r="E24">
            <v>74.416666666666671</v>
          </cell>
          <cell r="F24">
            <v>92</v>
          </cell>
          <cell r="G24">
            <v>45</v>
          </cell>
          <cell r="H24">
            <v>5.7600000000000007</v>
          </cell>
          <cell r="I24" t="str">
            <v>NO</v>
          </cell>
          <cell r="J24">
            <v>25.2</v>
          </cell>
          <cell r="K24">
            <v>0</v>
          </cell>
        </row>
        <row r="25">
          <cell r="B25">
            <v>28.654166666666672</v>
          </cell>
          <cell r="C25">
            <v>36.200000000000003</v>
          </cell>
          <cell r="D25">
            <v>23.5</v>
          </cell>
          <cell r="E25">
            <v>72.166666666666671</v>
          </cell>
          <cell r="F25">
            <v>95</v>
          </cell>
          <cell r="G25">
            <v>34</v>
          </cell>
          <cell r="H25">
            <v>7.2</v>
          </cell>
          <cell r="I25" t="str">
            <v>NO</v>
          </cell>
          <cell r="J25">
            <v>21.240000000000002</v>
          </cell>
          <cell r="K25">
            <v>0</v>
          </cell>
        </row>
        <row r="26">
          <cell r="B26">
            <v>28.670833333333334</v>
          </cell>
          <cell r="C26">
            <v>35.4</v>
          </cell>
          <cell r="D26">
            <v>22.9</v>
          </cell>
          <cell r="E26">
            <v>70.708333333333329</v>
          </cell>
          <cell r="F26">
            <v>95</v>
          </cell>
          <cell r="G26">
            <v>43</v>
          </cell>
          <cell r="H26">
            <v>12.6</v>
          </cell>
          <cell r="I26" t="str">
            <v>N</v>
          </cell>
          <cell r="J26">
            <v>29.16</v>
          </cell>
          <cell r="K26">
            <v>0</v>
          </cell>
        </row>
        <row r="27">
          <cell r="B27">
            <v>28.583333333333332</v>
          </cell>
          <cell r="C27">
            <v>35.299999999999997</v>
          </cell>
          <cell r="D27">
            <v>23.5</v>
          </cell>
          <cell r="E27">
            <v>71.125</v>
          </cell>
          <cell r="F27">
            <v>93</v>
          </cell>
          <cell r="G27">
            <v>46</v>
          </cell>
          <cell r="H27">
            <v>12.6</v>
          </cell>
          <cell r="I27" t="str">
            <v>NO</v>
          </cell>
          <cell r="J27">
            <v>32.4</v>
          </cell>
          <cell r="K27">
            <v>0</v>
          </cell>
        </row>
        <row r="28">
          <cell r="B28">
            <v>29.400000000000002</v>
          </cell>
          <cell r="C28">
            <v>36.799999999999997</v>
          </cell>
          <cell r="D28">
            <v>23.1</v>
          </cell>
          <cell r="E28">
            <v>68.833333333333329</v>
          </cell>
          <cell r="F28">
            <v>94</v>
          </cell>
          <cell r="G28">
            <v>41</v>
          </cell>
          <cell r="H28">
            <v>13.32</v>
          </cell>
          <cell r="I28" t="str">
            <v>NO</v>
          </cell>
          <cell r="J28">
            <v>32.04</v>
          </cell>
          <cell r="K28">
            <v>0</v>
          </cell>
        </row>
        <row r="29">
          <cell r="B29">
            <v>29.433333333333334</v>
          </cell>
          <cell r="C29">
            <v>36.4</v>
          </cell>
          <cell r="D29">
            <v>24</v>
          </cell>
          <cell r="E29">
            <v>67.916666666666671</v>
          </cell>
          <cell r="F29">
            <v>93</v>
          </cell>
          <cell r="G29">
            <v>41</v>
          </cell>
          <cell r="H29">
            <v>11.16</v>
          </cell>
          <cell r="I29" t="str">
            <v>N</v>
          </cell>
          <cell r="J29">
            <v>32.76</v>
          </cell>
          <cell r="K29">
            <v>0</v>
          </cell>
        </row>
        <row r="30">
          <cell r="B30">
            <v>25.820833333333329</v>
          </cell>
          <cell r="C30">
            <v>30</v>
          </cell>
          <cell r="D30">
            <v>22.3</v>
          </cell>
          <cell r="E30">
            <v>81.458333333333329</v>
          </cell>
          <cell r="F30">
            <v>95</v>
          </cell>
          <cell r="G30">
            <v>63</v>
          </cell>
          <cell r="H30">
            <v>11.520000000000001</v>
          </cell>
          <cell r="I30" t="str">
            <v>N</v>
          </cell>
          <cell r="J30">
            <v>37.800000000000004</v>
          </cell>
          <cell r="K30">
            <v>45.4</v>
          </cell>
        </row>
        <row r="31">
          <cell r="B31">
            <v>24.129166666666674</v>
          </cell>
          <cell r="C31">
            <v>29.2</v>
          </cell>
          <cell r="D31">
            <v>22.3</v>
          </cell>
          <cell r="E31">
            <v>90.75</v>
          </cell>
          <cell r="F31">
            <v>96</v>
          </cell>
          <cell r="G31">
            <v>70</v>
          </cell>
          <cell r="H31">
            <v>10.08</v>
          </cell>
          <cell r="I31" t="str">
            <v>NO</v>
          </cell>
          <cell r="J31">
            <v>21.240000000000002</v>
          </cell>
          <cell r="K31">
            <v>18</v>
          </cell>
        </row>
        <row r="32">
          <cell r="B32">
            <v>25.579166666666669</v>
          </cell>
          <cell r="C32">
            <v>31.2</v>
          </cell>
          <cell r="D32">
            <v>23.3</v>
          </cell>
          <cell r="E32">
            <v>85.791666666666671</v>
          </cell>
          <cell r="F32">
            <v>95</v>
          </cell>
          <cell r="G32">
            <v>60</v>
          </cell>
          <cell r="H32">
            <v>11.520000000000001</v>
          </cell>
          <cell r="I32" t="str">
            <v>S</v>
          </cell>
          <cell r="J32">
            <v>28.8</v>
          </cell>
          <cell r="K32">
            <v>6.0000000000000009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26.670833333333334</v>
          </cell>
          <cell r="C5">
            <v>35.299999999999997</v>
          </cell>
          <cell r="D5">
            <v>20.2</v>
          </cell>
          <cell r="E5">
            <v>64.291666666666671</v>
          </cell>
          <cell r="F5">
            <v>93</v>
          </cell>
          <cell r="G5">
            <v>26</v>
          </cell>
          <cell r="H5">
            <v>11.879999999999999</v>
          </cell>
          <cell r="I5" t="str">
            <v>L</v>
          </cell>
          <cell r="J5">
            <v>53.64</v>
          </cell>
          <cell r="K5">
            <v>0</v>
          </cell>
        </row>
        <row r="6">
          <cell r="B6">
            <v>25.941666666666663</v>
          </cell>
          <cell r="C6">
            <v>32.5</v>
          </cell>
          <cell r="D6">
            <v>20.6</v>
          </cell>
          <cell r="E6">
            <v>70.833333333333329</v>
          </cell>
          <cell r="F6">
            <v>88</v>
          </cell>
          <cell r="G6">
            <v>45</v>
          </cell>
          <cell r="H6">
            <v>23.400000000000002</v>
          </cell>
          <cell r="I6" t="str">
            <v>SO</v>
          </cell>
          <cell r="J6">
            <v>61.560000000000009</v>
          </cell>
          <cell r="K6">
            <v>5.6000000000000005</v>
          </cell>
        </row>
        <row r="7">
          <cell r="B7">
            <v>24.454166666666666</v>
          </cell>
          <cell r="C7">
            <v>33.4</v>
          </cell>
          <cell r="D7">
            <v>19.5</v>
          </cell>
          <cell r="E7">
            <v>72.666666666666671</v>
          </cell>
          <cell r="F7">
            <v>90</v>
          </cell>
          <cell r="G7">
            <v>40</v>
          </cell>
          <cell r="H7">
            <v>14.04</v>
          </cell>
          <cell r="I7" t="str">
            <v>S</v>
          </cell>
          <cell r="J7">
            <v>49.32</v>
          </cell>
          <cell r="K7">
            <v>11.4</v>
          </cell>
        </row>
        <row r="8">
          <cell r="B8">
            <v>25.441666666666663</v>
          </cell>
          <cell r="C8">
            <v>32.6</v>
          </cell>
          <cell r="D8">
            <v>20.9</v>
          </cell>
          <cell r="E8">
            <v>73.291666666666671</v>
          </cell>
          <cell r="F8">
            <v>91</v>
          </cell>
          <cell r="G8">
            <v>47</v>
          </cell>
          <cell r="H8">
            <v>18.36</v>
          </cell>
          <cell r="I8" t="str">
            <v>S</v>
          </cell>
          <cell r="J8">
            <v>33.480000000000004</v>
          </cell>
          <cell r="K8">
            <v>0</v>
          </cell>
        </row>
        <row r="9">
          <cell r="B9">
            <v>24.166666666666668</v>
          </cell>
          <cell r="C9">
            <v>31.6</v>
          </cell>
          <cell r="D9">
            <v>20.3</v>
          </cell>
          <cell r="E9">
            <v>75.625</v>
          </cell>
          <cell r="F9">
            <v>90</v>
          </cell>
          <cell r="G9">
            <v>45</v>
          </cell>
          <cell r="H9">
            <v>14.76</v>
          </cell>
          <cell r="I9" t="str">
            <v>S</v>
          </cell>
          <cell r="J9">
            <v>31.680000000000003</v>
          </cell>
          <cell r="K9">
            <v>26.799999999999997</v>
          </cell>
        </row>
        <row r="10">
          <cell r="B10">
            <v>24.233333333333334</v>
          </cell>
          <cell r="C10">
            <v>30.2</v>
          </cell>
          <cell r="D10">
            <v>18.399999999999999</v>
          </cell>
          <cell r="E10">
            <v>77.791666666666671</v>
          </cell>
          <cell r="F10">
            <v>97</v>
          </cell>
          <cell r="G10">
            <v>49</v>
          </cell>
          <cell r="H10">
            <v>18.720000000000002</v>
          </cell>
          <cell r="I10" t="str">
            <v>L</v>
          </cell>
          <cell r="J10">
            <v>65.52</v>
          </cell>
          <cell r="K10">
            <v>31.4</v>
          </cell>
        </row>
        <row r="11">
          <cell r="B11">
            <v>24.520833333333329</v>
          </cell>
          <cell r="C11">
            <v>30.7</v>
          </cell>
          <cell r="D11">
            <v>20.399999999999999</v>
          </cell>
          <cell r="E11">
            <v>78.208333333333329</v>
          </cell>
          <cell r="F11">
            <v>93</v>
          </cell>
          <cell r="G11">
            <v>51</v>
          </cell>
          <cell r="H11">
            <v>11.16</v>
          </cell>
          <cell r="I11" t="str">
            <v>N</v>
          </cell>
          <cell r="J11">
            <v>34.56</v>
          </cell>
          <cell r="K11">
            <v>10.399999999999999</v>
          </cell>
        </row>
        <row r="12">
          <cell r="B12">
            <v>25.416666666666671</v>
          </cell>
          <cell r="C12">
            <v>30.4</v>
          </cell>
          <cell r="D12">
            <v>21.6</v>
          </cell>
          <cell r="E12">
            <v>75.458333333333329</v>
          </cell>
          <cell r="F12">
            <v>89</v>
          </cell>
          <cell r="G12">
            <v>50</v>
          </cell>
          <cell r="H12">
            <v>14.76</v>
          </cell>
          <cell r="I12" t="str">
            <v>SE</v>
          </cell>
          <cell r="J12">
            <v>34.200000000000003</v>
          </cell>
          <cell r="K12">
            <v>6.6000000000000005</v>
          </cell>
        </row>
        <row r="13">
          <cell r="B13">
            <v>25.412499999999998</v>
          </cell>
          <cell r="C13">
            <v>31.7</v>
          </cell>
          <cell r="D13">
            <v>22.3</v>
          </cell>
          <cell r="E13">
            <v>80.083333333333329</v>
          </cell>
          <cell r="F13">
            <v>92</v>
          </cell>
          <cell r="G13">
            <v>55</v>
          </cell>
          <cell r="H13">
            <v>19.440000000000001</v>
          </cell>
          <cell r="I13" t="str">
            <v>S</v>
          </cell>
          <cell r="J13">
            <v>45.72</v>
          </cell>
          <cell r="K13">
            <v>10.200000000000001</v>
          </cell>
        </row>
        <row r="14">
          <cell r="B14">
            <v>24.029166666666672</v>
          </cell>
          <cell r="C14">
            <v>28.9</v>
          </cell>
          <cell r="D14">
            <v>20.3</v>
          </cell>
          <cell r="E14">
            <v>86.958333333333329</v>
          </cell>
          <cell r="F14">
            <v>98</v>
          </cell>
          <cell r="G14">
            <v>65</v>
          </cell>
          <cell r="H14">
            <v>15.840000000000002</v>
          </cell>
          <cell r="I14" t="str">
            <v>L</v>
          </cell>
          <cell r="J14">
            <v>58.680000000000007</v>
          </cell>
          <cell r="K14">
            <v>77.800000000000011</v>
          </cell>
        </row>
        <row r="15">
          <cell r="B15">
            <v>25.054166666666664</v>
          </cell>
          <cell r="C15">
            <v>30</v>
          </cell>
          <cell r="D15">
            <v>21</v>
          </cell>
          <cell r="E15">
            <v>81.875</v>
          </cell>
          <cell r="F15">
            <v>98</v>
          </cell>
          <cell r="G15">
            <v>59</v>
          </cell>
          <cell r="H15">
            <v>11.879999999999999</v>
          </cell>
          <cell r="I15" t="str">
            <v>N</v>
          </cell>
          <cell r="J15">
            <v>28.08</v>
          </cell>
          <cell r="K15">
            <v>0.60000000000000009</v>
          </cell>
        </row>
        <row r="16">
          <cell r="B16">
            <v>24.916666666666668</v>
          </cell>
          <cell r="C16">
            <v>30</v>
          </cell>
          <cell r="D16">
            <v>21.9</v>
          </cell>
          <cell r="E16">
            <v>82.875</v>
          </cell>
          <cell r="F16">
            <v>96</v>
          </cell>
          <cell r="G16">
            <v>58</v>
          </cell>
          <cell r="H16">
            <v>26.28</v>
          </cell>
          <cell r="I16" t="str">
            <v>NO</v>
          </cell>
          <cell r="J16">
            <v>48.96</v>
          </cell>
          <cell r="K16">
            <v>19.599999999999998</v>
          </cell>
        </row>
        <row r="17">
          <cell r="B17">
            <v>23.200000000000003</v>
          </cell>
          <cell r="C17">
            <v>30.2</v>
          </cell>
          <cell r="D17">
            <v>20.9</v>
          </cell>
          <cell r="E17">
            <v>87.75</v>
          </cell>
          <cell r="F17">
            <v>98</v>
          </cell>
          <cell r="G17">
            <v>57</v>
          </cell>
          <cell r="H17">
            <v>24.840000000000003</v>
          </cell>
          <cell r="I17" t="str">
            <v>NO</v>
          </cell>
          <cell r="J17">
            <v>39.96</v>
          </cell>
          <cell r="K17">
            <v>22.799999999999997</v>
          </cell>
        </row>
        <row r="18">
          <cell r="B18">
            <v>23.387499999999999</v>
          </cell>
          <cell r="C18">
            <v>28.6</v>
          </cell>
          <cell r="D18">
            <v>21.2</v>
          </cell>
          <cell r="E18">
            <v>89.541666666666671</v>
          </cell>
          <cell r="F18">
            <v>97</v>
          </cell>
          <cell r="G18">
            <v>66</v>
          </cell>
          <cell r="H18">
            <v>23.400000000000002</v>
          </cell>
          <cell r="I18" t="str">
            <v>O</v>
          </cell>
          <cell r="J18">
            <v>56.519999999999996</v>
          </cell>
          <cell r="K18">
            <v>17.2</v>
          </cell>
        </row>
        <row r="19">
          <cell r="B19">
            <v>22.941666666666666</v>
          </cell>
          <cell r="C19">
            <v>27.8</v>
          </cell>
          <cell r="D19">
            <v>20.5</v>
          </cell>
          <cell r="E19">
            <v>89.958333333333329</v>
          </cell>
          <cell r="F19">
            <v>98</v>
          </cell>
          <cell r="G19">
            <v>67</v>
          </cell>
          <cell r="H19">
            <v>23.400000000000002</v>
          </cell>
          <cell r="I19" t="str">
            <v>O</v>
          </cell>
          <cell r="J19">
            <v>47.519999999999996</v>
          </cell>
          <cell r="K19">
            <v>0.8</v>
          </cell>
        </row>
        <row r="20">
          <cell r="B20">
            <v>23.887500000000003</v>
          </cell>
          <cell r="C20">
            <v>29</v>
          </cell>
          <cell r="D20">
            <v>21.1</v>
          </cell>
          <cell r="E20">
            <v>78.5</v>
          </cell>
          <cell r="F20">
            <v>97</v>
          </cell>
          <cell r="G20">
            <v>45</v>
          </cell>
          <cell r="H20">
            <v>23.040000000000003</v>
          </cell>
          <cell r="I20" t="str">
            <v>SO</v>
          </cell>
          <cell r="J20">
            <v>40.680000000000007</v>
          </cell>
          <cell r="K20">
            <v>1.7999999999999998</v>
          </cell>
        </row>
        <row r="21">
          <cell r="B21">
            <v>22.991666666666671</v>
          </cell>
          <cell r="C21">
            <v>30.6</v>
          </cell>
          <cell r="D21">
            <v>16.7</v>
          </cell>
          <cell r="E21">
            <v>68.375</v>
          </cell>
          <cell r="F21">
            <v>94</v>
          </cell>
          <cell r="G21">
            <v>31</v>
          </cell>
          <cell r="H21">
            <v>19.440000000000001</v>
          </cell>
          <cell r="I21" t="str">
            <v>O</v>
          </cell>
          <cell r="J21">
            <v>35.64</v>
          </cell>
          <cell r="K21">
            <v>0</v>
          </cell>
        </row>
        <row r="22">
          <cell r="B22">
            <v>24.245833333333334</v>
          </cell>
          <cell r="C22">
            <v>31.4</v>
          </cell>
          <cell r="D22">
            <v>18.399999999999999</v>
          </cell>
          <cell r="E22">
            <v>67.583333333333329</v>
          </cell>
          <cell r="F22">
            <v>90</v>
          </cell>
          <cell r="G22">
            <v>38</v>
          </cell>
          <cell r="H22">
            <v>23.400000000000002</v>
          </cell>
          <cell r="I22" t="str">
            <v>NO</v>
          </cell>
          <cell r="J22">
            <v>43.56</v>
          </cell>
          <cell r="K22">
            <v>0</v>
          </cell>
        </row>
        <row r="23">
          <cell r="B23">
            <v>24</v>
          </cell>
          <cell r="C23">
            <v>32.299999999999997</v>
          </cell>
          <cell r="D23">
            <v>20.3</v>
          </cell>
          <cell r="E23">
            <v>77.333333333333329</v>
          </cell>
          <cell r="F23">
            <v>91</v>
          </cell>
          <cell r="G23">
            <v>45</v>
          </cell>
          <cell r="H23">
            <v>30.240000000000002</v>
          </cell>
          <cell r="I23" t="str">
            <v>NO</v>
          </cell>
          <cell r="J23">
            <v>55.080000000000005</v>
          </cell>
          <cell r="K23">
            <v>0.60000000000000009</v>
          </cell>
        </row>
        <row r="24">
          <cell r="B24">
            <v>22.979166666666671</v>
          </cell>
          <cell r="C24">
            <v>28.6</v>
          </cell>
          <cell r="D24">
            <v>21</v>
          </cell>
          <cell r="E24">
            <v>88.875</v>
          </cell>
          <cell r="F24">
            <v>97</v>
          </cell>
          <cell r="G24">
            <v>66</v>
          </cell>
          <cell r="H24">
            <v>20.52</v>
          </cell>
          <cell r="I24" t="str">
            <v>NO</v>
          </cell>
          <cell r="J24">
            <v>38.159999999999997</v>
          </cell>
          <cell r="K24">
            <v>5</v>
          </cell>
        </row>
        <row r="25">
          <cell r="B25">
            <v>24.229166666666668</v>
          </cell>
          <cell r="C25">
            <v>31.9</v>
          </cell>
          <cell r="D25">
            <v>21</v>
          </cell>
          <cell r="E25">
            <v>82.25</v>
          </cell>
          <cell r="F25">
            <v>98</v>
          </cell>
          <cell r="G25">
            <v>50</v>
          </cell>
          <cell r="H25">
            <v>17.28</v>
          </cell>
          <cell r="I25" t="str">
            <v>N</v>
          </cell>
          <cell r="J25">
            <v>35.28</v>
          </cell>
          <cell r="K25">
            <v>0</v>
          </cell>
        </row>
        <row r="26">
          <cell r="B26">
            <v>23.812500000000004</v>
          </cell>
          <cell r="C26">
            <v>32</v>
          </cell>
          <cell r="D26">
            <v>19.7</v>
          </cell>
          <cell r="E26">
            <v>78.041666666666671</v>
          </cell>
          <cell r="F26">
            <v>97</v>
          </cell>
          <cell r="G26">
            <v>44</v>
          </cell>
          <cell r="H26">
            <v>20.16</v>
          </cell>
          <cell r="I26" t="str">
            <v>L</v>
          </cell>
          <cell r="J26">
            <v>43.2</v>
          </cell>
          <cell r="K26">
            <v>4</v>
          </cell>
        </row>
        <row r="27">
          <cell r="B27">
            <v>25.891666666666666</v>
          </cell>
          <cell r="C27">
            <v>32.6</v>
          </cell>
          <cell r="D27">
            <v>20.8</v>
          </cell>
          <cell r="E27">
            <v>72.125</v>
          </cell>
          <cell r="F27">
            <v>93</v>
          </cell>
          <cell r="G27">
            <v>40</v>
          </cell>
          <cell r="H27">
            <v>16.559999999999999</v>
          </cell>
          <cell r="I27" t="str">
            <v>N</v>
          </cell>
          <cell r="J27">
            <v>35.28</v>
          </cell>
          <cell r="K27">
            <v>0</v>
          </cell>
        </row>
        <row r="28">
          <cell r="B28">
            <v>26.812499999999996</v>
          </cell>
          <cell r="C28">
            <v>33.200000000000003</v>
          </cell>
          <cell r="D28">
            <v>22</v>
          </cell>
          <cell r="E28">
            <v>68.5</v>
          </cell>
          <cell r="F28">
            <v>89</v>
          </cell>
          <cell r="G28">
            <v>41</v>
          </cell>
          <cell r="H28">
            <v>20.52</v>
          </cell>
          <cell r="I28" t="str">
            <v>N</v>
          </cell>
          <cell r="J28">
            <v>48.96</v>
          </cell>
          <cell r="K28">
            <v>0</v>
          </cell>
        </row>
        <row r="29">
          <cell r="B29">
            <v>26.083333333333332</v>
          </cell>
          <cell r="C29">
            <v>32.9</v>
          </cell>
          <cell r="D29">
            <v>21.3</v>
          </cell>
          <cell r="E29">
            <v>72.75</v>
          </cell>
          <cell r="F29">
            <v>93</v>
          </cell>
          <cell r="G29">
            <v>44</v>
          </cell>
          <cell r="H29">
            <v>23.759999999999998</v>
          </cell>
          <cell r="I29" t="str">
            <v>NO</v>
          </cell>
          <cell r="J29">
            <v>44.64</v>
          </cell>
          <cell r="K29">
            <v>0</v>
          </cell>
        </row>
        <row r="30">
          <cell r="B30">
            <v>21.879166666666674</v>
          </cell>
          <cell r="C30">
            <v>24.9</v>
          </cell>
          <cell r="D30">
            <v>20.2</v>
          </cell>
          <cell r="E30">
            <v>91.791666666666671</v>
          </cell>
          <cell r="F30">
            <v>96</v>
          </cell>
          <cell r="G30">
            <v>80</v>
          </cell>
          <cell r="H30">
            <v>19.079999999999998</v>
          </cell>
          <cell r="I30" t="str">
            <v>NO</v>
          </cell>
          <cell r="J30">
            <v>41.4</v>
          </cell>
          <cell r="K30">
            <v>26.999999999999996</v>
          </cell>
        </row>
        <row r="31">
          <cell r="B31">
            <v>22.829166666666669</v>
          </cell>
          <cell r="C31">
            <v>28.8</v>
          </cell>
          <cell r="D31">
            <v>20.7</v>
          </cell>
          <cell r="E31">
            <v>87.958333333333329</v>
          </cell>
          <cell r="F31">
            <v>97</v>
          </cell>
          <cell r="G31">
            <v>60</v>
          </cell>
          <cell r="H31">
            <v>19.440000000000001</v>
          </cell>
          <cell r="I31" t="str">
            <v>N</v>
          </cell>
          <cell r="J31">
            <v>32.76</v>
          </cell>
          <cell r="K31">
            <v>9</v>
          </cell>
        </row>
        <row r="32">
          <cell r="B32">
            <v>22.804166666666671</v>
          </cell>
          <cell r="C32">
            <v>28.6</v>
          </cell>
          <cell r="D32">
            <v>20.7</v>
          </cell>
          <cell r="E32">
            <v>88.083333333333329</v>
          </cell>
          <cell r="F32">
            <v>97</v>
          </cell>
          <cell r="G32">
            <v>59</v>
          </cell>
          <cell r="H32">
            <v>24.48</v>
          </cell>
          <cell r="I32" t="str">
            <v>O</v>
          </cell>
          <cell r="J32">
            <v>40.32</v>
          </cell>
          <cell r="K32">
            <v>6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28.054166666666664</v>
          </cell>
          <cell r="C5">
            <v>37.9</v>
          </cell>
          <cell r="D5">
            <v>20.8</v>
          </cell>
          <cell r="E5">
            <v>67.666666666666671</v>
          </cell>
          <cell r="F5">
            <v>94</v>
          </cell>
          <cell r="G5">
            <v>28</v>
          </cell>
          <cell r="H5">
            <v>32.4</v>
          </cell>
          <cell r="I5" t="str">
            <v>SO</v>
          </cell>
          <cell r="J5">
            <v>75.239999999999995</v>
          </cell>
          <cell r="K5">
            <v>10.199999999999999</v>
          </cell>
        </row>
        <row r="6">
          <cell r="B6">
            <v>27.733333333333324</v>
          </cell>
          <cell r="C6">
            <v>35.9</v>
          </cell>
          <cell r="D6">
            <v>21.1</v>
          </cell>
          <cell r="E6">
            <v>67.916666666666671</v>
          </cell>
          <cell r="F6">
            <v>93</v>
          </cell>
          <cell r="G6">
            <v>41</v>
          </cell>
          <cell r="H6">
            <v>18.720000000000002</v>
          </cell>
          <cell r="I6" t="str">
            <v>NO</v>
          </cell>
          <cell r="J6">
            <v>36.72</v>
          </cell>
          <cell r="K6">
            <v>2</v>
          </cell>
        </row>
        <row r="7">
          <cell r="B7">
            <v>29.125</v>
          </cell>
          <cell r="C7">
            <v>36</v>
          </cell>
          <cell r="D7">
            <v>23.5</v>
          </cell>
          <cell r="E7">
            <v>69.291666666666671</v>
          </cell>
          <cell r="F7">
            <v>92</v>
          </cell>
          <cell r="G7">
            <v>40</v>
          </cell>
          <cell r="H7">
            <v>15.48</v>
          </cell>
          <cell r="I7" t="str">
            <v>O</v>
          </cell>
          <cell r="J7">
            <v>27</v>
          </cell>
          <cell r="K7">
            <v>0</v>
          </cell>
        </row>
        <row r="8">
          <cell r="B8">
            <v>28.816666666666666</v>
          </cell>
          <cell r="C8">
            <v>34.5</v>
          </cell>
          <cell r="D8">
            <v>23.7</v>
          </cell>
          <cell r="E8">
            <v>62.083333333333336</v>
          </cell>
          <cell r="F8">
            <v>84</v>
          </cell>
          <cell r="G8">
            <v>41</v>
          </cell>
          <cell r="H8">
            <v>34.200000000000003</v>
          </cell>
          <cell r="I8" t="str">
            <v>SO</v>
          </cell>
          <cell r="J8">
            <v>53.64</v>
          </cell>
          <cell r="K8">
            <v>0</v>
          </cell>
        </row>
        <row r="9">
          <cell r="B9">
            <v>26.795833333333338</v>
          </cell>
          <cell r="C9">
            <v>32.5</v>
          </cell>
          <cell r="D9">
            <v>23.4</v>
          </cell>
          <cell r="E9">
            <v>68.041666666666671</v>
          </cell>
          <cell r="F9">
            <v>85</v>
          </cell>
          <cell r="G9">
            <v>49</v>
          </cell>
          <cell r="H9">
            <v>18</v>
          </cell>
          <cell r="I9" t="str">
            <v>L</v>
          </cell>
          <cell r="J9">
            <v>31.680000000000003</v>
          </cell>
          <cell r="K9">
            <v>0</v>
          </cell>
        </row>
        <row r="10">
          <cell r="B10">
            <v>26.404166666666665</v>
          </cell>
          <cell r="C10">
            <v>31.6</v>
          </cell>
          <cell r="D10">
            <v>22.7</v>
          </cell>
          <cell r="E10">
            <v>76.666666666666671</v>
          </cell>
          <cell r="F10">
            <v>96</v>
          </cell>
          <cell r="G10">
            <v>53</v>
          </cell>
          <cell r="H10">
            <v>15.840000000000002</v>
          </cell>
          <cell r="I10" t="str">
            <v>L</v>
          </cell>
          <cell r="J10">
            <v>24.840000000000003</v>
          </cell>
          <cell r="K10">
            <v>0.60000000000000009</v>
          </cell>
        </row>
        <row r="11">
          <cell r="B11">
            <v>28.141666666666676</v>
          </cell>
          <cell r="C11">
            <v>35</v>
          </cell>
          <cell r="D11">
            <v>22.8</v>
          </cell>
          <cell r="E11">
            <v>68.791666666666671</v>
          </cell>
          <cell r="F11">
            <v>91</v>
          </cell>
          <cell r="G11">
            <v>34</v>
          </cell>
          <cell r="H11">
            <v>18</v>
          </cell>
          <cell r="I11" t="str">
            <v>L</v>
          </cell>
          <cell r="J11">
            <v>29.880000000000003</v>
          </cell>
          <cell r="K11">
            <v>0</v>
          </cell>
        </row>
        <row r="12">
          <cell r="B12">
            <v>29.600000000000005</v>
          </cell>
          <cell r="C12">
            <v>36.700000000000003</v>
          </cell>
          <cell r="D12">
            <v>23.4</v>
          </cell>
          <cell r="E12">
            <v>62.416666666666664</v>
          </cell>
          <cell r="F12">
            <v>90</v>
          </cell>
          <cell r="G12">
            <v>32</v>
          </cell>
          <cell r="H12">
            <v>14.4</v>
          </cell>
          <cell r="I12" t="str">
            <v>L</v>
          </cell>
          <cell r="J12">
            <v>21.240000000000002</v>
          </cell>
          <cell r="K12">
            <v>0</v>
          </cell>
        </row>
        <row r="13">
          <cell r="B13">
            <v>29.466666666666669</v>
          </cell>
          <cell r="C13">
            <v>36.700000000000003</v>
          </cell>
          <cell r="D13">
            <v>24</v>
          </cell>
          <cell r="E13">
            <v>66.541666666666671</v>
          </cell>
          <cell r="F13">
            <v>92</v>
          </cell>
          <cell r="G13">
            <v>36</v>
          </cell>
          <cell r="H13">
            <v>18</v>
          </cell>
          <cell r="I13" t="str">
            <v>NO</v>
          </cell>
          <cell r="J13">
            <v>32.76</v>
          </cell>
          <cell r="K13">
            <v>0</v>
          </cell>
        </row>
        <row r="14">
          <cell r="B14">
            <v>28.320833333333336</v>
          </cell>
          <cell r="C14">
            <v>35.299999999999997</v>
          </cell>
          <cell r="D14">
            <v>24.8</v>
          </cell>
          <cell r="E14">
            <v>72.833333333333329</v>
          </cell>
          <cell r="F14">
            <v>92</v>
          </cell>
          <cell r="G14">
            <v>48</v>
          </cell>
          <cell r="H14">
            <v>16.920000000000002</v>
          </cell>
          <cell r="I14" t="str">
            <v>NO</v>
          </cell>
          <cell r="J14">
            <v>56.88</v>
          </cell>
          <cell r="K14">
            <v>0</v>
          </cell>
        </row>
        <row r="15">
          <cell r="B15">
            <v>27.729166666666668</v>
          </cell>
          <cell r="C15">
            <v>35.299999999999997</v>
          </cell>
          <cell r="D15">
            <v>24.2</v>
          </cell>
          <cell r="E15">
            <v>74.458333333333329</v>
          </cell>
          <cell r="F15">
            <v>90</v>
          </cell>
          <cell r="G15">
            <v>45</v>
          </cell>
          <cell r="H15">
            <v>21.6</v>
          </cell>
          <cell r="I15" t="str">
            <v>N</v>
          </cell>
          <cell r="J15">
            <v>38.519999999999996</v>
          </cell>
          <cell r="K15">
            <v>0</v>
          </cell>
        </row>
        <row r="16">
          <cell r="B16">
            <v>25.129166666666663</v>
          </cell>
          <cell r="C16">
            <v>31.7</v>
          </cell>
          <cell r="D16">
            <v>22.5</v>
          </cell>
          <cell r="E16">
            <v>86.708333333333329</v>
          </cell>
          <cell r="F16">
            <v>97</v>
          </cell>
          <cell r="G16">
            <v>55</v>
          </cell>
          <cell r="H16">
            <v>17.28</v>
          </cell>
          <cell r="I16" t="str">
            <v>NO</v>
          </cell>
          <cell r="J16">
            <v>33.840000000000003</v>
          </cell>
          <cell r="K16">
            <v>10.199999999999999</v>
          </cell>
        </row>
        <row r="17">
          <cell r="B17">
            <v>26.029166666666669</v>
          </cell>
          <cell r="C17">
            <v>31.4</v>
          </cell>
          <cell r="D17">
            <v>22.5</v>
          </cell>
          <cell r="E17">
            <v>82.458333333333329</v>
          </cell>
          <cell r="F17">
            <v>98</v>
          </cell>
          <cell r="G17">
            <v>54</v>
          </cell>
          <cell r="H17">
            <v>12.6</v>
          </cell>
          <cell r="I17" t="str">
            <v>L</v>
          </cell>
          <cell r="J17">
            <v>23.040000000000003</v>
          </cell>
          <cell r="K17">
            <v>0</v>
          </cell>
        </row>
        <row r="18">
          <cell r="B18">
            <v>25.658333333333335</v>
          </cell>
          <cell r="C18">
            <v>32</v>
          </cell>
          <cell r="D18">
            <v>23</v>
          </cell>
          <cell r="E18">
            <v>83.458333333333329</v>
          </cell>
          <cell r="F18">
            <v>97</v>
          </cell>
          <cell r="G18">
            <v>59</v>
          </cell>
          <cell r="H18">
            <v>24.48</v>
          </cell>
          <cell r="I18" t="str">
            <v>L</v>
          </cell>
          <cell r="J18">
            <v>48.24</v>
          </cell>
          <cell r="K18">
            <v>5.6</v>
          </cell>
        </row>
        <row r="19">
          <cell r="B19">
            <v>25.020833333333329</v>
          </cell>
          <cell r="C19">
            <v>29.6</v>
          </cell>
          <cell r="D19">
            <v>21.8</v>
          </cell>
          <cell r="E19">
            <v>87</v>
          </cell>
          <cell r="F19">
            <v>98</v>
          </cell>
          <cell r="G19">
            <v>68</v>
          </cell>
          <cell r="H19">
            <v>21.6</v>
          </cell>
          <cell r="I19" t="str">
            <v>NO</v>
          </cell>
          <cell r="J19">
            <v>57.6</v>
          </cell>
          <cell r="K19">
            <v>21.999999999999996</v>
          </cell>
        </row>
        <row r="20">
          <cell r="B20">
            <v>25.041666666666671</v>
          </cell>
          <cell r="C20">
            <v>30.4</v>
          </cell>
          <cell r="D20">
            <v>22.1</v>
          </cell>
          <cell r="E20">
            <v>82.75</v>
          </cell>
          <cell r="F20">
            <v>97</v>
          </cell>
          <cell r="G20">
            <v>52</v>
          </cell>
          <cell r="H20">
            <v>13.68</v>
          </cell>
          <cell r="I20" t="str">
            <v>O</v>
          </cell>
          <cell r="J20">
            <v>31.319999999999997</v>
          </cell>
          <cell r="K20">
            <v>5.2</v>
          </cell>
        </row>
        <row r="21">
          <cell r="B21">
            <v>26.158333333333335</v>
          </cell>
          <cell r="C21">
            <v>32.4</v>
          </cell>
          <cell r="D21">
            <v>21.4</v>
          </cell>
          <cell r="E21">
            <v>74.75</v>
          </cell>
          <cell r="F21">
            <v>98</v>
          </cell>
          <cell r="G21">
            <v>38</v>
          </cell>
          <cell r="H21">
            <v>14.76</v>
          </cell>
          <cell r="I21" t="str">
            <v>NO</v>
          </cell>
          <cell r="J21">
            <v>29.52</v>
          </cell>
          <cell r="K21">
            <v>0.2</v>
          </cell>
        </row>
        <row r="22">
          <cell r="B22">
            <v>26.962500000000002</v>
          </cell>
          <cell r="C22">
            <v>34</v>
          </cell>
          <cell r="D22">
            <v>21</v>
          </cell>
          <cell r="E22">
            <v>69.125</v>
          </cell>
          <cell r="F22">
            <v>97</v>
          </cell>
          <cell r="G22">
            <v>36</v>
          </cell>
          <cell r="H22">
            <v>13.32</v>
          </cell>
          <cell r="I22" t="str">
            <v>NO</v>
          </cell>
          <cell r="J22">
            <v>33.119999999999997</v>
          </cell>
          <cell r="K22">
            <v>0</v>
          </cell>
        </row>
        <row r="23">
          <cell r="B23">
            <v>26.270833333333339</v>
          </cell>
          <cell r="C23">
            <v>34.1</v>
          </cell>
          <cell r="D23">
            <v>22.1</v>
          </cell>
          <cell r="E23">
            <v>77.708333333333329</v>
          </cell>
          <cell r="F23">
            <v>97</v>
          </cell>
          <cell r="G23">
            <v>43</v>
          </cell>
          <cell r="H23">
            <v>16.559999999999999</v>
          </cell>
          <cell r="I23" t="str">
            <v>NE</v>
          </cell>
          <cell r="J23">
            <v>42.12</v>
          </cell>
          <cell r="K23">
            <v>1.8</v>
          </cell>
        </row>
        <row r="24">
          <cell r="B24">
            <v>24.141666666666666</v>
          </cell>
          <cell r="C24">
            <v>28.8</v>
          </cell>
          <cell r="D24">
            <v>21.9</v>
          </cell>
          <cell r="E24">
            <v>89.583333333333329</v>
          </cell>
          <cell r="F24">
            <v>98</v>
          </cell>
          <cell r="G24">
            <v>68</v>
          </cell>
          <cell r="H24">
            <v>15.120000000000001</v>
          </cell>
          <cell r="I24" t="str">
            <v>NE</v>
          </cell>
          <cell r="J24">
            <v>34.56</v>
          </cell>
          <cell r="K24">
            <v>76.599999999999994</v>
          </cell>
        </row>
        <row r="25">
          <cell r="B25">
            <v>24.616666666666671</v>
          </cell>
          <cell r="C25">
            <v>29.8</v>
          </cell>
          <cell r="D25">
            <v>21.5</v>
          </cell>
          <cell r="E25">
            <v>89.166666666666671</v>
          </cell>
          <cell r="F25">
            <v>98</v>
          </cell>
          <cell r="G25">
            <v>65</v>
          </cell>
          <cell r="H25">
            <v>12.6</v>
          </cell>
          <cell r="I25" t="str">
            <v>N</v>
          </cell>
          <cell r="J25">
            <v>43.2</v>
          </cell>
          <cell r="K25">
            <v>5.8000000000000007</v>
          </cell>
        </row>
        <row r="26">
          <cell r="B26">
            <v>25.895833333333332</v>
          </cell>
          <cell r="C26">
            <v>32.700000000000003</v>
          </cell>
          <cell r="D26">
            <v>21.3</v>
          </cell>
          <cell r="E26">
            <v>80</v>
          </cell>
          <cell r="F26">
            <v>96</v>
          </cell>
          <cell r="G26">
            <v>51</v>
          </cell>
          <cell r="H26">
            <v>19.079999999999998</v>
          </cell>
          <cell r="I26" t="str">
            <v>N</v>
          </cell>
          <cell r="J26">
            <v>33.840000000000003</v>
          </cell>
          <cell r="K26">
            <v>5</v>
          </cell>
        </row>
        <row r="27">
          <cell r="B27">
            <v>27.158333333333335</v>
          </cell>
          <cell r="C27">
            <v>34.5</v>
          </cell>
          <cell r="D27">
            <v>22.4</v>
          </cell>
          <cell r="E27">
            <v>76.083333333333329</v>
          </cell>
          <cell r="F27">
            <v>97</v>
          </cell>
          <cell r="G27">
            <v>42</v>
          </cell>
          <cell r="H27">
            <v>20.16</v>
          </cell>
          <cell r="I27" t="str">
            <v>N</v>
          </cell>
          <cell r="J27">
            <v>46.440000000000005</v>
          </cell>
          <cell r="K27">
            <v>8</v>
          </cell>
        </row>
        <row r="28">
          <cell r="B28">
            <v>28.670833333333338</v>
          </cell>
          <cell r="C28">
            <v>35</v>
          </cell>
          <cell r="D28">
            <v>23.5</v>
          </cell>
          <cell r="E28">
            <v>73.166666666666671</v>
          </cell>
          <cell r="F28">
            <v>95</v>
          </cell>
          <cell r="G28">
            <v>46</v>
          </cell>
          <cell r="H28">
            <v>17.64</v>
          </cell>
          <cell r="I28" t="str">
            <v>NO</v>
          </cell>
          <cell r="J28">
            <v>32.4</v>
          </cell>
          <cell r="K28">
            <v>0</v>
          </cell>
        </row>
        <row r="29">
          <cell r="B29">
            <v>28.508333333333336</v>
          </cell>
          <cell r="C29">
            <v>35.4</v>
          </cell>
          <cell r="D29">
            <v>23.5</v>
          </cell>
          <cell r="E29">
            <v>68.375</v>
          </cell>
          <cell r="F29">
            <v>92</v>
          </cell>
          <cell r="G29">
            <v>42</v>
          </cell>
          <cell r="H29">
            <v>16.920000000000002</v>
          </cell>
          <cell r="I29" t="str">
            <v>NO</v>
          </cell>
          <cell r="J29">
            <v>29.52</v>
          </cell>
          <cell r="K29">
            <v>0</v>
          </cell>
        </row>
        <row r="30">
          <cell r="B30">
            <v>24.787499999999998</v>
          </cell>
          <cell r="C30">
            <v>30.2</v>
          </cell>
          <cell r="D30">
            <v>20.100000000000001</v>
          </cell>
          <cell r="E30">
            <v>84.916666666666671</v>
          </cell>
          <cell r="F30">
            <v>97</v>
          </cell>
          <cell r="G30">
            <v>67</v>
          </cell>
          <cell r="H30">
            <v>29.16</v>
          </cell>
          <cell r="I30" t="str">
            <v>NO</v>
          </cell>
          <cell r="J30">
            <v>78.48</v>
          </cell>
          <cell r="K30">
            <v>32</v>
          </cell>
        </row>
        <row r="31">
          <cell r="B31">
            <v>23.724999999999998</v>
          </cell>
          <cell r="C31">
            <v>29.1</v>
          </cell>
          <cell r="D31">
            <v>21.5</v>
          </cell>
          <cell r="E31">
            <v>89.083333333333329</v>
          </cell>
          <cell r="F31">
            <v>96</v>
          </cell>
          <cell r="G31">
            <v>67</v>
          </cell>
          <cell r="H31">
            <v>16.559999999999999</v>
          </cell>
          <cell r="I31" t="str">
            <v>N</v>
          </cell>
          <cell r="J31">
            <v>32.04</v>
          </cell>
          <cell r="K31">
            <v>2</v>
          </cell>
        </row>
        <row r="32">
          <cell r="B32">
            <v>23.329166666666662</v>
          </cell>
          <cell r="C32">
            <v>28.3</v>
          </cell>
          <cell r="D32">
            <v>21.6</v>
          </cell>
          <cell r="E32">
            <v>94</v>
          </cell>
          <cell r="F32">
            <v>98</v>
          </cell>
          <cell r="G32">
            <v>71</v>
          </cell>
          <cell r="H32">
            <v>16.920000000000002</v>
          </cell>
          <cell r="I32" t="str">
            <v>N</v>
          </cell>
          <cell r="J32">
            <v>33.840000000000003</v>
          </cell>
          <cell r="K32">
            <v>37.399999999999991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29.137499999999999</v>
          </cell>
          <cell r="C5">
            <v>37.700000000000003</v>
          </cell>
          <cell r="D5">
            <v>23.8</v>
          </cell>
          <cell r="E5">
            <v>60.458333333333336</v>
          </cell>
          <cell r="F5">
            <v>85</v>
          </cell>
          <cell r="G5">
            <v>29</v>
          </cell>
          <cell r="H5">
            <v>15.120000000000001</v>
          </cell>
          <cell r="I5" t="str">
            <v>NE</v>
          </cell>
          <cell r="J5">
            <v>36</v>
          </cell>
          <cell r="K5">
            <v>0</v>
          </cell>
        </row>
        <row r="6">
          <cell r="B6">
            <v>26.541666666666671</v>
          </cell>
          <cell r="C6">
            <v>37.6</v>
          </cell>
          <cell r="D6">
            <v>20.3</v>
          </cell>
          <cell r="E6">
            <v>69.583333333333329</v>
          </cell>
          <cell r="F6">
            <v>95</v>
          </cell>
          <cell r="G6">
            <v>31</v>
          </cell>
          <cell r="H6">
            <v>12.6</v>
          </cell>
          <cell r="I6" t="str">
            <v>S</v>
          </cell>
          <cell r="J6">
            <v>42.84</v>
          </cell>
          <cell r="K6">
            <v>26.199999999999996</v>
          </cell>
        </row>
        <row r="7">
          <cell r="B7">
            <v>23.891666666666666</v>
          </cell>
          <cell r="C7">
            <v>29.2</v>
          </cell>
          <cell r="D7">
            <v>20.7</v>
          </cell>
          <cell r="E7">
            <v>83.916666666666671</v>
          </cell>
          <cell r="F7">
            <v>96</v>
          </cell>
          <cell r="G7">
            <v>59</v>
          </cell>
          <cell r="H7">
            <v>9</v>
          </cell>
          <cell r="I7" t="str">
            <v>S</v>
          </cell>
          <cell r="J7">
            <v>28.44</v>
          </cell>
          <cell r="K7">
            <v>0</v>
          </cell>
        </row>
        <row r="8">
          <cell r="B8">
            <v>24.579166666666662</v>
          </cell>
          <cell r="C8">
            <v>31.5</v>
          </cell>
          <cell r="D8">
            <v>21</v>
          </cell>
          <cell r="E8">
            <v>80.625</v>
          </cell>
          <cell r="F8">
            <v>96</v>
          </cell>
          <cell r="G8">
            <v>48</v>
          </cell>
          <cell r="H8">
            <v>9.3600000000000012</v>
          </cell>
          <cell r="I8" t="str">
            <v>S</v>
          </cell>
          <cell r="J8">
            <v>23.759999999999998</v>
          </cell>
          <cell r="K8">
            <v>4</v>
          </cell>
        </row>
        <row r="9">
          <cell r="B9">
            <v>24.324999999999999</v>
          </cell>
          <cell r="C9">
            <v>31.7</v>
          </cell>
          <cell r="D9">
            <v>20.7</v>
          </cell>
          <cell r="E9">
            <v>79.125</v>
          </cell>
          <cell r="F9">
            <v>96</v>
          </cell>
          <cell r="G9">
            <v>47</v>
          </cell>
          <cell r="H9">
            <v>11.16</v>
          </cell>
          <cell r="I9" t="str">
            <v>NE</v>
          </cell>
          <cell r="J9">
            <v>24.840000000000003</v>
          </cell>
          <cell r="K9">
            <v>0</v>
          </cell>
        </row>
        <row r="10">
          <cell r="B10">
            <v>25.491666666666671</v>
          </cell>
          <cell r="C10">
            <v>33.200000000000003</v>
          </cell>
          <cell r="D10">
            <v>20.5</v>
          </cell>
          <cell r="E10">
            <v>71.125</v>
          </cell>
          <cell r="F10">
            <v>91</v>
          </cell>
          <cell r="G10">
            <v>40</v>
          </cell>
          <cell r="H10">
            <v>18</v>
          </cell>
          <cell r="I10" t="str">
            <v>NE</v>
          </cell>
          <cell r="J10">
            <v>37.440000000000005</v>
          </cell>
          <cell r="K10">
            <v>0</v>
          </cell>
        </row>
        <row r="11">
          <cell r="B11">
            <v>26.274999999999995</v>
          </cell>
          <cell r="C11">
            <v>33.6</v>
          </cell>
          <cell r="D11">
            <v>20.9</v>
          </cell>
          <cell r="E11">
            <v>65.541666666666671</v>
          </cell>
          <cell r="F11">
            <v>86</v>
          </cell>
          <cell r="G11">
            <v>33</v>
          </cell>
          <cell r="H11">
            <v>16.2</v>
          </cell>
          <cell r="I11" t="str">
            <v>L</v>
          </cell>
          <cell r="J11">
            <v>40.680000000000007</v>
          </cell>
          <cell r="K11">
            <v>0</v>
          </cell>
        </row>
        <row r="12">
          <cell r="B12">
            <v>26.183333333333337</v>
          </cell>
          <cell r="C12">
            <v>34.9</v>
          </cell>
          <cell r="D12">
            <v>21.2</v>
          </cell>
          <cell r="E12">
            <v>69.833333333333329</v>
          </cell>
          <cell r="F12">
            <v>91</v>
          </cell>
          <cell r="G12">
            <v>39</v>
          </cell>
          <cell r="H12">
            <v>13.68</v>
          </cell>
          <cell r="I12" t="str">
            <v>NE</v>
          </cell>
          <cell r="J12">
            <v>52.56</v>
          </cell>
          <cell r="K12">
            <v>12</v>
          </cell>
        </row>
        <row r="13">
          <cell r="B13">
            <v>28.037500000000005</v>
          </cell>
          <cell r="C13">
            <v>36.1</v>
          </cell>
          <cell r="D13">
            <v>21.6</v>
          </cell>
          <cell r="E13">
            <v>64.958333333333329</v>
          </cell>
          <cell r="F13">
            <v>92</v>
          </cell>
          <cell r="G13">
            <v>27</v>
          </cell>
          <cell r="H13">
            <v>12.96</v>
          </cell>
          <cell r="I13" t="str">
            <v>NE</v>
          </cell>
          <cell r="J13">
            <v>36</v>
          </cell>
          <cell r="K13">
            <v>0.2</v>
          </cell>
        </row>
        <row r="14">
          <cell r="B14">
            <v>25.733333333333334</v>
          </cell>
          <cell r="C14">
            <v>31</v>
          </cell>
          <cell r="D14">
            <v>21.3</v>
          </cell>
          <cell r="E14">
            <v>77.291666666666671</v>
          </cell>
          <cell r="F14">
            <v>96</v>
          </cell>
          <cell r="G14">
            <v>52</v>
          </cell>
          <cell r="H14">
            <v>14.76</v>
          </cell>
          <cell r="I14" t="str">
            <v>NE</v>
          </cell>
          <cell r="J14">
            <v>37.080000000000005</v>
          </cell>
          <cell r="K14">
            <v>32.599999999999994</v>
          </cell>
        </row>
        <row r="15">
          <cell r="B15">
            <v>26.825000000000003</v>
          </cell>
          <cell r="C15">
            <v>34.4</v>
          </cell>
          <cell r="D15">
            <v>21.6</v>
          </cell>
          <cell r="E15">
            <v>76.333333333333329</v>
          </cell>
          <cell r="F15">
            <v>96</v>
          </cell>
          <cell r="G15">
            <v>44</v>
          </cell>
          <cell r="H15">
            <v>16.2</v>
          </cell>
          <cell r="I15" t="str">
            <v>NO</v>
          </cell>
          <cell r="J15">
            <v>35.28</v>
          </cell>
          <cell r="K15">
            <v>0.2</v>
          </cell>
        </row>
        <row r="16">
          <cell r="B16">
            <v>23.329166666666666</v>
          </cell>
          <cell r="C16">
            <v>29</v>
          </cell>
          <cell r="D16">
            <v>20.6</v>
          </cell>
          <cell r="E16">
            <v>88.25</v>
          </cell>
          <cell r="F16">
            <v>96</v>
          </cell>
          <cell r="G16">
            <v>70</v>
          </cell>
          <cell r="H16">
            <v>30.240000000000002</v>
          </cell>
          <cell r="I16" t="str">
            <v>S</v>
          </cell>
          <cell r="J16">
            <v>61.560000000000009</v>
          </cell>
          <cell r="K16">
            <v>27.599999999999998</v>
          </cell>
        </row>
        <row r="17">
          <cell r="B17">
            <v>23.649999999999995</v>
          </cell>
          <cell r="C17">
            <v>31.6</v>
          </cell>
          <cell r="D17">
            <v>18.399999999999999</v>
          </cell>
          <cell r="E17">
            <v>81.166666666666671</v>
          </cell>
          <cell r="F17">
            <v>96</v>
          </cell>
          <cell r="G17">
            <v>56</v>
          </cell>
          <cell r="H17">
            <v>15.48</v>
          </cell>
          <cell r="I17" t="str">
            <v>S</v>
          </cell>
          <cell r="J17">
            <v>27.36</v>
          </cell>
          <cell r="K17">
            <v>0</v>
          </cell>
        </row>
        <row r="18">
          <cell r="B18">
            <v>24.370833333333334</v>
          </cell>
          <cell r="C18">
            <v>28</v>
          </cell>
          <cell r="D18">
            <v>22.5</v>
          </cell>
          <cell r="E18">
            <v>78.666666666666671</v>
          </cell>
          <cell r="F18">
            <v>88</v>
          </cell>
          <cell r="G18">
            <v>64</v>
          </cell>
          <cell r="H18">
            <v>18</v>
          </cell>
          <cell r="I18" t="str">
            <v>NE</v>
          </cell>
          <cell r="J18">
            <v>36.72</v>
          </cell>
          <cell r="K18">
            <v>0</v>
          </cell>
        </row>
        <row r="19">
          <cell r="B19">
            <v>24.804166666666664</v>
          </cell>
          <cell r="C19">
            <v>30.7</v>
          </cell>
          <cell r="D19">
            <v>21.8</v>
          </cell>
          <cell r="E19">
            <v>76.041666666666671</v>
          </cell>
          <cell r="F19">
            <v>96</v>
          </cell>
          <cell r="G19">
            <v>45</v>
          </cell>
          <cell r="H19">
            <v>14.4</v>
          </cell>
          <cell r="I19" t="str">
            <v>SO</v>
          </cell>
          <cell r="J19">
            <v>34.92</v>
          </cell>
          <cell r="K19">
            <v>0.2</v>
          </cell>
        </row>
        <row r="20">
          <cell r="B20">
            <v>23.204166666666666</v>
          </cell>
          <cell r="C20">
            <v>29.8</v>
          </cell>
          <cell r="D20">
            <v>18.7</v>
          </cell>
          <cell r="E20">
            <v>72.666666666666671</v>
          </cell>
          <cell r="F20">
            <v>94</v>
          </cell>
          <cell r="G20">
            <v>41</v>
          </cell>
          <cell r="H20">
            <v>11.520000000000001</v>
          </cell>
          <cell r="I20" t="str">
            <v>SO</v>
          </cell>
          <cell r="J20">
            <v>29.52</v>
          </cell>
          <cell r="K20">
            <v>0</v>
          </cell>
        </row>
        <row r="21">
          <cell r="B21">
            <v>22.012499999999999</v>
          </cell>
          <cell r="C21">
            <v>30.3</v>
          </cell>
          <cell r="D21">
            <v>17.8</v>
          </cell>
          <cell r="E21">
            <v>80.333333333333329</v>
          </cell>
          <cell r="F21">
            <v>96</v>
          </cell>
          <cell r="G21">
            <v>46</v>
          </cell>
          <cell r="H21">
            <v>13.32</v>
          </cell>
          <cell r="I21" t="str">
            <v>S</v>
          </cell>
          <cell r="J21">
            <v>27.36</v>
          </cell>
          <cell r="K21">
            <v>0</v>
          </cell>
        </row>
        <row r="22">
          <cell r="B22">
            <v>21.845833333333331</v>
          </cell>
          <cell r="C22">
            <v>29.7</v>
          </cell>
          <cell r="D22">
            <v>18.399999999999999</v>
          </cell>
          <cell r="E22">
            <v>85.916666666666671</v>
          </cell>
          <cell r="F22">
            <v>96</v>
          </cell>
          <cell r="G22">
            <v>50</v>
          </cell>
          <cell r="H22">
            <v>11.520000000000001</v>
          </cell>
          <cell r="I22" t="str">
            <v>NE</v>
          </cell>
          <cell r="J22">
            <v>39.96</v>
          </cell>
          <cell r="K22">
            <v>12.4</v>
          </cell>
        </row>
        <row r="23">
          <cell r="B23">
            <v>22.837499999999995</v>
          </cell>
          <cell r="C23">
            <v>30.5</v>
          </cell>
          <cell r="D23">
            <v>18.5</v>
          </cell>
          <cell r="E23">
            <v>81.25</v>
          </cell>
          <cell r="F23">
            <v>95</v>
          </cell>
          <cell r="G23">
            <v>55</v>
          </cell>
          <cell r="H23">
            <v>15.48</v>
          </cell>
          <cell r="I23" t="str">
            <v>NE</v>
          </cell>
          <cell r="J23">
            <v>30.96</v>
          </cell>
          <cell r="K23">
            <v>0</v>
          </cell>
        </row>
        <row r="24">
          <cell r="B24">
            <v>24.612499999999994</v>
          </cell>
          <cell r="C24">
            <v>33.799999999999997</v>
          </cell>
          <cell r="D24">
            <v>17.5</v>
          </cell>
          <cell r="E24">
            <v>70.791666666666671</v>
          </cell>
          <cell r="F24">
            <v>96</v>
          </cell>
          <cell r="G24">
            <v>41</v>
          </cell>
          <cell r="H24">
            <v>19.8</v>
          </cell>
          <cell r="I24" t="str">
            <v>S</v>
          </cell>
          <cell r="J24">
            <v>34.56</v>
          </cell>
          <cell r="K24">
            <v>1</v>
          </cell>
        </row>
        <row r="25">
          <cell r="B25">
            <v>26.525000000000002</v>
          </cell>
          <cell r="C25">
            <v>34.1</v>
          </cell>
          <cell r="D25">
            <v>20.399999999999999</v>
          </cell>
          <cell r="E25">
            <v>68.041666666666671</v>
          </cell>
          <cell r="F25">
            <v>91</v>
          </cell>
          <cell r="G25">
            <v>36</v>
          </cell>
          <cell r="H25">
            <v>10.44</v>
          </cell>
          <cell r="I25" t="str">
            <v>SE</v>
          </cell>
          <cell r="J25">
            <v>20.16</v>
          </cell>
          <cell r="K25">
            <v>0</v>
          </cell>
        </row>
        <row r="26">
          <cell r="B26">
            <v>27.337500000000002</v>
          </cell>
          <cell r="C26">
            <v>34.6</v>
          </cell>
          <cell r="D26">
            <v>21.5</v>
          </cell>
          <cell r="E26">
            <v>66</v>
          </cell>
          <cell r="F26">
            <v>90</v>
          </cell>
          <cell r="G26">
            <v>33</v>
          </cell>
          <cell r="H26">
            <v>10.08</v>
          </cell>
          <cell r="I26" t="str">
            <v>SE</v>
          </cell>
          <cell r="J26">
            <v>26.64</v>
          </cell>
          <cell r="K26">
            <v>0</v>
          </cell>
        </row>
        <row r="27">
          <cell r="B27">
            <v>26.820833333333336</v>
          </cell>
          <cell r="C27">
            <v>34.700000000000003</v>
          </cell>
          <cell r="D27">
            <v>21.6</v>
          </cell>
          <cell r="E27">
            <v>70.291666666666671</v>
          </cell>
          <cell r="F27">
            <v>92</v>
          </cell>
          <cell r="G27">
            <v>41</v>
          </cell>
          <cell r="H27">
            <v>13.68</v>
          </cell>
          <cell r="I27" t="str">
            <v>NE</v>
          </cell>
          <cell r="J27">
            <v>35.64</v>
          </cell>
          <cell r="K27">
            <v>0</v>
          </cell>
        </row>
        <row r="28">
          <cell r="B28">
            <v>27.991666666666664</v>
          </cell>
          <cell r="C28">
            <v>35.5</v>
          </cell>
          <cell r="D28">
            <v>22.2</v>
          </cell>
          <cell r="E28">
            <v>64.375</v>
          </cell>
          <cell r="F28">
            <v>89</v>
          </cell>
          <cell r="G28">
            <v>34</v>
          </cell>
          <cell r="H28">
            <v>18.36</v>
          </cell>
          <cell r="I28" t="str">
            <v>NO</v>
          </cell>
          <cell r="J28">
            <v>42.480000000000004</v>
          </cell>
          <cell r="K28">
            <v>0</v>
          </cell>
        </row>
        <row r="29">
          <cell r="B29">
            <v>26.750000000000011</v>
          </cell>
          <cell r="C29">
            <v>33.9</v>
          </cell>
          <cell r="D29">
            <v>19.2</v>
          </cell>
          <cell r="E29">
            <v>68.958333333333329</v>
          </cell>
          <cell r="F29">
            <v>92</v>
          </cell>
          <cell r="G29">
            <v>42</v>
          </cell>
          <cell r="H29">
            <v>22.32</v>
          </cell>
          <cell r="I29" t="str">
            <v>NO</v>
          </cell>
          <cell r="J29">
            <v>49.680000000000007</v>
          </cell>
          <cell r="K29">
            <v>0</v>
          </cell>
        </row>
        <row r="30">
          <cell r="B30">
            <v>19.266666666666666</v>
          </cell>
          <cell r="C30">
            <v>21.3</v>
          </cell>
          <cell r="D30">
            <v>17.8</v>
          </cell>
          <cell r="E30">
            <v>92.083333333333329</v>
          </cell>
          <cell r="F30">
            <v>97</v>
          </cell>
          <cell r="G30">
            <v>77</v>
          </cell>
          <cell r="H30">
            <v>25.92</v>
          </cell>
          <cell r="I30" t="str">
            <v>SE</v>
          </cell>
          <cell r="J30">
            <v>52.2</v>
          </cell>
          <cell r="K30">
            <v>23.4</v>
          </cell>
        </row>
        <row r="31">
          <cell r="B31">
            <v>22.766666666666669</v>
          </cell>
          <cell r="C31">
            <v>30</v>
          </cell>
          <cell r="D31">
            <v>19.399999999999999</v>
          </cell>
          <cell r="E31">
            <v>81.458333333333329</v>
          </cell>
          <cell r="F31">
            <v>95</v>
          </cell>
          <cell r="G31">
            <v>52</v>
          </cell>
          <cell r="H31">
            <v>9.7200000000000006</v>
          </cell>
          <cell r="I31" t="str">
            <v>S</v>
          </cell>
          <cell r="J31">
            <v>19.8</v>
          </cell>
          <cell r="K31">
            <v>0.2</v>
          </cell>
        </row>
        <row r="32">
          <cell r="B32">
            <v>23.912499999999998</v>
          </cell>
          <cell r="C32">
            <v>32.4</v>
          </cell>
          <cell r="D32">
            <v>17.899999999999999</v>
          </cell>
          <cell r="E32">
            <v>67.916666666666671</v>
          </cell>
          <cell r="F32">
            <v>94</v>
          </cell>
          <cell r="G32">
            <v>24</v>
          </cell>
          <cell r="H32">
            <v>10.8</v>
          </cell>
          <cell r="I32" t="str">
            <v>S</v>
          </cell>
          <cell r="J32">
            <v>27.720000000000002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28.475000000000005</v>
          </cell>
          <cell r="C5">
            <v>36.5</v>
          </cell>
          <cell r="D5">
            <v>21.7</v>
          </cell>
          <cell r="E5">
            <v>58.541666666666664</v>
          </cell>
          <cell r="F5">
            <v>84</v>
          </cell>
          <cell r="G5">
            <v>28</v>
          </cell>
          <cell r="H5">
            <v>12.6</v>
          </cell>
          <cell r="I5" t="str">
            <v>SE</v>
          </cell>
          <cell r="J5">
            <v>39.24</v>
          </cell>
          <cell r="K5">
            <v>0</v>
          </cell>
        </row>
        <row r="6">
          <cell r="B6">
            <v>26.791666666666668</v>
          </cell>
          <cell r="C6">
            <v>32.4</v>
          </cell>
          <cell r="D6">
            <v>22.5</v>
          </cell>
          <cell r="E6">
            <v>66.375</v>
          </cell>
          <cell r="F6">
            <v>91</v>
          </cell>
          <cell r="G6">
            <v>38</v>
          </cell>
          <cell r="H6">
            <v>13.68</v>
          </cell>
          <cell r="I6" t="str">
            <v>SO</v>
          </cell>
          <cell r="J6">
            <v>28.08</v>
          </cell>
          <cell r="K6">
            <v>0</v>
          </cell>
        </row>
        <row r="7">
          <cell r="B7">
            <v>26.525000000000002</v>
          </cell>
          <cell r="C7">
            <v>34.5</v>
          </cell>
          <cell r="D7">
            <v>20.2</v>
          </cell>
          <cell r="E7">
            <v>67.25</v>
          </cell>
          <cell r="F7">
            <v>92</v>
          </cell>
          <cell r="G7">
            <v>37</v>
          </cell>
          <cell r="H7">
            <v>11.16</v>
          </cell>
          <cell r="I7" t="str">
            <v>S</v>
          </cell>
          <cell r="J7">
            <v>31.680000000000003</v>
          </cell>
          <cell r="K7">
            <v>0</v>
          </cell>
        </row>
        <row r="8">
          <cell r="B8">
            <v>25.970833333333331</v>
          </cell>
          <cell r="C8">
            <v>33.200000000000003</v>
          </cell>
          <cell r="D8">
            <v>20.399999999999999</v>
          </cell>
          <cell r="E8">
            <v>70.125</v>
          </cell>
          <cell r="F8">
            <v>92</v>
          </cell>
          <cell r="G8">
            <v>42</v>
          </cell>
          <cell r="H8">
            <v>11.520000000000001</v>
          </cell>
          <cell r="I8" t="str">
            <v>S</v>
          </cell>
          <cell r="J8">
            <v>27.36</v>
          </cell>
          <cell r="K8">
            <v>0</v>
          </cell>
        </row>
        <row r="9">
          <cell r="B9">
            <v>25.491666666666671</v>
          </cell>
          <cell r="C9">
            <v>33</v>
          </cell>
          <cell r="D9">
            <v>20.399999999999999</v>
          </cell>
          <cell r="E9">
            <v>74.125</v>
          </cell>
          <cell r="F9">
            <v>95</v>
          </cell>
          <cell r="G9">
            <v>44</v>
          </cell>
          <cell r="H9">
            <v>22.32</v>
          </cell>
          <cell r="I9" t="str">
            <v>SE</v>
          </cell>
          <cell r="J9">
            <v>36.36</v>
          </cell>
          <cell r="K9">
            <v>0</v>
          </cell>
        </row>
        <row r="10">
          <cell r="B10">
            <v>26.129166666666663</v>
          </cell>
          <cell r="C10">
            <v>33.4</v>
          </cell>
          <cell r="D10">
            <v>20.3</v>
          </cell>
          <cell r="E10">
            <v>70.666666666666671</v>
          </cell>
          <cell r="F10">
            <v>93</v>
          </cell>
          <cell r="G10">
            <v>38</v>
          </cell>
          <cell r="H10">
            <v>14.04</v>
          </cell>
          <cell r="I10" t="str">
            <v>SE</v>
          </cell>
          <cell r="J10">
            <v>28.8</v>
          </cell>
          <cell r="K10">
            <v>0</v>
          </cell>
        </row>
        <row r="11">
          <cell r="B11">
            <v>27.150000000000006</v>
          </cell>
          <cell r="C11">
            <v>35.1</v>
          </cell>
          <cell r="D11">
            <v>22</v>
          </cell>
          <cell r="E11">
            <v>67.375</v>
          </cell>
          <cell r="F11">
            <v>88</v>
          </cell>
          <cell r="G11">
            <v>37</v>
          </cell>
          <cell r="H11">
            <v>15.48</v>
          </cell>
          <cell r="I11" t="str">
            <v>NO</v>
          </cell>
          <cell r="J11">
            <v>26.28</v>
          </cell>
          <cell r="K11">
            <v>0</v>
          </cell>
        </row>
        <row r="12">
          <cell r="B12">
            <v>28.879166666666666</v>
          </cell>
          <cell r="C12">
            <v>36.200000000000003</v>
          </cell>
          <cell r="D12">
            <v>22.3</v>
          </cell>
          <cell r="E12">
            <v>60.541666666666664</v>
          </cell>
          <cell r="F12">
            <v>86</v>
          </cell>
          <cell r="G12">
            <v>36</v>
          </cell>
          <cell r="H12">
            <v>16.920000000000002</v>
          </cell>
          <cell r="I12" t="str">
            <v>SE</v>
          </cell>
          <cell r="J12">
            <v>30.96</v>
          </cell>
          <cell r="K12">
            <v>0</v>
          </cell>
        </row>
        <row r="13">
          <cell r="B13">
            <v>28.583333333333332</v>
          </cell>
          <cell r="C13">
            <v>37.1</v>
          </cell>
          <cell r="D13">
            <v>23.3</v>
          </cell>
          <cell r="E13">
            <v>60.833333333333336</v>
          </cell>
          <cell r="F13">
            <v>79</v>
          </cell>
          <cell r="G13">
            <v>31</v>
          </cell>
          <cell r="H13">
            <v>16.920000000000002</v>
          </cell>
          <cell r="I13" t="str">
            <v>NO</v>
          </cell>
          <cell r="J13">
            <v>53.28</v>
          </cell>
          <cell r="K13">
            <v>0</v>
          </cell>
        </row>
        <row r="14">
          <cell r="B14">
            <v>26.650000000000006</v>
          </cell>
          <cell r="C14">
            <v>33.1</v>
          </cell>
          <cell r="D14">
            <v>22.7</v>
          </cell>
          <cell r="E14">
            <v>72.5</v>
          </cell>
          <cell r="F14">
            <v>88</v>
          </cell>
          <cell r="G14">
            <v>53</v>
          </cell>
          <cell r="H14">
            <v>18.36</v>
          </cell>
          <cell r="I14" t="str">
            <v>NO</v>
          </cell>
          <cell r="J14">
            <v>38.159999999999997</v>
          </cell>
          <cell r="K14">
            <v>0</v>
          </cell>
        </row>
        <row r="15">
          <cell r="B15">
            <v>27.620833333333337</v>
          </cell>
          <cell r="C15">
            <v>34.700000000000003</v>
          </cell>
          <cell r="D15">
            <v>23</v>
          </cell>
          <cell r="E15">
            <v>70.916666666666671</v>
          </cell>
          <cell r="F15">
            <v>92</v>
          </cell>
          <cell r="G15">
            <v>41</v>
          </cell>
          <cell r="H15">
            <v>17.64</v>
          </cell>
          <cell r="I15" t="str">
            <v>NO</v>
          </cell>
          <cell r="J15">
            <v>43.2</v>
          </cell>
          <cell r="K15">
            <v>0</v>
          </cell>
        </row>
        <row r="16">
          <cell r="B16">
            <v>25.491666666666664</v>
          </cell>
          <cell r="C16">
            <v>31.1</v>
          </cell>
          <cell r="D16">
            <v>22.3</v>
          </cell>
          <cell r="E16">
            <v>82.166666666666671</v>
          </cell>
          <cell r="F16">
            <v>96</v>
          </cell>
          <cell r="G16">
            <v>60</v>
          </cell>
          <cell r="H16">
            <v>13.68</v>
          </cell>
          <cell r="I16" t="str">
            <v>NO</v>
          </cell>
          <cell r="J16">
            <v>33.119999999999997</v>
          </cell>
          <cell r="K16">
            <v>0.8</v>
          </cell>
        </row>
        <row r="17">
          <cell r="B17">
            <v>24.908333333333331</v>
          </cell>
          <cell r="C17">
            <v>31.9</v>
          </cell>
          <cell r="D17">
            <v>21.8</v>
          </cell>
          <cell r="E17">
            <v>82.333333333333329</v>
          </cell>
          <cell r="F17">
            <v>94</v>
          </cell>
          <cell r="G17">
            <v>46</v>
          </cell>
          <cell r="H17">
            <v>15.120000000000001</v>
          </cell>
          <cell r="I17" t="str">
            <v>SE</v>
          </cell>
          <cell r="J17">
            <v>43.92</v>
          </cell>
          <cell r="K17">
            <v>0.4</v>
          </cell>
        </row>
        <row r="18">
          <cell r="B18">
            <v>24.454166666666666</v>
          </cell>
          <cell r="C18">
            <v>28.5</v>
          </cell>
          <cell r="D18">
            <v>22.7</v>
          </cell>
          <cell r="E18">
            <v>86.958333333333329</v>
          </cell>
          <cell r="F18">
            <v>95</v>
          </cell>
          <cell r="G18">
            <v>67</v>
          </cell>
          <cell r="H18">
            <v>11.879999999999999</v>
          </cell>
          <cell r="I18" t="str">
            <v>NO</v>
          </cell>
          <cell r="J18">
            <v>28.08</v>
          </cell>
          <cell r="K18">
            <v>0</v>
          </cell>
        </row>
        <row r="19">
          <cell r="B19">
            <v>23.391666666666666</v>
          </cell>
          <cell r="C19">
            <v>28.3</v>
          </cell>
          <cell r="D19">
            <v>22.1</v>
          </cell>
          <cell r="E19">
            <v>91.333333333333329</v>
          </cell>
          <cell r="F19">
            <v>96</v>
          </cell>
          <cell r="G19">
            <v>72</v>
          </cell>
          <cell r="H19">
            <v>13.68</v>
          </cell>
          <cell r="I19" t="str">
            <v>NO</v>
          </cell>
          <cell r="J19">
            <v>30.96</v>
          </cell>
          <cell r="K19">
            <v>0</v>
          </cell>
        </row>
        <row r="20">
          <cell r="B20">
            <v>23.854166666666668</v>
          </cell>
          <cell r="C20">
            <v>29.2</v>
          </cell>
          <cell r="D20">
            <v>19.600000000000001</v>
          </cell>
          <cell r="E20">
            <v>74.416666666666671</v>
          </cell>
          <cell r="F20">
            <v>96</v>
          </cell>
          <cell r="G20">
            <v>44</v>
          </cell>
          <cell r="H20">
            <v>10.08</v>
          </cell>
          <cell r="I20" t="str">
            <v>NO</v>
          </cell>
          <cell r="J20">
            <v>23.040000000000003</v>
          </cell>
          <cell r="K20">
            <v>0.4</v>
          </cell>
        </row>
        <row r="21">
          <cell r="B21">
            <v>23.987500000000001</v>
          </cell>
          <cell r="C21">
            <v>31.2</v>
          </cell>
          <cell r="D21">
            <v>18.3</v>
          </cell>
          <cell r="E21">
            <v>67.166666666666671</v>
          </cell>
          <cell r="F21">
            <v>88</v>
          </cell>
          <cell r="G21">
            <v>41</v>
          </cell>
          <cell r="H21">
            <v>13.32</v>
          </cell>
          <cell r="I21" t="str">
            <v>NO</v>
          </cell>
          <cell r="J21">
            <v>30.6</v>
          </cell>
          <cell r="K21">
            <v>3.2000000000000011</v>
          </cell>
        </row>
        <row r="22">
          <cell r="B22">
            <v>25.595833333333331</v>
          </cell>
          <cell r="C22">
            <v>31.8</v>
          </cell>
          <cell r="D22">
            <v>21.1</v>
          </cell>
          <cell r="E22">
            <v>66.125</v>
          </cell>
          <cell r="F22">
            <v>84</v>
          </cell>
          <cell r="G22">
            <v>42</v>
          </cell>
          <cell r="H22">
            <v>14.04</v>
          </cell>
          <cell r="I22" t="str">
            <v>NO</v>
          </cell>
          <cell r="J22">
            <v>42.84</v>
          </cell>
          <cell r="K22">
            <v>3.2000000000000006</v>
          </cell>
        </row>
        <row r="23">
          <cell r="B23">
            <v>25.708333333333332</v>
          </cell>
          <cell r="C23">
            <v>32.799999999999997</v>
          </cell>
          <cell r="D23">
            <v>20.9</v>
          </cell>
          <cell r="E23">
            <v>70.791666666666671</v>
          </cell>
          <cell r="F23">
            <v>89</v>
          </cell>
          <cell r="G23">
            <v>47</v>
          </cell>
          <cell r="H23">
            <v>18</v>
          </cell>
          <cell r="I23" t="str">
            <v>NO</v>
          </cell>
          <cell r="J23">
            <v>42.12</v>
          </cell>
          <cell r="K23">
            <v>2.4</v>
          </cell>
        </row>
        <row r="24">
          <cell r="B24">
            <v>25.295833333333331</v>
          </cell>
          <cell r="C24">
            <v>32</v>
          </cell>
          <cell r="D24">
            <v>21.4</v>
          </cell>
          <cell r="E24">
            <v>76.833333333333329</v>
          </cell>
          <cell r="F24">
            <v>96</v>
          </cell>
          <cell r="G24">
            <v>48</v>
          </cell>
          <cell r="H24">
            <v>11.520000000000001</v>
          </cell>
          <cell r="I24" t="str">
            <v>NO</v>
          </cell>
          <cell r="J24">
            <v>22.68</v>
          </cell>
          <cell r="K24">
            <v>0</v>
          </cell>
        </row>
        <row r="25">
          <cell r="B25">
            <v>26.262499999999999</v>
          </cell>
          <cell r="C25">
            <v>33.700000000000003</v>
          </cell>
          <cell r="D25">
            <v>21.3</v>
          </cell>
          <cell r="E25">
            <v>74.416666666666671</v>
          </cell>
          <cell r="F25">
            <v>93</v>
          </cell>
          <cell r="G25">
            <v>38</v>
          </cell>
          <cell r="H25">
            <v>15.48</v>
          </cell>
          <cell r="I25" t="str">
            <v>NO</v>
          </cell>
          <cell r="J25">
            <v>27.36</v>
          </cell>
          <cell r="K25">
            <v>0</v>
          </cell>
        </row>
        <row r="26">
          <cell r="B26">
            <v>26.824999999999999</v>
          </cell>
          <cell r="C26">
            <v>32.9</v>
          </cell>
          <cell r="D26">
            <v>21.5</v>
          </cell>
          <cell r="E26">
            <v>69.375</v>
          </cell>
          <cell r="F26">
            <v>92</v>
          </cell>
          <cell r="G26">
            <v>43</v>
          </cell>
          <cell r="H26">
            <v>14.4</v>
          </cell>
          <cell r="I26" t="str">
            <v>NO</v>
          </cell>
          <cell r="J26">
            <v>32.4</v>
          </cell>
          <cell r="K26">
            <v>0</v>
          </cell>
        </row>
        <row r="27">
          <cell r="B27">
            <v>27.462500000000006</v>
          </cell>
          <cell r="C27">
            <v>33.799999999999997</v>
          </cell>
          <cell r="D27">
            <v>22.1</v>
          </cell>
          <cell r="E27">
            <v>67.208333333333329</v>
          </cell>
          <cell r="F27">
            <v>90</v>
          </cell>
          <cell r="G27">
            <v>43</v>
          </cell>
          <cell r="H27">
            <v>14.4</v>
          </cell>
          <cell r="I27" t="str">
            <v>NO</v>
          </cell>
          <cell r="J27">
            <v>33.480000000000004</v>
          </cell>
          <cell r="K27">
            <v>0</v>
          </cell>
        </row>
        <row r="28">
          <cell r="B28">
            <v>28.295833333333324</v>
          </cell>
          <cell r="C28">
            <v>34.799999999999997</v>
          </cell>
          <cell r="D28">
            <v>22.7</v>
          </cell>
          <cell r="E28">
            <v>64.375</v>
          </cell>
          <cell r="F28">
            <v>86</v>
          </cell>
          <cell r="G28">
            <v>39</v>
          </cell>
          <cell r="H28">
            <v>16.559999999999999</v>
          </cell>
          <cell r="I28" t="str">
            <v>NO</v>
          </cell>
          <cell r="J28">
            <v>38.880000000000003</v>
          </cell>
          <cell r="K28">
            <v>0</v>
          </cell>
        </row>
        <row r="29">
          <cell r="B29">
            <v>27.783333333333331</v>
          </cell>
          <cell r="C29">
            <v>33.5</v>
          </cell>
          <cell r="D29">
            <v>23</v>
          </cell>
          <cell r="E29">
            <v>67.125</v>
          </cell>
          <cell r="F29">
            <v>87</v>
          </cell>
          <cell r="G29">
            <v>44</v>
          </cell>
          <cell r="H29">
            <v>21.240000000000002</v>
          </cell>
          <cell r="I29" t="str">
            <v>NO</v>
          </cell>
          <cell r="J29">
            <v>48.24</v>
          </cell>
          <cell r="K29">
            <v>0</v>
          </cell>
        </row>
        <row r="30">
          <cell r="B30">
            <v>23.220833333333335</v>
          </cell>
          <cell r="C30">
            <v>27.3</v>
          </cell>
          <cell r="D30">
            <v>20.2</v>
          </cell>
          <cell r="E30">
            <v>85.083333333333329</v>
          </cell>
          <cell r="F30">
            <v>95</v>
          </cell>
          <cell r="G30">
            <v>67</v>
          </cell>
          <cell r="H30">
            <v>14.04</v>
          </cell>
          <cell r="I30" t="str">
            <v>NO</v>
          </cell>
          <cell r="J30">
            <v>29.16</v>
          </cell>
          <cell r="K30">
            <v>38.799999999999997</v>
          </cell>
        </row>
        <row r="31">
          <cell r="B31">
            <v>22.099999999999998</v>
          </cell>
          <cell r="C31">
            <v>26.2</v>
          </cell>
          <cell r="D31">
            <v>20.3</v>
          </cell>
          <cell r="E31">
            <v>92.333333333333329</v>
          </cell>
          <cell r="F31">
            <v>96</v>
          </cell>
          <cell r="G31">
            <v>79</v>
          </cell>
          <cell r="H31">
            <v>10.8</v>
          </cell>
          <cell r="I31" t="str">
            <v>L</v>
          </cell>
          <cell r="J31">
            <v>22.32</v>
          </cell>
          <cell r="K31">
            <v>13</v>
          </cell>
        </row>
        <row r="32">
          <cell r="B32">
            <v>23.61666666666666</v>
          </cell>
          <cell r="C32">
            <v>29.2</v>
          </cell>
          <cell r="D32">
            <v>21.6</v>
          </cell>
          <cell r="E32">
            <v>87.833333333333329</v>
          </cell>
          <cell r="F32">
            <v>96</v>
          </cell>
          <cell r="G32">
            <v>61</v>
          </cell>
          <cell r="H32">
            <v>12.96</v>
          </cell>
          <cell r="I32" t="str">
            <v>SE</v>
          </cell>
          <cell r="J32">
            <v>30.6</v>
          </cell>
          <cell r="K32">
            <v>5.8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25.691666666666663</v>
          </cell>
          <cell r="C5">
            <v>34</v>
          </cell>
          <cell r="D5">
            <v>19.600000000000001</v>
          </cell>
          <cell r="E5">
            <v>72.291666666666671</v>
          </cell>
          <cell r="F5">
            <v>92</v>
          </cell>
          <cell r="G5">
            <v>41</v>
          </cell>
          <cell r="H5">
            <v>39.6</v>
          </cell>
          <cell r="I5" t="str">
            <v>SE</v>
          </cell>
          <cell r="J5">
            <v>81.72</v>
          </cell>
          <cell r="K5">
            <v>17.399999999999999</v>
          </cell>
        </row>
        <row r="6">
          <cell r="B6">
            <v>26.450000000000003</v>
          </cell>
          <cell r="C6">
            <v>33.299999999999997</v>
          </cell>
          <cell r="D6">
            <v>21.7</v>
          </cell>
          <cell r="E6">
            <v>69.458333333333329</v>
          </cell>
          <cell r="F6">
            <v>88</v>
          </cell>
          <cell r="G6">
            <v>45</v>
          </cell>
          <cell r="H6">
            <v>18.36</v>
          </cell>
          <cell r="I6" t="str">
            <v>O</v>
          </cell>
          <cell r="J6">
            <v>38.880000000000003</v>
          </cell>
          <cell r="K6">
            <v>0.4</v>
          </cell>
        </row>
        <row r="7">
          <cell r="B7">
            <v>25.212500000000002</v>
          </cell>
          <cell r="C7">
            <v>33.299999999999997</v>
          </cell>
          <cell r="D7">
            <v>19.7</v>
          </cell>
          <cell r="E7">
            <v>70.791666666666671</v>
          </cell>
          <cell r="F7">
            <v>94</v>
          </cell>
          <cell r="G7">
            <v>31</v>
          </cell>
          <cell r="H7">
            <v>18.36</v>
          </cell>
          <cell r="I7" t="str">
            <v>SE</v>
          </cell>
          <cell r="J7">
            <v>43.2</v>
          </cell>
          <cell r="K7">
            <v>0.8</v>
          </cell>
        </row>
        <row r="8">
          <cell r="B8">
            <v>26.758333333333329</v>
          </cell>
          <cell r="C8">
            <v>32.799999999999997</v>
          </cell>
          <cell r="D8">
            <v>22.4</v>
          </cell>
          <cell r="E8">
            <v>68.541666666666671</v>
          </cell>
          <cell r="F8">
            <v>91</v>
          </cell>
          <cell r="G8">
            <v>44</v>
          </cell>
          <cell r="H8">
            <v>15.48</v>
          </cell>
          <cell r="I8" t="str">
            <v>NE</v>
          </cell>
          <cell r="J8">
            <v>27.36</v>
          </cell>
          <cell r="K8">
            <v>0</v>
          </cell>
        </row>
        <row r="9">
          <cell r="B9">
            <v>25.966666666666669</v>
          </cell>
          <cell r="C9">
            <v>32.4</v>
          </cell>
          <cell r="D9">
            <v>21</v>
          </cell>
          <cell r="E9">
            <v>73.708333333333329</v>
          </cell>
          <cell r="F9">
            <v>93</v>
          </cell>
          <cell r="G9">
            <v>46</v>
          </cell>
          <cell r="H9">
            <v>22.68</v>
          </cell>
          <cell r="I9" t="str">
            <v>SO</v>
          </cell>
          <cell r="J9">
            <v>43.56</v>
          </cell>
          <cell r="K9">
            <v>1.8</v>
          </cell>
        </row>
        <row r="10">
          <cell r="B10">
            <v>24.854166666666668</v>
          </cell>
          <cell r="C10">
            <v>30.8</v>
          </cell>
          <cell r="D10">
            <v>20.9</v>
          </cell>
          <cell r="E10">
            <v>79.916666666666671</v>
          </cell>
          <cell r="F10">
            <v>94</v>
          </cell>
          <cell r="G10">
            <v>54</v>
          </cell>
          <cell r="H10">
            <v>25.56</v>
          </cell>
          <cell r="I10" t="str">
            <v>N</v>
          </cell>
          <cell r="J10">
            <v>39.6</v>
          </cell>
          <cell r="K10">
            <v>12.8</v>
          </cell>
        </row>
        <row r="11">
          <cell r="B11">
            <v>26.224999999999998</v>
          </cell>
          <cell r="C11">
            <v>32.5</v>
          </cell>
          <cell r="D11">
            <v>21.7</v>
          </cell>
          <cell r="E11">
            <v>76.083333333333329</v>
          </cell>
          <cell r="F11">
            <v>95</v>
          </cell>
          <cell r="G11">
            <v>47</v>
          </cell>
          <cell r="H11">
            <v>23.400000000000002</v>
          </cell>
          <cell r="I11" t="str">
            <v>NO</v>
          </cell>
          <cell r="J11">
            <v>39.6</v>
          </cell>
          <cell r="K11">
            <v>10</v>
          </cell>
        </row>
        <row r="12">
          <cell r="B12">
            <v>26.974999999999998</v>
          </cell>
          <cell r="C12">
            <v>33.200000000000003</v>
          </cell>
          <cell r="D12">
            <v>22.9</v>
          </cell>
          <cell r="E12">
            <v>73.875</v>
          </cell>
          <cell r="F12">
            <v>90</v>
          </cell>
          <cell r="G12">
            <v>49</v>
          </cell>
          <cell r="H12">
            <v>24.840000000000003</v>
          </cell>
          <cell r="I12" t="str">
            <v>NE</v>
          </cell>
          <cell r="J12">
            <v>45.72</v>
          </cell>
          <cell r="K12">
            <v>0</v>
          </cell>
        </row>
        <row r="13">
          <cell r="B13">
            <v>26.599999999999998</v>
          </cell>
          <cell r="C13">
            <v>32.700000000000003</v>
          </cell>
          <cell r="D13">
            <v>23.3</v>
          </cell>
          <cell r="E13">
            <v>76.458333333333329</v>
          </cell>
          <cell r="F13">
            <v>90</v>
          </cell>
          <cell r="G13">
            <v>48</v>
          </cell>
          <cell r="H13">
            <v>16.559999999999999</v>
          </cell>
          <cell r="I13" t="str">
            <v>NE</v>
          </cell>
          <cell r="J13">
            <v>38.519999999999996</v>
          </cell>
          <cell r="K13">
            <v>0</v>
          </cell>
        </row>
        <row r="14">
          <cell r="B14">
            <v>26.666666666666668</v>
          </cell>
          <cell r="C14">
            <v>31.5</v>
          </cell>
          <cell r="D14">
            <v>23.8</v>
          </cell>
          <cell r="E14">
            <v>77.125</v>
          </cell>
          <cell r="F14">
            <v>92</v>
          </cell>
          <cell r="G14">
            <v>57</v>
          </cell>
          <cell r="H14">
            <v>21.6</v>
          </cell>
          <cell r="I14" t="str">
            <v>NE</v>
          </cell>
          <cell r="J14">
            <v>36.36</v>
          </cell>
          <cell r="K14">
            <v>0</v>
          </cell>
        </row>
        <row r="15">
          <cell r="B15">
            <v>27.329166666666666</v>
          </cell>
          <cell r="C15">
            <v>32.799999999999997</v>
          </cell>
          <cell r="D15">
            <v>23.4</v>
          </cell>
          <cell r="E15">
            <v>71.791666666666671</v>
          </cell>
          <cell r="F15">
            <v>92</v>
          </cell>
          <cell r="G15">
            <v>45</v>
          </cell>
          <cell r="H15">
            <v>23.040000000000003</v>
          </cell>
          <cell r="I15" t="str">
            <v>NE</v>
          </cell>
          <cell r="J15">
            <v>37.800000000000004</v>
          </cell>
          <cell r="K15">
            <v>0</v>
          </cell>
        </row>
        <row r="16">
          <cell r="B16">
            <v>26.449999999999992</v>
          </cell>
          <cell r="C16">
            <v>32.200000000000003</v>
          </cell>
          <cell r="D16">
            <v>21.6</v>
          </cell>
          <cell r="E16">
            <v>75.875</v>
          </cell>
          <cell r="F16">
            <v>98</v>
          </cell>
          <cell r="G16">
            <v>49</v>
          </cell>
          <cell r="H16">
            <v>17.64</v>
          </cell>
          <cell r="I16" t="str">
            <v>NE</v>
          </cell>
          <cell r="J16">
            <v>39.6</v>
          </cell>
          <cell r="K16">
            <v>58.800000000000004</v>
          </cell>
        </row>
        <row r="17">
          <cell r="B17">
            <v>24.612500000000001</v>
          </cell>
          <cell r="C17">
            <v>30.2</v>
          </cell>
          <cell r="D17">
            <v>21.3</v>
          </cell>
          <cell r="E17">
            <v>82.791666666666671</v>
          </cell>
          <cell r="F17">
            <v>98</v>
          </cell>
          <cell r="G17">
            <v>59</v>
          </cell>
          <cell r="H17">
            <v>13.32</v>
          </cell>
          <cell r="I17" t="str">
            <v>O</v>
          </cell>
          <cell r="J17">
            <v>23.759999999999998</v>
          </cell>
          <cell r="K17">
            <v>52.400000000000006</v>
          </cell>
        </row>
        <row r="18">
          <cell r="B18">
            <v>24.133333333333336</v>
          </cell>
          <cell r="C18">
            <v>29.1</v>
          </cell>
          <cell r="D18">
            <v>21.5</v>
          </cell>
          <cell r="E18">
            <v>85.708333333333329</v>
          </cell>
          <cell r="F18">
            <v>95</v>
          </cell>
          <cell r="G18">
            <v>63</v>
          </cell>
          <cell r="H18">
            <v>21.6</v>
          </cell>
          <cell r="I18" t="str">
            <v>NE</v>
          </cell>
          <cell r="J18">
            <v>37.080000000000005</v>
          </cell>
          <cell r="K18">
            <v>2.8000000000000003</v>
          </cell>
        </row>
        <row r="19">
          <cell r="B19">
            <v>24.537499999999998</v>
          </cell>
          <cell r="C19">
            <v>29.7</v>
          </cell>
          <cell r="D19">
            <v>22.1</v>
          </cell>
          <cell r="E19">
            <v>83.666666666666671</v>
          </cell>
          <cell r="F19">
            <v>97</v>
          </cell>
          <cell r="G19">
            <v>59</v>
          </cell>
          <cell r="H19">
            <v>22.32</v>
          </cell>
          <cell r="I19" t="str">
            <v>NO</v>
          </cell>
          <cell r="J19">
            <v>32.4</v>
          </cell>
          <cell r="K19">
            <v>0</v>
          </cell>
        </row>
        <row r="20">
          <cell r="B20">
            <v>24.145833333333329</v>
          </cell>
          <cell r="C20">
            <v>29</v>
          </cell>
          <cell r="D20">
            <v>22</v>
          </cell>
          <cell r="E20">
            <v>85.291666666666671</v>
          </cell>
          <cell r="F20">
            <v>97</v>
          </cell>
          <cell r="G20">
            <v>55</v>
          </cell>
          <cell r="H20">
            <v>13.32</v>
          </cell>
          <cell r="I20" t="str">
            <v>O</v>
          </cell>
          <cell r="J20">
            <v>42.12</v>
          </cell>
          <cell r="K20">
            <v>1.4</v>
          </cell>
        </row>
        <row r="21">
          <cell r="B21">
            <v>24.737499999999997</v>
          </cell>
          <cell r="C21">
            <v>30.9</v>
          </cell>
          <cell r="D21">
            <v>20</v>
          </cell>
          <cell r="E21">
            <v>74.583333333333329</v>
          </cell>
          <cell r="F21">
            <v>97</v>
          </cell>
          <cell r="G21">
            <v>35</v>
          </cell>
          <cell r="H21">
            <v>13.32</v>
          </cell>
          <cell r="I21" t="str">
            <v>NE</v>
          </cell>
          <cell r="J21">
            <v>29.880000000000003</v>
          </cell>
          <cell r="K21">
            <v>13.4</v>
          </cell>
        </row>
        <row r="22">
          <cell r="B22">
            <v>25.858333333333334</v>
          </cell>
          <cell r="C22">
            <v>32.1</v>
          </cell>
          <cell r="D22">
            <v>20.8</v>
          </cell>
          <cell r="E22">
            <v>68.916666666666671</v>
          </cell>
          <cell r="F22">
            <v>92</v>
          </cell>
          <cell r="G22">
            <v>38</v>
          </cell>
          <cell r="H22">
            <v>16.559999999999999</v>
          </cell>
          <cell r="I22" t="str">
            <v>NE</v>
          </cell>
          <cell r="J22">
            <v>32.4</v>
          </cell>
          <cell r="K22">
            <v>0</v>
          </cell>
        </row>
        <row r="23">
          <cell r="B23">
            <v>23.533333333333335</v>
          </cell>
          <cell r="C23">
            <v>27.5</v>
          </cell>
          <cell r="D23">
            <v>22.2</v>
          </cell>
          <cell r="E23">
            <v>86.5</v>
          </cell>
          <cell r="F23">
            <v>95</v>
          </cell>
          <cell r="G23">
            <v>68</v>
          </cell>
          <cell r="H23">
            <v>24.12</v>
          </cell>
          <cell r="I23" t="str">
            <v>NE</v>
          </cell>
          <cell r="J23">
            <v>39.96</v>
          </cell>
          <cell r="K23">
            <v>7.8</v>
          </cell>
        </row>
        <row r="24">
          <cell r="B24">
            <v>22.745833333333334</v>
          </cell>
          <cell r="C24">
            <v>25.3</v>
          </cell>
          <cell r="D24">
            <v>21.2</v>
          </cell>
          <cell r="E24">
            <v>91.041666666666671</v>
          </cell>
          <cell r="F24">
            <v>95</v>
          </cell>
          <cell r="G24">
            <v>83</v>
          </cell>
          <cell r="H24">
            <v>16.2</v>
          </cell>
          <cell r="I24" t="str">
            <v>N</v>
          </cell>
          <cell r="J24">
            <v>29.16</v>
          </cell>
          <cell r="K24">
            <v>9.1999999999999993</v>
          </cell>
        </row>
        <row r="25">
          <cell r="B25">
            <v>23.829166666666669</v>
          </cell>
          <cell r="C25">
            <v>29.6</v>
          </cell>
          <cell r="D25">
            <v>20.6</v>
          </cell>
          <cell r="E25">
            <v>87.833333333333329</v>
          </cell>
          <cell r="F25">
            <v>97</v>
          </cell>
          <cell r="G25">
            <v>67</v>
          </cell>
          <cell r="H25">
            <v>24.48</v>
          </cell>
          <cell r="I25" t="str">
            <v>NE</v>
          </cell>
          <cell r="J25">
            <v>46.800000000000004</v>
          </cell>
          <cell r="K25">
            <v>25</v>
          </cell>
        </row>
        <row r="26">
          <cell r="B26">
            <v>24.737500000000001</v>
          </cell>
          <cell r="C26">
            <v>31.2</v>
          </cell>
          <cell r="D26">
            <v>21</v>
          </cell>
          <cell r="E26">
            <v>75.958333333333329</v>
          </cell>
          <cell r="F26">
            <v>94</v>
          </cell>
          <cell r="G26">
            <v>42</v>
          </cell>
          <cell r="H26">
            <v>16.2</v>
          </cell>
          <cell r="I26" t="str">
            <v>NE</v>
          </cell>
          <cell r="J26">
            <v>31.319999999999997</v>
          </cell>
          <cell r="K26">
            <v>0</v>
          </cell>
        </row>
        <row r="27">
          <cell r="B27">
            <v>26.062500000000011</v>
          </cell>
          <cell r="C27">
            <v>32.299999999999997</v>
          </cell>
          <cell r="D27">
            <v>22.2</v>
          </cell>
          <cell r="E27">
            <v>75.208333333333329</v>
          </cell>
          <cell r="F27">
            <v>95</v>
          </cell>
          <cell r="G27">
            <v>42</v>
          </cell>
          <cell r="H27">
            <v>15.840000000000002</v>
          </cell>
          <cell r="I27" t="str">
            <v>NE</v>
          </cell>
          <cell r="J27">
            <v>29.16</v>
          </cell>
          <cell r="K27">
            <v>0</v>
          </cell>
        </row>
        <row r="28">
          <cell r="B28">
            <v>25.916666666666671</v>
          </cell>
          <cell r="C28">
            <v>32.1</v>
          </cell>
          <cell r="D28">
            <v>22.7</v>
          </cell>
          <cell r="E28">
            <v>76.5</v>
          </cell>
          <cell r="F28">
            <v>90</v>
          </cell>
          <cell r="G28">
            <v>51</v>
          </cell>
          <cell r="H28">
            <v>21.240000000000002</v>
          </cell>
          <cell r="I28" t="str">
            <v>NE</v>
          </cell>
          <cell r="J28">
            <v>36.36</v>
          </cell>
          <cell r="K28">
            <v>9</v>
          </cell>
        </row>
        <row r="29">
          <cell r="B29">
            <v>25.941666666666666</v>
          </cell>
          <cell r="C29">
            <v>32.1</v>
          </cell>
          <cell r="D29">
            <v>21.8</v>
          </cell>
          <cell r="E29">
            <v>75.166666666666671</v>
          </cell>
          <cell r="F29">
            <v>92</v>
          </cell>
          <cell r="G29">
            <v>51</v>
          </cell>
          <cell r="H29">
            <v>19.440000000000001</v>
          </cell>
          <cell r="I29" t="str">
            <v>NE</v>
          </cell>
          <cell r="J29">
            <v>34.56</v>
          </cell>
          <cell r="K29">
            <v>1.8</v>
          </cell>
        </row>
        <row r="30">
          <cell r="B30">
            <v>23.354166666666661</v>
          </cell>
          <cell r="C30">
            <v>26.8</v>
          </cell>
          <cell r="D30">
            <v>21.4</v>
          </cell>
          <cell r="E30">
            <v>88.75</v>
          </cell>
          <cell r="F30">
            <v>98</v>
          </cell>
          <cell r="G30">
            <v>70</v>
          </cell>
          <cell r="H30">
            <v>25.2</v>
          </cell>
          <cell r="I30" t="str">
            <v>NE</v>
          </cell>
          <cell r="J30">
            <v>43.92</v>
          </cell>
          <cell r="K30">
            <v>46</v>
          </cell>
        </row>
        <row r="31">
          <cell r="B31">
            <v>23.487500000000001</v>
          </cell>
          <cell r="C31">
            <v>28.7</v>
          </cell>
          <cell r="D31">
            <v>20.9</v>
          </cell>
          <cell r="E31">
            <v>87.333333333333329</v>
          </cell>
          <cell r="F31">
            <v>98</v>
          </cell>
          <cell r="G31">
            <v>61</v>
          </cell>
          <cell r="H31">
            <v>33.840000000000003</v>
          </cell>
          <cell r="I31" t="str">
            <v>N</v>
          </cell>
          <cell r="J31">
            <v>54.36</v>
          </cell>
          <cell r="K31">
            <v>37.199999999999989</v>
          </cell>
        </row>
        <row r="32">
          <cell r="B32">
            <v>23.333333333333339</v>
          </cell>
          <cell r="C32">
            <v>27.5</v>
          </cell>
          <cell r="D32">
            <v>21.2</v>
          </cell>
          <cell r="E32">
            <v>88.083333333333329</v>
          </cell>
          <cell r="F32">
            <v>98</v>
          </cell>
          <cell r="G32">
            <v>66</v>
          </cell>
          <cell r="H32">
            <v>19.8</v>
          </cell>
          <cell r="I32" t="str">
            <v>NO</v>
          </cell>
          <cell r="J32">
            <v>36</v>
          </cell>
          <cell r="K32">
            <v>9.6000000000000014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28.458333333333329</v>
          </cell>
          <cell r="C5">
            <v>40.200000000000003</v>
          </cell>
          <cell r="D5">
            <v>19.8</v>
          </cell>
          <cell r="E5">
            <v>65.666666666666671</v>
          </cell>
          <cell r="F5">
            <v>100</v>
          </cell>
          <cell r="G5">
            <v>24</v>
          </cell>
          <cell r="H5">
            <v>22.68</v>
          </cell>
          <cell r="I5" t="str">
            <v>SO</v>
          </cell>
          <cell r="J5">
            <v>83.52</v>
          </cell>
          <cell r="K5">
            <v>26</v>
          </cell>
        </row>
        <row r="6">
          <cell r="B6">
            <v>28.795833333333334</v>
          </cell>
          <cell r="C6">
            <v>36.700000000000003</v>
          </cell>
          <cell r="D6">
            <v>22.8</v>
          </cell>
          <cell r="E6">
            <v>61.75</v>
          </cell>
          <cell r="F6">
            <v>95</v>
          </cell>
          <cell r="G6">
            <v>32</v>
          </cell>
          <cell r="H6">
            <v>16.2</v>
          </cell>
          <cell r="I6" t="str">
            <v>O</v>
          </cell>
          <cell r="J6">
            <v>49.680000000000007</v>
          </cell>
          <cell r="K6">
            <v>0</v>
          </cell>
        </row>
        <row r="7">
          <cell r="B7">
            <v>30.366666666666674</v>
          </cell>
          <cell r="C7">
            <v>37.799999999999997</v>
          </cell>
          <cell r="D7">
            <v>24.4</v>
          </cell>
          <cell r="E7">
            <v>58</v>
          </cell>
          <cell r="F7">
            <v>89</v>
          </cell>
          <cell r="G7">
            <v>32</v>
          </cell>
          <cell r="H7">
            <v>10.44</v>
          </cell>
          <cell r="I7" t="str">
            <v>SO</v>
          </cell>
          <cell r="J7">
            <v>36.72</v>
          </cell>
          <cell r="K7">
            <v>0</v>
          </cell>
        </row>
        <row r="8">
          <cell r="B8">
            <v>29.379166666666666</v>
          </cell>
          <cell r="C8">
            <v>36.5</v>
          </cell>
          <cell r="D8">
            <v>24.7</v>
          </cell>
          <cell r="E8">
            <v>60.583333333333336</v>
          </cell>
          <cell r="F8">
            <v>90</v>
          </cell>
          <cell r="G8">
            <v>32</v>
          </cell>
          <cell r="H8">
            <v>12.6</v>
          </cell>
          <cell r="I8" t="str">
            <v>S</v>
          </cell>
          <cell r="J8">
            <v>29.16</v>
          </cell>
          <cell r="K8">
            <v>0.6</v>
          </cell>
        </row>
        <row r="9">
          <cell r="B9">
            <v>27.020833333333329</v>
          </cell>
          <cell r="C9">
            <v>34.4</v>
          </cell>
          <cell r="D9">
            <v>23.2</v>
          </cell>
          <cell r="E9">
            <v>72.5</v>
          </cell>
          <cell r="F9">
            <v>99</v>
          </cell>
          <cell r="G9">
            <v>40</v>
          </cell>
          <cell r="H9">
            <v>9.3600000000000012</v>
          </cell>
          <cell r="I9" t="str">
            <v>SE</v>
          </cell>
          <cell r="J9">
            <v>26.28</v>
          </cell>
          <cell r="K9">
            <v>0.4</v>
          </cell>
        </row>
        <row r="10">
          <cell r="B10">
            <v>26.908333333333335</v>
          </cell>
          <cell r="C10">
            <v>33.799999999999997</v>
          </cell>
          <cell r="D10">
            <v>22.6</v>
          </cell>
          <cell r="E10">
            <v>75.583333333333329</v>
          </cell>
          <cell r="F10">
            <v>100</v>
          </cell>
          <cell r="G10">
            <v>41</v>
          </cell>
          <cell r="H10">
            <v>12.96</v>
          </cell>
          <cell r="I10" t="str">
            <v>SE</v>
          </cell>
          <cell r="J10">
            <v>27.36</v>
          </cell>
          <cell r="K10">
            <v>0.6</v>
          </cell>
        </row>
        <row r="11">
          <cell r="B11">
            <v>29.283333333333335</v>
          </cell>
          <cell r="C11">
            <v>37.6</v>
          </cell>
          <cell r="D11">
            <v>22.5</v>
          </cell>
          <cell r="E11">
            <v>61.708333333333336</v>
          </cell>
          <cell r="F11">
            <v>96</v>
          </cell>
          <cell r="G11">
            <v>28</v>
          </cell>
          <cell r="H11">
            <v>8.2799999999999994</v>
          </cell>
          <cell r="I11" t="str">
            <v>L</v>
          </cell>
          <cell r="J11">
            <v>24.840000000000003</v>
          </cell>
          <cell r="K11">
            <v>0</v>
          </cell>
        </row>
        <row r="12">
          <cell r="B12">
            <v>30.683333333333334</v>
          </cell>
          <cell r="C12">
            <v>38.4</v>
          </cell>
          <cell r="D12">
            <v>25.3</v>
          </cell>
          <cell r="E12">
            <v>52.333333333333336</v>
          </cell>
          <cell r="F12">
            <v>80</v>
          </cell>
          <cell r="G12">
            <v>26</v>
          </cell>
          <cell r="H12">
            <v>6.48</v>
          </cell>
          <cell r="I12" t="str">
            <v>L</v>
          </cell>
          <cell r="J12">
            <v>28.08</v>
          </cell>
          <cell r="K12">
            <v>0</v>
          </cell>
        </row>
        <row r="13">
          <cell r="B13">
            <v>30.450000000000003</v>
          </cell>
          <cell r="C13">
            <v>38.299999999999997</v>
          </cell>
          <cell r="D13">
            <v>24.4</v>
          </cell>
          <cell r="E13">
            <v>57.375</v>
          </cell>
          <cell r="F13">
            <v>94</v>
          </cell>
          <cell r="G13">
            <v>26</v>
          </cell>
          <cell r="H13">
            <v>9.7200000000000006</v>
          </cell>
          <cell r="I13" t="str">
            <v>NE</v>
          </cell>
          <cell r="J13">
            <v>23.759999999999998</v>
          </cell>
          <cell r="K13">
            <v>0</v>
          </cell>
        </row>
        <row r="14">
          <cell r="B14">
            <v>29.258333333333336</v>
          </cell>
          <cell r="C14">
            <v>37.299999999999997</v>
          </cell>
          <cell r="D14">
            <v>25.8</v>
          </cell>
          <cell r="E14">
            <v>72.041666666666671</v>
          </cell>
          <cell r="F14">
            <v>95</v>
          </cell>
          <cell r="G14">
            <v>35</v>
          </cell>
          <cell r="H14">
            <v>11.879999999999999</v>
          </cell>
          <cell r="I14" t="str">
            <v>NO</v>
          </cell>
          <cell r="J14">
            <v>38.159999999999997</v>
          </cell>
          <cell r="K14">
            <v>0</v>
          </cell>
        </row>
        <row r="15">
          <cell r="B15">
            <v>29.379166666666663</v>
          </cell>
          <cell r="C15">
            <v>36.6</v>
          </cell>
          <cell r="D15">
            <v>25.2</v>
          </cell>
          <cell r="E15">
            <v>69.5</v>
          </cell>
          <cell r="F15">
            <v>93</v>
          </cell>
          <cell r="G15">
            <v>34</v>
          </cell>
          <cell r="H15">
            <v>14.04</v>
          </cell>
          <cell r="I15" t="str">
            <v>N</v>
          </cell>
          <cell r="J15">
            <v>33.480000000000004</v>
          </cell>
          <cell r="K15">
            <v>0</v>
          </cell>
        </row>
        <row r="16">
          <cell r="B16">
            <v>27.320833333333329</v>
          </cell>
          <cell r="C16">
            <v>32.4</v>
          </cell>
          <cell r="D16">
            <v>23.6</v>
          </cell>
          <cell r="E16">
            <v>82.041666666666671</v>
          </cell>
          <cell r="F16">
            <v>100</v>
          </cell>
          <cell r="G16">
            <v>53</v>
          </cell>
          <cell r="H16">
            <v>16.2</v>
          </cell>
          <cell r="I16" t="str">
            <v>N</v>
          </cell>
          <cell r="J16">
            <v>36.72</v>
          </cell>
          <cell r="K16">
            <v>1.8</v>
          </cell>
        </row>
        <row r="17">
          <cell r="B17">
            <v>25.841666666666665</v>
          </cell>
          <cell r="C17">
            <v>33.4</v>
          </cell>
          <cell r="D17">
            <v>23</v>
          </cell>
          <cell r="E17">
            <v>88.86363636363636</v>
          </cell>
          <cell r="F17">
            <v>100</v>
          </cell>
          <cell r="G17">
            <v>45</v>
          </cell>
          <cell r="H17">
            <v>8.2799999999999994</v>
          </cell>
          <cell r="I17" t="str">
            <v>NE</v>
          </cell>
          <cell r="J17">
            <v>32.04</v>
          </cell>
          <cell r="K17">
            <v>37.200000000000003</v>
          </cell>
        </row>
        <row r="18">
          <cell r="B18">
            <v>26.216666666666669</v>
          </cell>
          <cell r="C18">
            <v>34.299999999999997</v>
          </cell>
          <cell r="D18">
            <v>23.4</v>
          </cell>
          <cell r="E18">
            <v>86.333333333333329</v>
          </cell>
          <cell r="F18">
            <v>100</v>
          </cell>
          <cell r="G18">
            <v>44</v>
          </cell>
          <cell r="H18">
            <v>12.6</v>
          </cell>
          <cell r="I18" t="str">
            <v>L</v>
          </cell>
          <cell r="J18">
            <v>32.76</v>
          </cell>
          <cell r="K18">
            <v>0.8</v>
          </cell>
        </row>
        <row r="19">
          <cell r="B19">
            <v>25.479166666666671</v>
          </cell>
          <cell r="C19">
            <v>30.8</v>
          </cell>
          <cell r="D19">
            <v>22.7</v>
          </cell>
          <cell r="E19">
            <v>85.941176470588232</v>
          </cell>
          <cell r="F19">
            <v>100</v>
          </cell>
          <cell r="G19">
            <v>62</v>
          </cell>
          <cell r="H19">
            <v>16.920000000000002</v>
          </cell>
          <cell r="I19" t="str">
            <v>NO</v>
          </cell>
          <cell r="J19">
            <v>39.24</v>
          </cell>
          <cell r="K19">
            <v>24.799999999999997</v>
          </cell>
        </row>
        <row r="20">
          <cell r="B20">
            <v>25.637500000000003</v>
          </cell>
          <cell r="C20">
            <v>31.7</v>
          </cell>
          <cell r="D20">
            <v>22.6</v>
          </cell>
          <cell r="E20">
            <v>74</v>
          </cell>
          <cell r="F20">
            <v>100</v>
          </cell>
          <cell r="G20">
            <v>34</v>
          </cell>
          <cell r="H20">
            <v>12.24</v>
          </cell>
          <cell r="I20" t="str">
            <v>O</v>
          </cell>
          <cell r="J20">
            <v>24.48</v>
          </cell>
          <cell r="K20">
            <v>4</v>
          </cell>
        </row>
        <row r="21">
          <cell r="B21">
            <v>26.708333333333332</v>
          </cell>
          <cell r="C21">
            <v>34.1</v>
          </cell>
          <cell r="D21">
            <v>21.1</v>
          </cell>
          <cell r="E21">
            <v>65.875</v>
          </cell>
          <cell r="F21">
            <v>100</v>
          </cell>
          <cell r="G21">
            <v>29</v>
          </cell>
          <cell r="H21">
            <v>11.879999999999999</v>
          </cell>
          <cell r="I21" t="str">
            <v>NO</v>
          </cell>
          <cell r="J21">
            <v>26.64</v>
          </cell>
          <cell r="K21">
            <v>0</v>
          </cell>
        </row>
        <row r="22">
          <cell r="B22">
            <v>27.816666666666666</v>
          </cell>
          <cell r="C22">
            <v>34.299999999999997</v>
          </cell>
          <cell r="D22">
            <v>23</v>
          </cell>
          <cell r="E22">
            <v>62.666666666666664</v>
          </cell>
          <cell r="F22">
            <v>96</v>
          </cell>
          <cell r="G22">
            <v>31</v>
          </cell>
          <cell r="H22">
            <v>12.24</v>
          </cell>
          <cell r="I22" t="str">
            <v>N</v>
          </cell>
          <cell r="J22">
            <v>31.680000000000003</v>
          </cell>
          <cell r="K22">
            <v>0</v>
          </cell>
        </row>
        <row r="23">
          <cell r="B23">
            <v>25.762499999999992</v>
          </cell>
          <cell r="C23">
            <v>33.4</v>
          </cell>
          <cell r="D23">
            <v>21.2</v>
          </cell>
          <cell r="E23">
            <v>84.043478260869563</v>
          </cell>
          <cell r="F23">
            <v>100</v>
          </cell>
          <cell r="G23">
            <v>41</v>
          </cell>
          <cell r="H23">
            <v>13.68</v>
          </cell>
          <cell r="I23" t="str">
            <v>N</v>
          </cell>
          <cell r="J23">
            <v>45.72</v>
          </cell>
          <cell r="K23">
            <v>22.6</v>
          </cell>
        </row>
        <row r="24">
          <cell r="B24">
            <v>24.854166666666668</v>
          </cell>
          <cell r="C24">
            <v>29.7</v>
          </cell>
          <cell r="D24">
            <v>22.2</v>
          </cell>
          <cell r="E24">
            <v>92.391304347826093</v>
          </cell>
          <cell r="F24">
            <v>100</v>
          </cell>
          <cell r="G24">
            <v>64</v>
          </cell>
          <cell r="H24">
            <v>10.8</v>
          </cell>
          <cell r="I24" t="str">
            <v>N</v>
          </cell>
          <cell r="J24">
            <v>26.64</v>
          </cell>
          <cell r="K24">
            <v>13.399999999999999</v>
          </cell>
        </row>
        <row r="25">
          <cell r="B25">
            <v>26.566666666666666</v>
          </cell>
          <cell r="C25">
            <v>34.700000000000003</v>
          </cell>
          <cell r="D25">
            <v>21.7</v>
          </cell>
          <cell r="E25">
            <v>75.833333333333329</v>
          </cell>
          <cell r="F25">
            <v>100</v>
          </cell>
          <cell r="G25">
            <v>44</v>
          </cell>
          <cell r="H25">
            <v>9</v>
          </cell>
          <cell r="I25" t="str">
            <v>N</v>
          </cell>
          <cell r="J25">
            <v>32.76</v>
          </cell>
          <cell r="K25">
            <v>0</v>
          </cell>
        </row>
        <row r="26">
          <cell r="B26">
            <v>26.754166666666666</v>
          </cell>
          <cell r="C26">
            <v>33.299999999999997</v>
          </cell>
          <cell r="D26">
            <v>23</v>
          </cell>
          <cell r="E26">
            <v>76.791666666666671</v>
          </cell>
          <cell r="F26">
            <v>96</v>
          </cell>
          <cell r="G26">
            <v>44</v>
          </cell>
          <cell r="H26">
            <v>11.879999999999999</v>
          </cell>
          <cell r="I26" t="str">
            <v>N</v>
          </cell>
          <cell r="J26">
            <v>22.32</v>
          </cell>
          <cell r="K26">
            <v>0</v>
          </cell>
        </row>
        <row r="27">
          <cell r="B27">
            <v>29.020833333333332</v>
          </cell>
          <cell r="C27">
            <v>36.6</v>
          </cell>
          <cell r="D27">
            <v>23.9</v>
          </cell>
          <cell r="E27">
            <v>66.958333333333329</v>
          </cell>
          <cell r="F27">
            <v>94</v>
          </cell>
          <cell r="G27">
            <v>33</v>
          </cell>
          <cell r="H27">
            <v>14.76</v>
          </cell>
          <cell r="I27" t="str">
            <v>N</v>
          </cell>
          <cell r="J27">
            <v>41.04</v>
          </cell>
          <cell r="K27">
            <v>0</v>
          </cell>
        </row>
        <row r="28">
          <cell r="B28">
            <v>30.066666666666666</v>
          </cell>
          <cell r="C28">
            <v>37.1</v>
          </cell>
          <cell r="D28">
            <v>24.6</v>
          </cell>
          <cell r="E28">
            <v>67.25</v>
          </cell>
          <cell r="F28">
            <v>99</v>
          </cell>
          <cell r="G28">
            <v>37</v>
          </cell>
          <cell r="H28">
            <v>11.16</v>
          </cell>
          <cell r="I28" t="str">
            <v>N</v>
          </cell>
          <cell r="J28">
            <v>25.56</v>
          </cell>
          <cell r="K28">
            <v>0</v>
          </cell>
        </row>
        <row r="29">
          <cell r="B29">
            <v>30</v>
          </cell>
          <cell r="C29">
            <v>36.6</v>
          </cell>
          <cell r="D29">
            <v>25.3</v>
          </cell>
          <cell r="E29">
            <v>63.25</v>
          </cell>
          <cell r="F29">
            <v>90</v>
          </cell>
          <cell r="G29">
            <v>35</v>
          </cell>
          <cell r="H29">
            <v>10.8</v>
          </cell>
          <cell r="I29" t="str">
            <v>NO</v>
          </cell>
          <cell r="J29">
            <v>29.880000000000003</v>
          </cell>
          <cell r="K29">
            <v>0</v>
          </cell>
        </row>
        <row r="30">
          <cell r="B30">
            <v>25.716666666666669</v>
          </cell>
          <cell r="C30">
            <v>30.7</v>
          </cell>
          <cell r="D30">
            <v>21</v>
          </cell>
          <cell r="E30">
            <v>79.722222222222229</v>
          </cell>
          <cell r="F30">
            <v>100</v>
          </cell>
          <cell r="G30">
            <v>64</v>
          </cell>
          <cell r="H30">
            <v>11.520000000000001</v>
          </cell>
          <cell r="I30" t="str">
            <v>NO</v>
          </cell>
          <cell r="J30">
            <v>54.36</v>
          </cell>
          <cell r="K30">
            <v>60</v>
          </cell>
        </row>
        <row r="31">
          <cell r="B31">
            <v>23.6875</v>
          </cell>
          <cell r="C31">
            <v>28.5</v>
          </cell>
          <cell r="D31">
            <v>20.8</v>
          </cell>
          <cell r="E31">
            <v>93.416666666666671</v>
          </cell>
          <cell r="F31">
            <v>100</v>
          </cell>
          <cell r="G31">
            <v>75</v>
          </cell>
          <cell r="H31">
            <v>7.5600000000000005</v>
          </cell>
          <cell r="I31" t="str">
            <v>N</v>
          </cell>
          <cell r="J31">
            <v>18.720000000000002</v>
          </cell>
          <cell r="K31">
            <v>4.4000000000000004</v>
          </cell>
        </row>
        <row r="32">
          <cell r="B32">
            <v>24.349999999999998</v>
          </cell>
          <cell r="C32">
            <v>31.3</v>
          </cell>
          <cell r="D32">
            <v>22.4</v>
          </cell>
          <cell r="E32">
            <v>87.230769230769226</v>
          </cell>
          <cell r="F32">
            <v>100</v>
          </cell>
          <cell r="G32">
            <v>51</v>
          </cell>
          <cell r="H32">
            <v>9</v>
          </cell>
          <cell r="I32" t="str">
            <v>SE</v>
          </cell>
          <cell r="J32">
            <v>24.12</v>
          </cell>
          <cell r="K32">
            <v>9.4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28.899999999999995</v>
          </cell>
          <cell r="C5">
            <v>37</v>
          </cell>
          <cell r="D5">
            <v>23.9</v>
          </cell>
          <cell r="E5" t="str">
            <v>*</v>
          </cell>
          <cell r="F5" t="str">
            <v>*</v>
          </cell>
          <cell r="G5" t="str">
            <v>*</v>
          </cell>
          <cell r="H5">
            <v>15.120000000000001</v>
          </cell>
          <cell r="I5" t="str">
            <v>N</v>
          </cell>
          <cell r="J5">
            <v>66.239999999999995</v>
          </cell>
          <cell r="K5">
            <v>3.6</v>
          </cell>
        </row>
        <row r="6">
          <cell r="B6">
            <v>25.112500000000008</v>
          </cell>
          <cell r="C6">
            <v>31.8</v>
          </cell>
          <cell r="D6">
            <v>21.2</v>
          </cell>
          <cell r="E6" t="str">
            <v>*</v>
          </cell>
          <cell r="F6" t="str">
            <v>*</v>
          </cell>
          <cell r="G6" t="str">
            <v>*</v>
          </cell>
          <cell r="H6">
            <v>20.16</v>
          </cell>
          <cell r="I6" t="str">
            <v>O</v>
          </cell>
          <cell r="J6">
            <v>36.72</v>
          </cell>
          <cell r="K6">
            <v>0.8</v>
          </cell>
        </row>
        <row r="7">
          <cell r="B7">
            <v>22.9375</v>
          </cell>
          <cell r="C7">
            <v>27.5</v>
          </cell>
          <cell r="D7">
            <v>20.100000000000001</v>
          </cell>
          <cell r="E7" t="str">
            <v>*</v>
          </cell>
          <cell r="F7" t="str">
            <v>*</v>
          </cell>
          <cell r="G7" t="str">
            <v>*</v>
          </cell>
          <cell r="H7">
            <v>16.2</v>
          </cell>
          <cell r="I7" t="str">
            <v>SO</v>
          </cell>
          <cell r="J7">
            <v>29.16</v>
          </cell>
          <cell r="K7">
            <v>0.2</v>
          </cell>
        </row>
        <row r="8">
          <cell r="B8">
            <v>24.149999999999995</v>
          </cell>
          <cell r="C8">
            <v>30.5</v>
          </cell>
          <cell r="D8">
            <v>20.2</v>
          </cell>
          <cell r="E8" t="str">
            <v>*</v>
          </cell>
          <cell r="F8" t="str">
            <v>*</v>
          </cell>
          <cell r="G8" t="str">
            <v>*</v>
          </cell>
          <cell r="H8">
            <v>16.2</v>
          </cell>
          <cell r="I8" t="str">
            <v>SO</v>
          </cell>
          <cell r="J8">
            <v>30.6</v>
          </cell>
          <cell r="K8">
            <v>0</v>
          </cell>
        </row>
        <row r="9">
          <cell r="B9">
            <v>24.691666666666666</v>
          </cell>
          <cell r="C9">
            <v>31.4</v>
          </cell>
          <cell r="D9">
            <v>20.8</v>
          </cell>
          <cell r="E9" t="str">
            <v>*</v>
          </cell>
          <cell r="F9" t="str">
            <v>*</v>
          </cell>
          <cell r="G9" t="str">
            <v>*</v>
          </cell>
          <cell r="H9">
            <v>13.32</v>
          </cell>
          <cell r="I9" t="str">
            <v>NE</v>
          </cell>
          <cell r="J9">
            <v>32.76</v>
          </cell>
          <cell r="K9">
            <v>0</v>
          </cell>
        </row>
        <row r="10">
          <cell r="B10">
            <v>25.558333333333334</v>
          </cell>
          <cell r="C10">
            <v>32.799999999999997</v>
          </cell>
          <cell r="D10">
            <v>20.2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16.920000000000002</v>
          </cell>
          <cell r="I10" t="str">
            <v>NE</v>
          </cell>
          <cell r="J10">
            <v>33.480000000000004</v>
          </cell>
          <cell r="K10">
            <v>2.8</v>
          </cell>
        </row>
        <row r="11">
          <cell r="B11">
            <v>27.224999999999998</v>
          </cell>
          <cell r="C11">
            <v>33.6</v>
          </cell>
          <cell r="D11">
            <v>21.3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13.68</v>
          </cell>
          <cell r="I11" t="str">
            <v>NE</v>
          </cell>
          <cell r="J11">
            <v>30.96</v>
          </cell>
          <cell r="K11">
            <v>0</v>
          </cell>
        </row>
        <row r="12">
          <cell r="B12">
            <v>27.591666666666665</v>
          </cell>
          <cell r="C12">
            <v>34.6</v>
          </cell>
          <cell r="D12">
            <v>22.5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16.2</v>
          </cell>
          <cell r="I12" t="str">
            <v>NE</v>
          </cell>
          <cell r="J12">
            <v>34.56</v>
          </cell>
          <cell r="K12">
            <v>0</v>
          </cell>
        </row>
        <row r="13">
          <cell r="B13">
            <v>28.720833333333331</v>
          </cell>
          <cell r="C13">
            <v>36.1</v>
          </cell>
          <cell r="D13">
            <v>23.7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17.64</v>
          </cell>
          <cell r="I13" t="str">
            <v>NE</v>
          </cell>
          <cell r="J13">
            <v>35.28</v>
          </cell>
          <cell r="K13">
            <v>0</v>
          </cell>
        </row>
        <row r="14">
          <cell r="B14">
            <v>25.987499999999997</v>
          </cell>
          <cell r="C14">
            <v>31.5</v>
          </cell>
          <cell r="D14">
            <v>22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29.52</v>
          </cell>
          <cell r="I14" t="str">
            <v>N</v>
          </cell>
          <cell r="J14">
            <v>55.440000000000005</v>
          </cell>
          <cell r="K14">
            <v>0</v>
          </cell>
        </row>
        <row r="15">
          <cell r="B15">
            <v>26.783333333333331</v>
          </cell>
          <cell r="C15">
            <v>34.200000000000003</v>
          </cell>
          <cell r="D15">
            <v>21.3</v>
          </cell>
          <cell r="E15" t="str">
            <v>*</v>
          </cell>
          <cell r="F15" t="str">
            <v>*</v>
          </cell>
          <cell r="G15" t="str">
            <v>*</v>
          </cell>
          <cell r="H15">
            <v>24.48</v>
          </cell>
          <cell r="I15" t="str">
            <v>NE</v>
          </cell>
          <cell r="J15">
            <v>53.64</v>
          </cell>
          <cell r="K15">
            <v>0</v>
          </cell>
        </row>
        <row r="16">
          <cell r="B16">
            <v>23.191666666666666</v>
          </cell>
          <cell r="C16">
            <v>29.5</v>
          </cell>
          <cell r="D16">
            <v>20.399999999999999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24.48</v>
          </cell>
          <cell r="I16" t="str">
            <v>L</v>
          </cell>
          <cell r="J16">
            <v>46.800000000000004</v>
          </cell>
          <cell r="K16">
            <v>63.2</v>
          </cell>
        </row>
        <row r="17">
          <cell r="B17">
            <v>23.483333333333334</v>
          </cell>
          <cell r="C17">
            <v>30.1</v>
          </cell>
          <cell r="D17">
            <v>19.100000000000001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19.440000000000001</v>
          </cell>
          <cell r="I17" t="str">
            <v>SE</v>
          </cell>
          <cell r="J17">
            <v>33.119999999999997</v>
          </cell>
          <cell r="K17">
            <v>0</v>
          </cell>
        </row>
        <row r="18">
          <cell r="B18">
            <v>22.758333333333329</v>
          </cell>
          <cell r="C18">
            <v>26.3</v>
          </cell>
          <cell r="D18">
            <v>21.8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16.920000000000002</v>
          </cell>
          <cell r="I18" t="str">
            <v>L</v>
          </cell>
          <cell r="J18">
            <v>28.44</v>
          </cell>
          <cell r="K18">
            <v>26.799999999999997</v>
          </cell>
        </row>
        <row r="19">
          <cell r="B19">
            <v>23.112499999999997</v>
          </cell>
          <cell r="C19">
            <v>28</v>
          </cell>
          <cell r="D19">
            <v>21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21.6</v>
          </cell>
          <cell r="I19" t="str">
            <v>O</v>
          </cell>
          <cell r="J19">
            <v>37.440000000000005</v>
          </cell>
          <cell r="K19">
            <v>0.2</v>
          </cell>
        </row>
        <row r="20">
          <cell r="B20">
            <v>21.954166666666666</v>
          </cell>
          <cell r="C20">
            <v>27.3</v>
          </cell>
          <cell r="D20">
            <v>18.2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14.04</v>
          </cell>
          <cell r="I20" t="str">
            <v>SO</v>
          </cell>
          <cell r="J20">
            <v>27.36</v>
          </cell>
          <cell r="K20">
            <v>0</v>
          </cell>
        </row>
        <row r="21">
          <cell r="B21">
            <v>21.779166666666669</v>
          </cell>
          <cell r="C21">
            <v>28.2</v>
          </cell>
          <cell r="D21">
            <v>18.100000000000001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18</v>
          </cell>
          <cell r="I21" t="str">
            <v>O</v>
          </cell>
          <cell r="J21">
            <v>31.319999999999997</v>
          </cell>
          <cell r="K21">
            <v>2.6</v>
          </cell>
        </row>
        <row r="22">
          <cell r="B22">
            <v>22.233333333333338</v>
          </cell>
          <cell r="C22">
            <v>29</v>
          </cell>
          <cell r="D22">
            <v>19.100000000000001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24.12</v>
          </cell>
          <cell r="I22" t="str">
            <v>NO</v>
          </cell>
          <cell r="J22">
            <v>44.28</v>
          </cell>
          <cell r="K22">
            <v>7</v>
          </cell>
        </row>
        <row r="23">
          <cell r="B23">
            <v>22.804166666666671</v>
          </cell>
          <cell r="C23">
            <v>29.8</v>
          </cell>
          <cell r="D23">
            <v>18.100000000000001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21.6</v>
          </cell>
          <cell r="I23" t="str">
            <v>N</v>
          </cell>
          <cell r="J23">
            <v>75.600000000000009</v>
          </cell>
          <cell r="K23">
            <v>40.6</v>
          </cell>
        </row>
        <row r="24">
          <cell r="B24">
            <v>23.370833333333334</v>
          </cell>
          <cell r="C24">
            <v>31.2</v>
          </cell>
          <cell r="D24">
            <v>17.7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18</v>
          </cell>
          <cell r="I24" t="str">
            <v>N</v>
          </cell>
          <cell r="J24">
            <v>41.04</v>
          </cell>
          <cell r="K24">
            <v>0.2</v>
          </cell>
        </row>
        <row r="25">
          <cell r="B25">
            <v>25.487500000000001</v>
          </cell>
          <cell r="C25">
            <v>30.9</v>
          </cell>
          <cell r="D25">
            <v>20.8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13.68</v>
          </cell>
          <cell r="I25" t="str">
            <v>NE</v>
          </cell>
          <cell r="J25">
            <v>31.680000000000003</v>
          </cell>
          <cell r="K25">
            <v>8.4</v>
          </cell>
        </row>
        <row r="26">
          <cell r="B26">
            <v>25.704166666666669</v>
          </cell>
          <cell r="C26">
            <v>32.5</v>
          </cell>
          <cell r="D26">
            <v>20.9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21.240000000000002</v>
          </cell>
          <cell r="I26" t="str">
            <v>NE</v>
          </cell>
          <cell r="J26">
            <v>38.519999999999996</v>
          </cell>
          <cell r="K26">
            <v>15.8</v>
          </cell>
        </row>
        <row r="27">
          <cell r="B27">
            <v>27.170833333333331</v>
          </cell>
          <cell r="C27">
            <v>32.5</v>
          </cell>
          <cell r="D27">
            <v>23.4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18.720000000000002</v>
          </cell>
          <cell r="I27" t="str">
            <v>N</v>
          </cell>
          <cell r="J27">
            <v>42.84</v>
          </cell>
          <cell r="K27">
            <v>0</v>
          </cell>
        </row>
        <row r="28">
          <cell r="B28">
            <v>27.966666666666665</v>
          </cell>
          <cell r="C28">
            <v>33.700000000000003</v>
          </cell>
          <cell r="D28">
            <v>24.2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24.12</v>
          </cell>
          <cell r="I28" t="str">
            <v>N</v>
          </cell>
          <cell r="J28">
            <v>51.480000000000004</v>
          </cell>
          <cell r="K28">
            <v>0</v>
          </cell>
        </row>
        <row r="29">
          <cell r="B29">
            <v>27.929166666666664</v>
          </cell>
          <cell r="C29">
            <v>32.6</v>
          </cell>
          <cell r="D29">
            <v>24.6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25.56</v>
          </cell>
          <cell r="I29" t="str">
            <v>NO</v>
          </cell>
          <cell r="J29">
            <v>48.24</v>
          </cell>
          <cell r="K29">
            <v>0</v>
          </cell>
        </row>
        <row r="30">
          <cell r="B30">
            <v>19.295833333333331</v>
          </cell>
          <cell r="C30">
            <v>29.1</v>
          </cell>
          <cell r="D30">
            <v>17.8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27.36</v>
          </cell>
          <cell r="I30" t="str">
            <v>SE</v>
          </cell>
          <cell r="J30">
            <v>50.76</v>
          </cell>
          <cell r="K30">
            <v>37</v>
          </cell>
        </row>
        <row r="31">
          <cell r="B31">
            <v>21.354166666666661</v>
          </cell>
          <cell r="C31">
            <v>26.6</v>
          </cell>
          <cell r="D31">
            <v>19.100000000000001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17.28</v>
          </cell>
          <cell r="I31" t="str">
            <v>L</v>
          </cell>
          <cell r="J31">
            <v>32.04</v>
          </cell>
          <cell r="K31">
            <v>7.8000000000000007</v>
          </cell>
        </row>
        <row r="32">
          <cell r="B32">
            <v>23.258333333333329</v>
          </cell>
          <cell r="C32">
            <v>28.9</v>
          </cell>
          <cell r="D32">
            <v>18.8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15.48</v>
          </cell>
          <cell r="I32" t="str">
            <v>S</v>
          </cell>
          <cell r="J32">
            <v>30.96</v>
          </cell>
          <cell r="K32">
            <v>0.2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I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29.566666666666666</v>
          </cell>
          <cell r="C5">
            <v>37.299999999999997</v>
          </cell>
          <cell r="D5">
            <v>22.8</v>
          </cell>
          <cell r="E5">
            <v>56.333333333333336</v>
          </cell>
          <cell r="F5">
            <v>87</v>
          </cell>
          <cell r="G5">
            <v>30</v>
          </cell>
          <cell r="H5">
            <v>19.079999999999998</v>
          </cell>
          <cell r="I5" t="str">
            <v>SE</v>
          </cell>
          <cell r="J5">
            <v>30.96</v>
          </cell>
          <cell r="K5">
            <v>0</v>
          </cell>
        </row>
        <row r="6">
          <cell r="B6">
            <v>29.995833333333334</v>
          </cell>
          <cell r="C6">
            <v>37.4</v>
          </cell>
          <cell r="D6">
            <v>24.2</v>
          </cell>
          <cell r="E6">
            <v>54.125</v>
          </cell>
          <cell r="F6">
            <v>77</v>
          </cell>
          <cell r="G6">
            <v>30</v>
          </cell>
          <cell r="H6">
            <v>25.56</v>
          </cell>
          <cell r="I6" t="str">
            <v>NO</v>
          </cell>
          <cell r="J6">
            <v>47.16</v>
          </cell>
          <cell r="K6">
            <v>0</v>
          </cell>
        </row>
        <row r="7">
          <cell r="B7">
            <v>29.512499999999999</v>
          </cell>
          <cell r="C7">
            <v>38</v>
          </cell>
          <cell r="D7">
            <v>22.1</v>
          </cell>
          <cell r="E7">
            <v>55.875</v>
          </cell>
          <cell r="F7">
            <v>95</v>
          </cell>
          <cell r="G7">
            <v>25</v>
          </cell>
          <cell r="H7">
            <v>22.32</v>
          </cell>
          <cell r="I7" t="str">
            <v>SO</v>
          </cell>
          <cell r="J7">
            <v>43.56</v>
          </cell>
          <cell r="K7">
            <v>0</v>
          </cell>
        </row>
        <row r="8">
          <cell r="B8">
            <v>26.720833333333335</v>
          </cell>
          <cell r="C8">
            <v>35</v>
          </cell>
          <cell r="D8">
            <v>21.9</v>
          </cell>
          <cell r="E8">
            <v>65.041666666666671</v>
          </cell>
          <cell r="F8">
            <v>86</v>
          </cell>
          <cell r="G8">
            <v>38</v>
          </cell>
          <cell r="H8">
            <v>36.72</v>
          </cell>
          <cell r="I8" t="str">
            <v>S</v>
          </cell>
          <cell r="J8">
            <v>68.760000000000005</v>
          </cell>
          <cell r="K8">
            <v>10.4</v>
          </cell>
        </row>
        <row r="9">
          <cell r="B9">
            <v>25.649999999999995</v>
          </cell>
          <cell r="C9">
            <v>31.9</v>
          </cell>
          <cell r="D9">
            <v>21.7</v>
          </cell>
          <cell r="E9">
            <v>67.75</v>
          </cell>
          <cell r="F9">
            <v>100</v>
          </cell>
          <cell r="G9">
            <v>42</v>
          </cell>
          <cell r="H9">
            <v>23.400000000000002</v>
          </cell>
          <cell r="I9" t="str">
            <v>L</v>
          </cell>
          <cell r="J9">
            <v>36.36</v>
          </cell>
          <cell r="K9">
            <v>0</v>
          </cell>
        </row>
        <row r="10">
          <cell r="B10">
            <v>26.362499999999997</v>
          </cell>
          <cell r="C10">
            <v>32</v>
          </cell>
          <cell r="D10">
            <v>21.7</v>
          </cell>
          <cell r="E10">
            <v>68</v>
          </cell>
          <cell r="F10">
            <v>97</v>
          </cell>
          <cell r="G10">
            <v>44</v>
          </cell>
          <cell r="H10">
            <v>16.559999999999999</v>
          </cell>
          <cell r="I10" t="str">
            <v>L</v>
          </cell>
          <cell r="J10">
            <v>33.119999999999997</v>
          </cell>
          <cell r="K10">
            <v>0.2</v>
          </cell>
        </row>
        <row r="11">
          <cell r="B11">
            <v>27.345833333333331</v>
          </cell>
          <cell r="C11">
            <v>34.799999999999997</v>
          </cell>
          <cell r="D11">
            <v>20.9</v>
          </cell>
          <cell r="E11">
            <v>62.791666666666664</v>
          </cell>
          <cell r="F11">
            <v>100</v>
          </cell>
          <cell r="G11">
            <v>27</v>
          </cell>
          <cell r="H11">
            <v>18</v>
          </cell>
          <cell r="I11" t="str">
            <v>SE</v>
          </cell>
          <cell r="J11">
            <v>25.56</v>
          </cell>
          <cell r="K11">
            <v>0</v>
          </cell>
        </row>
        <row r="12">
          <cell r="B12">
            <v>29.108333333333331</v>
          </cell>
          <cell r="C12">
            <v>36.200000000000003</v>
          </cell>
          <cell r="D12">
            <v>24.2</v>
          </cell>
          <cell r="E12">
            <v>56.25</v>
          </cell>
          <cell r="F12">
            <v>75</v>
          </cell>
          <cell r="G12">
            <v>30</v>
          </cell>
          <cell r="H12">
            <v>15.120000000000001</v>
          </cell>
          <cell r="I12" t="str">
            <v>L</v>
          </cell>
          <cell r="J12">
            <v>47.88</v>
          </cell>
          <cell r="K12">
            <v>5.2</v>
          </cell>
        </row>
        <row r="13">
          <cell r="B13">
            <v>29.520833333333332</v>
          </cell>
          <cell r="C13">
            <v>37</v>
          </cell>
          <cell r="D13">
            <v>24.1</v>
          </cell>
          <cell r="E13">
            <v>57.375</v>
          </cell>
          <cell r="F13">
            <v>81</v>
          </cell>
          <cell r="G13">
            <v>30</v>
          </cell>
          <cell r="H13">
            <v>32.4</v>
          </cell>
          <cell r="I13" t="str">
            <v>L</v>
          </cell>
          <cell r="J13">
            <v>46.800000000000004</v>
          </cell>
          <cell r="K13">
            <v>0</v>
          </cell>
        </row>
        <row r="14">
          <cell r="B14">
            <v>27.5</v>
          </cell>
          <cell r="C14">
            <v>35.9</v>
          </cell>
          <cell r="D14">
            <v>22.3</v>
          </cell>
          <cell r="E14">
            <v>66.416666666666671</v>
          </cell>
          <cell r="F14">
            <v>100</v>
          </cell>
          <cell r="G14">
            <v>36</v>
          </cell>
          <cell r="H14">
            <v>32.04</v>
          </cell>
          <cell r="I14" t="str">
            <v>NE</v>
          </cell>
          <cell r="J14">
            <v>57.6</v>
          </cell>
          <cell r="K14">
            <v>5.6000000000000005</v>
          </cell>
        </row>
        <row r="15">
          <cell r="B15">
            <v>28.162499999999998</v>
          </cell>
          <cell r="C15">
            <v>35.1</v>
          </cell>
          <cell r="D15">
            <v>23.5</v>
          </cell>
          <cell r="E15">
            <v>76</v>
          </cell>
          <cell r="F15">
            <v>100</v>
          </cell>
          <cell r="G15">
            <v>42</v>
          </cell>
          <cell r="H15">
            <v>15.48</v>
          </cell>
          <cell r="I15" t="str">
            <v>NO</v>
          </cell>
          <cell r="J15">
            <v>28.44</v>
          </cell>
          <cell r="K15">
            <v>0.6</v>
          </cell>
        </row>
        <row r="16">
          <cell r="B16">
            <v>25.841666666666665</v>
          </cell>
          <cell r="C16">
            <v>29.2</v>
          </cell>
          <cell r="D16">
            <v>22.3</v>
          </cell>
          <cell r="E16">
            <v>79.19047619047619</v>
          </cell>
          <cell r="F16">
            <v>100</v>
          </cell>
          <cell r="G16">
            <v>63</v>
          </cell>
          <cell r="H16">
            <v>29.880000000000003</v>
          </cell>
          <cell r="I16" t="str">
            <v>S</v>
          </cell>
          <cell r="J16">
            <v>47.519999999999996</v>
          </cell>
          <cell r="K16">
            <v>20.200000000000003</v>
          </cell>
        </row>
        <row r="17">
          <cell r="B17">
            <v>25.820833333333329</v>
          </cell>
          <cell r="C17">
            <v>30.3</v>
          </cell>
          <cell r="D17">
            <v>22.8</v>
          </cell>
          <cell r="E17">
            <v>80.82352941176471</v>
          </cell>
          <cell r="F17">
            <v>100</v>
          </cell>
          <cell r="G17">
            <v>52</v>
          </cell>
          <cell r="H17">
            <v>19.8</v>
          </cell>
          <cell r="I17" t="str">
            <v>NE</v>
          </cell>
          <cell r="J17">
            <v>33.480000000000004</v>
          </cell>
          <cell r="K17">
            <v>12</v>
          </cell>
        </row>
        <row r="18">
          <cell r="B18">
            <v>25.454166666666666</v>
          </cell>
          <cell r="C18">
            <v>29.6</v>
          </cell>
          <cell r="D18">
            <v>23</v>
          </cell>
          <cell r="E18">
            <v>73.521739130434781</v>
          </cell>
          <cell r="F18">
            <v>100</v>
          </cell>
          <cell r="G18">
            <v>58</v>
          </cell>
          <cell r="H18">
            <v>24.840000000000003</v>
          </cell>
          <cell r="I18" t="str">
            <v>L</v>
          </cell>
          <cell r="J18">
            <v>39.6</v>
          </cell>
          <cell r="K18">
            <v>0.4</v>
          </cell>
        </row>
        <row r="19">
          <cell r="B19">
            <v>24.779166666666669</v>
          </cell>
          <cell r="C19">
            <v>28.5</v>
          </cell>
          <cell r="D19">
            <v>23.1</v>
          </cell>
          <cell r="E19">
            <v>80.8</v>
          </cell>
          <cell r="F19">
            <v>100</v>
          </cell>
          <cell r="G19">
            <v>68</v>
          </cell>
          <cell r="H19">
            <v>19.8</v>
          </cell>
          <cell r="I19" t="str">
            <v>NO</v>
          </cell>
          <cell r="J19">
            <v>47.88</v>
          </cell>
          <cell r="K19">
            <v>26.4</v>
          </cell>
        </row>
        <row r="20">
          <cell r="B20">
            <v>25.608333333333331</v>
          </cell>
          <cell r="C20">
            <v>32</v>
          </cell>
          <cell r="D20">
            <v>22.2</v>
          </cell>
          <cell r="E20">
            <v>65.8125</v>
          </cell>
          <cell r="F20">
            <v>100</v>
          </cell>
          <cell r="G20">
            <v>34</v>
          </cell>
          <cell r="H20">
            <v>11.16</v>
          </cell>
          <cell r="I20" t="str">
            <v>O</v>
          </cell>
          <cell r="J20">
            <v>26.64</v>
          </cell>
          <cell r="K20">
            <v>0</v>
          </cell>
        </row>
        <row r="21">
          <cell r="B21">
            <v>26.345833333333328</v>
          </cell>
          <cell r="C21">
            <v>32.4</v>
          </cell>
          <cell r="D21">
            <v>20.6</v>
          </cell>
          <cell r="E21">
            <v>61.333333333333336</v>
          </cell>
          <cell r="F21">
            <v>100</v>
          </cell>
          <cell r="G21">
            <v>35</v>
          </cell>
          <cell r="H21">
            <v>11.879999999999999</v>
          </cell>
          <cell r="I21" t="str">
            <v>N</v>
          </cell>
          <cell r="J21">
            <v>27</v>
          </cell>
          <cell r="K21">
            <v>0</v>
          </cell>
        </row>
        <row r="22">
          <cell r="B22">
            <v>26.125</v>
          </cell>
          <cell r="C22">
            <v>33.5</v>
          </cell>
          <cell r="D22">
            <v>20.399999999999999</v>
          </cell>
          <cell r="E22">
            <v>66.625</v>
          </cell>
          <cell r="F22">
            <v>100</v>
          </cell>
          <cell r="G22">
            <v>33</v>
          </cell>
          <cell r="H22">
            <v>19.8</v>
          </cell>
          <cell r="I22" t="str">
            <v>O</v>
          </cell>
          <cell r="J22">
            <v>44.28</v>
          </cell>
          <cell r="K22">
            <v>0</v>
          </cell>
        </row>
        <row r="23">
          <cell r="B23">
            <v>24.162500000000005</v>
          </cell>
          <cell r="C23">
            <v>30.9</v>
          </cell>
          <cell r="D23">
            <v>20.8</v>
          </cell>
          <cell r="E23">
            <v>78</v>
          </cell>
          <cell r="F23">
            <v>96</v>
          </cell>
          <cell r="G23">
            <v>55</v>
          </cell>
          <cell r="H23">
            <v>17.28</v>
          </cell>
          <cell r="I23" t="str">
            <v>N</v>
          </cell>
          <cell r="J23">
            <v>37.440000000000005</v>
          </cell>
          <cell r="K23">
            <v>7.4</v>
          </cell>
        </row>
        <row r="24">
          <cell r="B24">
            <v>25.041666666666668</v>
          </cell>
          <cell r="C24">
            <v>31.4</v>
          </cell>
          <cell r="D24">
            <v>20.100000000000001</v>
          </cell>
          <cell r="E24">
            <v>72.666666666666671</v>
          </cell>
          <cell r="F24">
            <v>100</v>
          </cell>
          <cell r="G24">
            <v>45</v>
          </cell>
          <cell r="H24">
            <v>15.840000000000002</v>
          </cell>
          <cell r="I24" t="str">
            <v>SE</v>
          </cell>
          <cell r="J24">
            <v>32.4</v>
          </cell>
          <cell r="K24">
            <v>18.600000000000001</v>
          </cell>
        </row>
        <row r="25">
          <cell r="B25">
            <v>26.320833333333329</v>
          </cell>
          <cell r="C25">
            <v>32.799999999999997</v>
          </cell>
          <cell r="D25">
            <v>21.7</v>
          </cell>
          <cell r="E25">
            <v>71</v>
          </cell>
          <cell r="F25">
            <v>100</v>
          </cell>
          <cell r="G25">
            <v>44</v>
          </cell>
          <cell r="H25">
            <v>12.6</v>
          </cell>
          <cell r="I25" t="str">
            <v>NE</v>
          </cell>
          <cell r="J25">
            <v>23.040000000000003</v>
          </cell>
          <cell r="K25">
            <v>0</v>
          </cell>
        </row>
        <row r="26">
          <cell r="B26">
            <v>27.09545454545454</v>
          </cell>
          <cell r="C26">
            <v>32.299999999999997</v>
          </cell>
          <cell r="D26">
            <v>22.6</v>
          </cell>
          <cell r="E26">
            <v>71.526315789473685</v>
          </cell>
          <cell r="F26">
            <v>100</v>
          </cell>
          <cell r="G26">
            <v>51</v>
          </cell>
          <cell r="H26">
            <v>15.48</v>
          </cell>
          <cell r="I26" t="str">
            <v>NE</v>
          </cell>
          <cell r="J26">
            <v>23.400000000000002</v>
          </cell>
          <cell r="K26">
            <v>0</v>
          </cell>
        </row>
        <row r="27">
          <cell r="B27">
            <v>27.941666666666666</v>
          </cell>
          <cell r="C27">
            <v>35.4</v>
          </cell>
          <cell r="D27">
            <v>23.2</v>
          </cell>
          <cell r="E27">
            <v>66.833333333333329</v>
          </cell>
          <cell r="F27">
            <v>100</v>
          </cell>
          <cell r="G27">
            <v>37</v>
          </cell>
          <cell r="H27">
            <v>17.64</v>
          </cell>
          <cell r="I27" t="str">
            <v>N</v>
          </cell>
          <cell r="J27">
            <v>50.76</v>
          </cell>
          <cell r="K27">
            <v>10.199999999999999</v>
          </cell>
        </row>
        <row r="28">
          <cell r="B28">
            <v>28.404166666666669</v>
          </cell>
          <cell r="C28">
            <v>35.700000000000003</v>
          </cell>
          <cell r="D28">
            <v>24</v>
          </cell>
          <cell r="E28">
            <v>63.5</v>
          </cell>
          <cell r="F28">
            <v>83</v>
          </cell>
          <cell r="G28">
            <v>38</v>
          </cell>
          <cell r="H28">
            <v>14.04</v>
          </cell>
          <cell r="I28" t="str">
            <v>N</v>
          </cell>
          <cell r="J28">
            <v>32.4</v>
          </cell>
          <cell r="K28">
            <v>0</v>
          </cell>
        </row>
        <row r="29">
          <cell r="B29">
            <v>29.254166666666663</v>
          </cell>
          <cell r="C29">
            <v>35.299999999999997</v>
          </cell>
          <cell r="D29">
            <v>24</v>
          </cell>
          <cell r="E29">
            <v>62.25</v>
          </cell>
          <cell r="F29">
            <v>95</v>
          </cell>
          <cell r="G29">
            <v>38</v>
          </cell>
          <cell r="H29">
            <v>18.36</v>
          </cell>
          <cell r="I29" t="str">
            <v>NO</v>
          </cell>
          <cell r="J29">
            <v>38.159999999999997</v>
          </cell>
          <cell r="K29">
            <v>0</v>
          </cell>
        </row>
        <row r="30">
          <cell r="B30">
            <v>23.708333333333332</v>
          </cell>
          <cell r="C30">
            <v>29.5</v>
          </cell>
          <cell r="D30">
            <v>20.3</v>
          </cell>
          <cell r="E30">
            <v>80.272727272727266</v>
          </cell>
          <cell r="F30">
            <v>100</v>
          </cell>
          <cell r="G30">
            <v>59</v>
          </cell>
          <cell r="H30">
            <v>19.079999999999998</v>
          </cell>
          <cell r="I30" t="str">
            <v>NO</v>
          </cell>
          <cell r="J30">
            <v>55.800000000000004</v>
          </cell>
          <cell r="K30">
            <v>82.600000000000009</v>
          </cell>
        </row>
        <row r="31">
          <cell r="B31">
            <v>22.483333333333331</v>
          </cell>
          <cell r="C31">
            <v>28.3</v>
          </cell>
          <cell r="D31">
            <v>20.5</v>
          </cell>
          <cell r="E31">
            <v>90.222222222222229</v>
          </cell>
          <cell r="F31">
            <v>100</v>
          </cell>
          <cell r="G31">
            <v>64</v>
          </cell>
          <cell r="H31">
            <v>12.6</v>
          </cell>
          <cell r="I31" t="str">
            <v>L</v>
          </cell>
          <cell r="J31">
            <v>21.96</v>
          </cell>
          <cell r="K31">
            <v>5.6</v>
          </cell>
        </row>
        <row r="32">
          <cell r="B32">
            <v>24.020833333333339</v>
          </cell>
          <cell r="C32">
            <v>30</v>
          </cell>
          <cell r="D32">
            <v>21.3</v>
          </cell>
          <cell r="E32">
            <v>76.272727272727266</v>
          </cell>
          <cell r="F32">
            <v>100</v>
          </cell>
          <cell r="G32">
            <v>59</v>
          </cell>
          <cell r="H32">
            <v>24.48</v>
          </cell>
          <cell r="I32" t="str">
            <v>L</v>
          </cell>
          <cell r="J32">
            <v>44.28</v>
          </cell>
          <cell r="K32">
            <v>41.000000000000007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29.033333333333331</v>
          </cell>
          <cell r="C5">
            <v>39.4</v>
          </cell>
          <cell r="D5">
            <v>21.4</v>
          </cell>
          <cell r="E5">
            <v>61.5</v>
          </cell>
          <cell r="F5">
            <v>91</v>
          </cell>
          <cell r="G5">
            <v>26</v>
          </cell>
          <cell r="H5">
            <v>10.8</v>
          </cell>
          <cell r="I5" t="str">
            <v>NE</v>
          </cell>
          <cell r="J5">
            <v>39.24</v>
          </cell>
          <cell r="K5">
            <v>0</v>
          </cell>
        </row>
        <row r="6">
          <cell r="B6">
            <v>25.437499999999989</v>
          </cell>
          <cell r="C6">
            <v>35.299999999999997</v>
          </cell>
          <cell r="D6">
            <v>21.6</v>
          </cell>
          <cell r="E6">
            <v>77.583333333333329</v>
          </cell>
          <cell r="F6">
            <v>91</v>
          </cell>
          <cell r="G6">
            <v>40</v>
          </cell>
          <cell r="H6">
            <v>16.920000000000002</v>
          </cell>
          <cell r="I6" t="str">
            <v>NE</v>
          </cell>
          <cell r="J6">
            <v>47.16</v>
          </cell>
          <cell r="K6">
            <v>11.200000000000001</v>
          </cell>
        </row>
        <row r="7">
          <cell r="B7">
            <v>25.387500000000003</v>
          </cell>
          <cell r="C7">
            <v>31.3</v>
          </cell>
          <cell r="D7">
            <v>21.4</v>
          </cell>
          <cell r="E7">
            <v>77.583333333333329</v>
          </cell>
          <cell r="F7">
            <v>89</v>
          </cell>
          <cell r="G7">
            <v>52</v>
          </cell>
          <cell r="H7">
            <v>12.96</v>
          </cell>
          <cell r="I7" t="str">
            <v>S</v>
          </cell>
          <cell r="J7">
            <v>26.28</v>
          </cell>
          <cell r="K7">
            <v>0</v>
          </cell>
        </row>
        <row r="8">
          <cell r="B8">
            <v>26.362499999999997</v>
          </cell>
          <cell r="C8">
            <v>33.799999999999997</v>
          </cell>
          <cell r="D8">
            <v>21</v>
          </cell>
          <cell r="E8">
            <v>72</v>
          </cell>
          <cell r="F8">
            <v>90</v>
          </cell>
          <cell r="G8">
            <v>42</v>
          </cell>
          <cell r="H8">
            <v>15.120000000000001</v>
          </cell>
          <cell r="I8" t="str">
            <v>S</v>
          </cell>
          <cell r="J8">
            <v>31.319999999999997</v>
          </cell>
          <cell r="K8">
            <v>0</v>
          </cell>
        </row>
        <row r="9">
          <cell r="B9">
            <v>27.116666666666664</v>
          </cell>
          <cell r="C9">
            <v>35.1</v>
          </cell>
          <cell r="D9">
            <v>20.8</v>
          </cell>
          <cell r="E9">
            <v>63.958333333333336</v>
          </cell>
          <cell r="F9">
            <v>90</v>
          </cell>
          <cell r="G9">
            <v>33</v>
          </cell>
          <cell r="H9">
            <v>13.68</v>
          </cell>
          <cell r="I9" t="str">
            <v>SO</v>
          </cell>
          <cell r="J9">
            <v>33.119999999999997</v>
          </cell>
          <cell r="K9">
            <v>0</v>
          </cell>
        </row>
        <row r="10">
          <cell r="B10">
            <v>27.575000000000003</v>
          </cell>
          <cell r="C10">
            <v>36.5</v>
          </cell>
          <cell r="D10">
            <v>19.600000000000001</v>
          </cell>
          <cell r="E10">
            <v>59.333333333333336</v>
          </cell>
          <cell r="F10">
            <v>90</v>
          </cell>
          <cell r="G10">
            <v>28</v>
          </cell>
          <cell r="H10">
            <v>9.7200000000000006</v>
          </cell>
          <cell r="I10" t="str">
            <v>SO</v>
          </cell>
          <cell r="J10">
            <v>23.040000000000003</v>
          </cell>
          <cell r="K10">
            <v>0</v>
          </cell>
        </row>
        <row r="11">
          <cell r="B11">
            <v>28.5625</v>
          </cell>
          <cell r="C11">
            <v>37.200000000000003</v>
          </cell>
          <cell r="D11">
            <v>20.7</v>
          </cell>
          <cell r="E11">
            <v>60.458333333333336</v>
          </cell>
          <cell r="F11">
            <v>90</v>
          </cell>
          <cell r="G11">
            <v>30</v>
          </cell>
          <cell r="H11">
            <v>10.8</v>
          </cell>
          <cell r="I11" t="str">
            <v>NE</v>
          </cell>
          <cell r="J11">
            <v>24.12</v>
          </cell>
          <cell r="K11">
            <v>0</v>
          </cell>
        </row>
        <row r="12">
          <cell r="B12">
            <v>29.350000000000005</v>
          </cell>
          <cell r="C12">
            <v>38.4</v>
          </cell>
          <cell r="D12">
            <v>22.3</v>
          </cell>
          <cell r="E12">
            <v>60</v>
          </cell>
          <cell r="F12">
            <v>88</v>
          </cell>
          <cell r="G12">
            <v>25</v>
          </cell>
          <cell r="H12">
            <v>15.48</v>
          </cell>
          <cell r="I12" t="str">
            <v>NE</v>
          </cell>
          <cell r="J12">
            <v>39.24</v>
          </cell>
          <cell r="K12">
            <v>0</v>
          </cell>
        </row>
        <row r="13">
          <cell r="B13">
            <v>29.466666666666665</v>
          </cell>
          <cell r="C13">
            <v>38.799999999999997</v>
          </cell>
          <cell r="D13">
            <v>22.8</v>
          </cell>
          <cell r="E13">
            <v>59.541666666666664</v>
          </cell>
          <cell r="F13">
            <v>84</v>
          </cell>
          <cell r="G13">
            <v>32</v>
          </cell>
          <cell r="H13">
            <v>15.48</v>
          </cell>
          <cell r="I13" t="str">
            <v>NE</v>
          </cell>
          <cell r="J13">
            <v>30.6</v>
          </cell>
          <cell r="K13">
            <v>0</v>
          </cell>
        </row>
        <row r="14">
          <cell r="B14">
            <v>26.929166666666664</v>
          </cell>
          <cell r="C14">
            <v>33.6</v>
          </cell>
          <cell r="D14">
            <v>22.6</v>
          </cell>
          <cell r="E14">
            <v>75.375</v>
          </cell>
          <cell r="F14">
            <v>89</v>
          </cell>
          <cell r="G14">
            <v>52</v>
          </cell>
          <cell r="H14">
            <v>12.6</v>
          </cell>
          <cell r="I14" t="str">
            <v>NE</v>
          </cell>
          <cell r="J14">
            <v>54.36</v>
          </cell>
          <cell r="K14">
            <v>8.1999999999999993</v>
          </cell>
        </row>
        <row r="15">
          <cell r="B15">
            <v>29.233333333333334</v>
          </cell>
          <cell r="C15">
            <v>37.5</v>
          </cell>
          <cell r="D15">
            <v>24.5</v>
          </cell>
          <cell r="E15">
            <v>67.75</v>
          </cell>
          <cell r="F15">
            <v>88</v>
          </cell>
          <cell r="G15">
            <v>33</v>
          </cell>
          <cell r="H15">
            <v>17.28</v>
          </cell>
          <cell r="I15" t="str">
            <v>NE</v>
          </cell>
          <cell r="J15">
            <v>40.32</v>
          </cell>
          <cell r="K15">
            <v>0.2</v>
          </cell>
        </row>
        <row r="16">
          <cell r="B16">
            <v>27.095833333333335</v>
          </cell>
          <cell r="C16">
            <v>32.299999999999997</v>
          </cell>
          <cell r="D16">
            <v>22.7</v>
          </cell>
          <cell r="E16">
            <v>73.916666666666671</v>
          </cell>
          <cell r="F16">
            <v>90</v>
          </cell>
          <cell r="G16">
            <v>52</v>
          </cell>
          <cell r="H16">
            <v>10.8</v>
          </cell>
          <cell r="I16" t="str">
            <v>NE</v>
          </cell>
          <cell r="J16">
            <v>33.840000000000003</v>
          </cell>
          <cell r="K16">
            <v>3.2</v>
          </cell>
        </row>
        <row r="17">
          <cell r="B17">
            <v>26.045833333333334</v>
          </cell>
          <cell r="C17">
            <v>32.799999999999997</v>
          </cell>
          <cell r="D17">
            <v>22</v>
          </cell>
          <cell r="E17">
            <v>73.791666666666671</v>
          </cell>
          <cell r="F17">
            <v>88</v>
          </cell>
          <cell r="G17">
            <v>46</v>
          </cell>
          <cell r="H17">
            <v>12.6</v>
          </cell>
          <cell r="I17" t="str">
            <v>S</v>
          </cell>
          <cell r="J17">
            <v>29.52</v>
          </cell>
          <cell r="K17">
            <v>2.2000000000000002</v>
          </cell>
        </row>
        <row r="18">
          <cell r="B18">
            <v>26.629166666666677</v>
          </cell>
          <cell r="C18">
            <v>33</v>
          </cell>
          <cell r="D18">
            <v>23.9</v>
          </cell>
          <cell r="E18">
            <v>75.625</v>
          </cell>
          <cell r="F18">
            <v>88</v>
          </cell>
          <cell r="G18">
            <v>53</v>
          </cell>
          <cell r="H18">
            <v>17.28</v>
          </cell>
          <cell r="I18" t="str">
            <v>SO</v>
          </cell>
          <cell r="J18">
            <v>36.72</v>
          </cell>
          <cell r="K18">
            <v>0</v>
          </cell>
        </row>
        <row r="19">
          <cell r="B19">
            <v>25.412499999999998</v>
          </cell>
          <cell r="C19">
            <v>29.7</v>
          </cell>
          <cell r="D19">
            <v>22.7</v>
          </cell>
          <cell r="E19">
            <v>78.75</v>
          </cell>
          <cell r="F19">
            <v>90</v>
          </cell>
          <cell r="G19">
            <v>53</v>
          </cell>
          <cell r="H19">
            <v>16.559999999999999</v>
          </cell>
          <cell r="I19" t="str">
            <v>SO</v>
          </cell>
          <cell r="J19">
            <v>31.319999999999997</v>
          </cell>
          <cell r="K19">
            <v>2.8</v>
          </cell>
        </row>
        <row r="20">
          <cell r="B20">
            <v>24.324999999999999</v>
          </cell>
          <cell r="C20">
            <v>31.9</v>
          </cell>
          <cell r="D20">
            <v>18.399999999999999</v>
          </cell>
          <cell r="E20">
            <v>67</v>
          </cell>
          <cell r="F20">
            <v>91</v>
          </cell>
          <cell r="G20">
            <v>32</v>
          </cell>
          <cell r="H20">
            <v>14.4</v>
          </cell>
          <cell r="I20" t="str">
            <v>SO</v>
          </cell>
          <cell r="J20">
            <v>29.16</v>
          </cell>
          <cell r="K20">
            <v>0.2</v>
          </cell>
        </row>
        <row r="21">
          <cell r="B21">
            <v>24.433333333333337</v>
          </cell>
          <cell r="C21">
            <v>31.6</v>
          </cell>
          <cell r="D21">
            <v>17.8</v>
          </cell>
          <cell r="E21">
            <v>68.875</v>
          </cell>
          <cell r="F21">
            <v>91</v>
          </cell>
          <cell r="G21">
            <v>39</v>
          </cell>
          <cell r="H21">
            <v>10.08</v>
          </cell>
          <cell r="I21" t="str">
            <v>SO</v>
          </cell>
          <cell r="J21">
            <v>26.28</v>
          </cell>
          <cell r="K21">
            <v>0</v>
          </cell>
        </row>
        <row r="22">
          <cell r="B22">
            <v>24.679166666666664</v>
          </cell>
          <cell r="C22">
            <v>34.299999999999997</v>
          </cell>
          <cell r="D22">
            <v>19.600000000000001</v>
          </cell>
          <cell r="E22">
            <v>73.375</v>
          </cell>
          <cell r="F22">
            <v>90</v>
          </cell>
          <cell r="G22">
            <v>37</v>
          </cell>
          <cell r="H22">
            <v>14.4</v>
          </cell>
          <cell r="I22" t="str">
            <v>NE</v>
          </cell>
          <cell r="J22">
            <v>33.840000000000003</v>
          </cell>
          <cell r="K22">
            <v>0.60000000000000009</v>
          </cell>
        </row>
        <row r="23">
          <cell r="B23">
            <v>25.091666666666665</v>
          </cell>
          <cell r="C23">
            <v>35.200000000000003</v>
          </cell>
          <cell r="D23">
            <v>21.5</v>
          </cell>
          <cell r="E23">
            <v>76.416666666666671</v>
          </cell>
          <cell r="F23">
            <v>90</v>
          </cell>
          <cell r="G23">
            <v>43</v>
          </cell>
          <cell r="H23">
            <v>16.920000000000002</v>
          </cell>
          <cell r="I23" t="str">
            <v>NE</v>
          </cell>
          <cell r="J23">
            <v>46.800000000000004</v>
          </cell>
          <cell r="K23">
            <v>12.2</v>
          </cell>
        </row>
        <row r="24">
          <cell r="B24">
            <v>26.283333333333331</v>
          </cell>
          <cell r="C24">
            <v>33.5</v>
          </cell>
          <cell r="D24">
            <v>21.3</v>
          </cell>
          <cell r="E24">
            <v>74.583333333333329</v>
          </cell>
          <cell r="F24">
            <v>91</v>
          </cell>
          <cell r="G24">
            <v>43</v>
          </cell>
          <cell r="H24">
            <v>9.7200000000000006</v>
          </cell>
          <cell r="I24" t="str">
            <v>NE</v>
          </cell>
          <cell r="J24">
            <v>19.079999999999998</v>
          </cell>
          <cell r="K24">
            <v>0</v>
          </cell>
        </row>
        <row r="25">
          <cell r="B25">
            <v>27.5</v>
          </cell>
          <cell r="C25">
            <v>34.799999999999997</v>
          </cell>
          <cell r="D25">
            <v>21.2</v>
          </cell>
          <cell r="E25">
            <v>70.291666666666671</v>
          </cell>
          <cell r="F25">
            <v>90</v>
          </cell>
          <cell r="G25">
            <v>39</v>
          </cell>
          <cell r="H25">
            <v>17.28</v>
          </cell>
          <cell r="I25" t="str">
            <v>NE</v>
          </cell>
          <cell r="J25">
            <v>38.880000000000003</v>
          </cell>
          <cell r="K25">
            <v>0.6</v>
          </cell>
        </row>
        <row r="26">
          <cell r="B26">
            <v>28.816666666666666</v>
          </cell>
          <cell r="C26">
            <v>36.700000000000003</v>
          </cell>
          <cell r="D26">
            <v>22.4</v>
          </cell>
          <cell r="E26">
            <v>63.666666666666664</v>
          </cell>
          <cell r="F26">
            <v>89</v>
          </cell>
          <cell r="G26">
            <v>35</v>
          </cell>
          <cell r="H26">
            <v>11.520000000000001</v>
          </cell>
          <cell r="I26" t="str">
            <v>NE</v>
          </cell>
          <cell r="J26">
            <v>29.52</v>
          </cell>
          <cell r="K26">
            <v>0</v>
          </cell>
        </row>
        <row r="27">
          <cell r="B27">
            <v>29.170833333333331</v>
          </cell>
          <cell r="C27">
            <v>37.6</v>
          </cell>
          <cell r="D27">
            <v>23.6</v>
          </cell>
          <cell r="E27">
            <v>63.833333333333336</v>
          </cell>
          <cell r="F27">
            <v>88</v>
          </cell>
          <cell r="G27">
            <v>29</v>
          </cell>
          <cell r="H27">
            <v>16.920000000000002</v>
          </cell>
          <cell r="I27" t="str">
            <v>NE</v>
          </cell>
          <cell r="J27">
            <v>41.4</v>
          </cell>
          <cell r="K27">
            <v>0</v>
          </cell>
        </row>
        <row r="28">
          <cell r="B28">
            <v>29.612500000000001</v>
          </cell>
          <cell r="C28">
            <v>37.200000000000003</v>
          </cell>
          <cell r="D28">
            <v>23.5</v>
          </cell>
          <cell r="E28">
            <v>60.541666666666664</v>
          </cell>
          <cell r="F28">
            <v>87</v>
          </cell>
          <cell r="G28">
            <v>30</v>
          </cell>
          <cell r="H28">
            <v>19.8</v>
          </cell>
          <cell r="I28" t="str">
            <v>NE</v>
          </cell>
          <cell r="J28">
            <v>41.76</v>
          </cell>
          <cell r="K28">
            <v>0</v>
          </cell>
        </row>
        <row r="29">
          <cell r="B29">
            <v>29.974999999999998</v>
          </cell>
          <cell r="C29">
            <v>36.799999999999997</v>
          </cell>
          <cell r="D29">
            <v>23.8</v>
          </cell>
          <cell r="E29">
            <v>55</v>
          </cell>
          <cell r="F29">
            <v>80</v>
          </cell>
          <cell r="G29">
            <v>32</v>
          </cell>
          <cell r="H29">
            <v>21.6</v>
          </cell>
          <cell r="I29" t="str">
            <v>N</v>
          </cell>
          <cell r="J29">
            <v>47.88</v>
          </cell>
          <cell r="K29">
            <v>0</v>
          </cell>
        </row>
        <row r="30">
          <cell r="B30">
            <v>22.566666666666663</v>
          </cell>
          <cell r="C30">
            <v>30.2</v>
          </cell>
          <cell r="D30">
            <v>20.2</v>
          </cell>
          <cell r="E30">
            <v>85.125</v>
          </cell>
          <cell r="F30">
            <v>93</v>
          </cell>
          <cell r="G30">
            <v>48</v>
          </cell>
          <cell r="H30">
            <v>15.48</v>
          </cell>
          <cell r="I30" t="str">
            <v>L</v>
          </cell>
          <cell r="J30">
            <v>45.36</v>
          </cell>
          <cell r="K30">
            <v>54.199999999999996</v>
          </cell>
        </row>
        <row r="31">
          <cell r="B31">
            <v>23.970833333333331</v>
          </cell>
          <cell r="C31">
            <v>28.7</v>
          </cell>
          <cell r="D31">
            <v>21.8</v>
          </cell>
          <cell r="E31">
            <v>84.25</v>
          </cell>
          <cell r="F31">
            <v>94</v>
          </cell>
          <cell r="G31">
            <v>64</v>
          </cell>
          <cell r="H31">
            <v>8.64</v>
          </cell>
          <cell r="I31" t="str">
            <v>SE</v>
          </cell>
          <cell r="J31">
            <v>21.240000000000002</v>
          </cell>
          <cell r="K31">
            <v>0.8</v>
          </cell>
        </row>
        <row r="32">
          <cell r="B32">
            <v>25.870833333333326</v>
          </cell>
          <cell r="C32">
            <v>32.1</v>
          </cell>
          <cell r="D32">
            <v>21.7</v>
          </cell>
          <cell r="E32">
            <v>72.541666666666671</v>
          </cell>
          <cell r="F32">
            <v>91</v>
          </cell>
          <cell r="G32">
            <v>42</v>
          </cell>
          <cell r="H32">
            <v>15.120000000000001</v>
          </cell>
          <cell r="I32" t="str">
            <v>S</v>
          </cell>
          <cell r="J32">
            <v>27.720000000000002</v>
          </cell>
          <cell r="K32">
            <v>0.4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27.920833333333334</v>
          </cell>
          <cell r="C5">
            <v>38</v>
          </cell>
          <cell r="D5">
            <v>21.3</v>
          </cell>
          <cell r="E5">
            <v>70.791666666666671</v>
          </cell>
          <cell r="F5">
            <v>96</v>
          </cell>
          <cell r="G5">
            <v>35</v>
          </cell>
          <cell r="H5">
            <v>18.36</v>
          </cell>
          <cell r="I5" t="str">
            <v>NO</v>
          </cell>
          <cell r="J5">
            <v>50.4</v>
          </cell>
          <cell r="K5">
            <v>0</v>
          </cell>
        </row>
        <row r="6">
          <cell r="B6">
            <v>24.500000000000004</v>
          </cell>
          <cell r="C6">
            <v>29.9</v>
          </cell>
          <cell r="D6">
            <v>22.2</v>
          </cell>
          <cell r="E6">
            <v>84.208333333333329</v>
          </cell>
          <cell r="F6">
            <v>93</v>
          </cell>
          <cell r="G6">
            <v>63</v>
          </cell>
          <cell r="H6">
            <v>26.64</v>
          </cell>
          <cell r="I6" t="str">
            <v>S</v>
          </cell>
          <cell r="J6">
            <v>48.6</v>
          </cell>
          <cell r="K6">
            <v>2.2000000000000002</v>
          </cell>
        </row>
        <row r="7">
          <cell r="B7">
            <v>26.354166666666661</v>
          </cell>
          <cell r="C7">
            <v>34.9</v>
          </cell>
          <cell r="D7">
            <v>20.399999999999999</v>
          </cell>
          <cell r="E7">
            <v>74.583333333333329</v>
          </cell>
          <cell r="F7">
            <v>96</v>
          </cell>
          <cell r="G7">
            <v>42</v>
          </cell>
          <cell r="H7">
            <v>22.68</v>
          </cell>
          <cell r="I7" t="str">
            <v>S</v>
          </cell>
          <cell r="J7">
            <v>41.04</v>
          </cell>
          <cell r="K7">
            <v>0.2</v>
          </cell>
        </row>
        <row r="8">
          <cell r="B8">
            <v>26.245833333333337</v>
          </cell>
          <cell r="C8">
            <v>34.200000000000003</v>
          </cell>
          <cell r="D8">
            <v>21.2</v>
          </cell>
          <cell r="E8">
            <v>75.416666666666671</v>
          </cell>
          <cell r="F8">
            <v>96</v>
          </cell>
          <cell r="G8">
            <v>44</v>
          </cell>
          <cell r="H8">
            <v>19.079999999999998</v>
          </cell>
          <cell r="I8" t="str">
            <v>SO</v>
          </cell>
          <cell r="J8">
            <v>48.96</v>
          </cell>
          <cell r="K8">
            <v>0</v>
          </cell>
        </row>
        <row r="9">
          <cell r="B9">
            <v>26.470833333333335</v>
          </cell>
          <cell r="C9">
            <v>33.9</v>
          </cell>
          <cell r="D9">
            <v>21.4</v>
          </cell>
          <cell r="E9">
            <v>73.75</v>
          </cell>
          <cell r="F9">
            <v>91</v>
          </cell>
          <cell r="G9">
            <v>46</v>
          </cell>
          <cell r="H9">
            <v>12.96</v>
          </cell>
          <cell r="I9" t="str">
            <v>SO</v>
          </cell>
          <cell r="J9">
            <v>36.36</v>
          </cell>
          <cell r="K9">
            <v>5.2</v>
          </cell>
        </row>
        <row r="10">
          <cell r="B10">
            <v>27.195833333333329</v>
          </cell>
          <cell r="C10">
            <v>34.9</v>
          </cell>
          <cell r="D10">
            <v>20.2</v>
          </cell>
          <cell r="E10">
            <v>68.291666666666671</v>
          </cell>
          <cell r="F10">
            <v>93</v>
          </cell>
          <cell r="G10">
            <v>39</v>
          </cell>
          <cell r="H10">
            <v>10.8</v>
          </cell>
          <cell r="I10" t="str">
            <v>S</v>
          </cell>
          <cell r="J10">
            <v>21.240000000000002</v>
          </cell>
          <cell r="K10">
            <v>0.2</v>
          </cell>
        </row>
        <row r="11">
          <cell r="B11">
            <v>27.516666666666669</v>
          </cell>
          <cell r="C11">
            <v>35.4</v>
          </cell>
          <cell r="D11">
            <v>20.7</v>
          </cell>
          <cell r="E11">
            <v>69.5</v>
          </cell>
          <cell r="F11">
            <v>94</v>
          </cell>
          <cell r="G11">
            <v>33</v>
          </cell>
          <cell r="H11">
            <v>20.52</v>
          </cell>
          <cell r="I11" t="str">
            <v>NE</v>
          </cell>
          <cell r="J11">
            <v>38.519999999999996</v>
          </cell>
          <cell r="K11">
            <v>0</v>
          </cell>
        </row>
        <row r="12">
          <cell r="B12">
            <v>28.749999999999996</v>
          </cell>
          <cell r="C12">
            <v>37.6</v>
          </cell>
          <cell r="D12">
            <v>22.1</v>
          </cell>
          <cell r="E12">
            <v>68.875</v>
          </cell>
          <cell r="F12">
            <v>95</v>
          </cell>
          <cell r="G12">
            <v>27</v>
          </cell>
          <cell r="H12">
            <v>15.48</v>
          </cell>
          <cell r="I12" t="str">
            <v>NO</v>
          </cell>
          <cell r="J12">
            <v>55.800000000000004</v>
          </cell>
          <cell r="K12">
            <v>0.2</v>
          </cell>
        </row>
        <row r="13">
          <cell r="B13">
            <v>29.254166666666666</v>
          </cell>
          <cell r="C13">
            <v>37.200000000000003</v>
          </cell>
          <cell r="D13">
            <v>22.5</v>
          </cell>
          <cell r="E13">
            <v>65.916666666666671</v>
          </cell>
          <cell r="F13">
            <v>92</v>
          </cell>
          <cell r="G13">
            <v>40</v>
          </cell>
          <cell r="H13">
            <v>18</v>
          </cell>
          <cell r="I13" t="str">
            <v>N</v>
          </cell>
          <cell r="J13">
            <v>33.119999999999997</v>
          </cell>
          <cell r="K13">
            <v>0</v>
          </cell>
        </row>
        <row r="14">
          <cell r="B14">
            <v>26.054166666666674</v>
          </cell>
          <cell r="C14">
            <v>33.799999999999997</v>
          </cell>
          <cell r="D14">
            <v>23.1</v>
          </cell>
          <cell r="E14">
            <v>82.708333333333329</v>
          </cell>
          <cell r="F14">
            <v>95</v>
          </cell>
          <cell r="G14">
            <v>57</v>
          </cell>
          <cell r="H14">
            <v>18</v>
          </cell>
          <cell r="I14" t="str">
            <v>N</v>
          </cell>
          <cell r="J14">
            <v>58.32</v>
          </cell>
          <cell r="K14">
            <v>1</v>
          </cell>
        </row>
        <row r="15">
          <cell r="B15">
            <v>28.370833333333326</v>
          </cell>
          <cell r="C15">
            <v>36.1</v>
          </cell>
          <cell r="D15">
            <v>23.5</v>
          </cell>
          <cell r="E15">
            <v>76.125</v>
          </cell>
          <cell r="F15">
            <v>98</v>
          </cell>
          <cell r="G15">
            <v>44</v>
          </cell>
          <cell r="H15">
            <v>26.64</v>
          </cell>
          <cell r="I15" t="str">
            <v>N</v>
          </cell>
          <cell r="J15">
            <v>50.04</v>
          </cell>
          <cell r="K15">
            <v>0.2</v>
          </cell>
        </row>
        <row r="16">
          <cell r="B16">
            <v>27.208333333333332</v>
          </cell>
          <cell r="C16">
            <v>31.6</v>
          </cell>
          <cell r="D16">
            <v>23.5</v>
          </cell>
          <cell r="E16">
            <v>78.625</v>
          </cell>
          <cell r="F16">
            <v>97</v>
          </cell>
          <cell r="G16">
            <v>59</v>
          </cell>
          <cell r="H16">
            <v>26.64</v>
          </cell>
          <cell r="I16" t="str">
            <v>N</v>
          </cell>
          <cell r="J16">
            <v>46.440000000000005</v>
          </cell>
          <cell r="K16">
            <v>3.4000000000000004</v>
          </cell>
        </row>
        <row r="17">
          <cell r="B17">
            <v>25.962500000000002</v>
          </cell>
          <cell r="C17">
            <v>31.8</v>
          </cell>
          <cell r="D17">
            <v>22.2</v>
          </cell>
          <cell r="E17">
            <v>80.875</v>
          </cell>
          <cell r="F17">
            <v>96</v>
          </cell>
          <cell r="G17">
            <v>58</v>
          </cell>
          <cell r="H17">
            <v>16.559999999999999</v>
          </cell>
          <cell r="I17" t="str">
            <v>L</v>
          </cell>
          <cell r="J17">
            <v>33.480000000000004</v>
          </cell>
          <cell r="K17">
            <v>0</v>
          </cell>
        </row>
        <row r="18">
          <cell r="B18">
            <v>25.704166666666666</v>
          </cell>
          <cell r="C18">
            <v>32.299999999999997</v>
          </cell>
          <cell r="D18">
            <v>23</v>
          </cell>
          <cell r="E18">
            <v>86.583333333333329</v>
          </cell>
          <cell r="F18">
            <v>98</v>
          </cell>
          <cell r="G18">
            <v>56</v>
          </cell>
          <cell r="H18">
            <v>19.8</v>
          </cell>
          <cell r="I18" t="str">
            <v>SO</v>
          </cell>
          <cell r="J18">
            <v>45.72</v>
          </cell>
          <cell r="K18">
            <v>36</v>
          </cell>
        </row>
        <row r="19">
          <cell r="B19">
            <v>24.975000000000005</v>
          </cell>
          <cell r="C19">
            <v>30.1</v>
          </cell>
          <cell r="D19">
            <v>22.1</v>
          </cell>
          <cell r="E19">
            <v>87.375</v>
          </cell>
          <cell r="F19">
            <v>98</v>
          </cell>
          <cell r="G19">
            <v>62</v>
          </cell>
          <cell r="H19">
            <v>21.6</v>
          </cell>
          <cell r="I19" t="str">
            <v>SO</v>
          </cell>
          <cell r="J19">
            <v>55.080000000000005</v>
          </cell>
          <cell r="K19">
            <v>8</v>
          </cell>
        </row>
        <row r="20">
          <cell r="B20">
            <v>24.337500000000006</v>
          </cell>
          <cell r="C20">
            <v>30.8</v>
          </cell>
          <cell r="D20">
            <v>19.2</v>
          </cell>
          <cell r="E20">
            <v>73.25</v>
          </cell>
          <cell r="F20">
            <v>95</v>
          </cell>
          <cell r="G20">
            <v>38</v>
          </cell>
          <cell r="H20">
            <v>15.120000000000001</v>
          </cell>
          <cell r="I20" t="str">
            <v>SO</v>
          </cell>
          <cell r="J20">
            <v>27.720000000000002</v>
          </cell>
          <cell r="K20">
            <v>0</v>
          </cell>
        </row>
        <row r="21">
          <cell r="B21">
            <v>23.854166666666668</v>
          </cell>
          <cell r="C21">
            <v>31.1</v>
          </cell>
          <cell r="D21">
            <v>18.3</v>
          </cell>
          <cell r="E21">
            <v>74.791666666666671</v>
          </cell>
          <cell r="F21">
            <v>96</v>
          </cell>
          <cell r="G21">
            <v>40</v>
          </cell>
          <cell r="H21">
            <v>14.4</v>
          </cell>
          <cell r="I21" t="str">
            <v>SO</v>
          </cell>
          <cell r="J21">
            <v>25.92</v>
          </cell>
          <cell r="K21">
            <v>0</v>
          </cell>
        </row>
        <row r="22">
          <cell r="B22">
            <v>26.345833333333335</v>
          </cell>
          <cell r="C22">
            <v>34.700000000000003</v>
          </cell>
          <cell r="D22">
            <v>20.6</v>
          </cell>
          <cell r="E22">
            <v>72.458333333333329</v>
          </cell>
          <cell r="F22">
            <v>97</v>
          </cell>
          <cell r="G22">
            <v>36</v>
          </cell>
          <cell r="H22">
            <v>21.96</v>
          </cell>
          <cell r="I22" t="str">
            <v>N</v>
          </cell>
          <cell r="J22">
            <v>39.24</v>
          </cell>
          <cell r="K22">
            <v>0.4</v>
          </cell>
        </row>
        <row r="23">
          <cell r="B23">
            <v>26.404166666666665</v>
          </cell>
          <cell r="C23">
            <v>34.4</v>
          </cell>
          <cell r="D23">
            <v>21.2</v>
          </cell>
          <cell r="E23">
            <v>75.708333333333329</v>
          </cell>
          <cell r="F23">
            <v>96</v>
          </cell>
          <cell r="G23">
            <v>46</v>
          </cell>
          <cell r="H23">
            <v>20.16</v>
          </cell>
          <cell r="I23" t="str">
            <v>N</v>
          </cell>
          <cell r="J23">
            <v>42.12</v>
          </cell>
          <cell r="K23">
            <v>0.2</v>
          </cell>
        </row>
        <row r="24">
          <cell r="B24">
            <v>26.170833333333334</v>
          </cell>
          <cell r="C24">
            <v>32.9</v>
          </cell>
          <cell r="D24">
            <v>21.8</v>
          </cell>
          <cell r="E24">
            <v>81.791666666666671</v>
          </cell>
          <cell r="F24">
            <v>97</v>
          </cell>
          <cell r="G24">
            <v>53</v>
          </cell>
          <cell r="H24">
            <v>12.96</v>
          </cell>
          <cell r="I24" t="str">
            <v>N</v>
          </cell>
          <cell r="J24">
            <v>27</v>
          </cell>
          <cell r="K24">
            <v>0</v>
          </cell>
        </row>
        <row r="25">
          <cell r="B25">
            <v>27.554166666666671</v>
          </cell>
          <cell r="C25">
            <v>34.700000000000003</v>
          </cell>
          <cell r="D25">
            <v>22.3</v>
          </cell>
          <cell r="E25">
            <v>78.458333333333329</v>
          </cell>
          <cell r="F25">
            <v>99</v>
          </cell>
          <cell r="G25">
            <v>47</v>
          </cell>
          <cell r="H25">
            <v>15.120000000000001</v>
          </cell>
          <cell r="I25" t="str">
            <v>N</v>
          </cell>
          <cell r="J25">
            <v>33.119999999999997</v>
          </cell>
          <cell r="K25">
            <v>0</v>
          </cell>
        </row>
        <row r="26">
          <cell r="B26">
            <v>27.708333333333332</v>
          </cell>
          <cell r="C26">
            <v>34.6</v>
          </cell>
          <cell r="D26">
            <v>23</v>
          </cell>
          <cell r="E26">
            <v>74.583333333333329</v>
          </cell>
          <cell r="F26">
            <v>95</v>
          </cell>
          <cell r="G26">
            <v>46</v>
          </cell>
          <cell r="H26">
            <v>19.079999999999998</v>
          </cell>
          <cell r="I26" t="str">
            <v>N</v>
          </cell>
          <cell r="J26">
            <v>36.72</v>
          </cell>
          <cell r="K26">
            <v>0</v>
          </cell>
        </row>
        <row r="27">
          <cell r="B27">
            <v>24.8</v>
          </cell>
          <cell r="C27">
            <v>28.6</v>
          </cell>
          <cell r="D27">
            <v>22.6</v>
          </cell>
          <cell r="E27">
            <v>86.5</v>
          </cell>
          <cell r="F27">
            <v>95</v>
          </cell>
          <cell r="G27">
            <v>68</v>
          </cell>
          <cell r="H27">
            <v>14.04</v>
          </cell>
          <cell r="I27" t="str">
            <v>N</v>
          </cell>
          <cell r="J27">
            <v>21.6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zoomScale="90" zoomScaleNormal="90" workbookViewId="0">
      <selection activeCell="AH70" sqref="AH70"/>
    </sheetView>
  </sheetViews>
  <sheetFormatPr defaultRowHeight="12.75" x14ac:dyDescent="0.2"/>
  <cols>
    <col min="1" max="1" width="19.140625" style="2" bestFit="1" customWidth="1"/>
    <col min="2" max="29" width="5.42578125" style="2" customWidth="1"/>
    <col min="30" max="30" width="6.5703125" style="7" bestFit="1" customWidth="1"/>
  </cols>
  <sheetData>
    <row r="1" spans="1:33" ht="20.100000000000001" customHeight="1" x14ac:dyDescent="0.2">
      <c r="A1" s="143" t="s">
        <v>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5"/>
    </row>
    <row r="2" spans="1:33" s="4" customFormat="1" ht="20.100000000000001" customHeight="1" x14ac:dyDescent="0.2">
      <c r="A2" s="146" t="s">
        <v>21</v>
      </c>
      <c r="B2" s="140" t="s">
        <v>231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2"/>
    </row>
    <row r="3" spans="1:33" s="5" customFormat="1" ht="20.100000000000001" customHeight="1" x14ac:dyDescent="0.2">
      <c r="A3" s="146"/>
      <c r="B3" s="139">
        <v>1</v>
      </c>
      <c r="C3" s="139">
        <f>SUM(B3+1)</f>
        <v>2</v>
      </c>
      <c r="D3" s="139">
        <f t="shared" ref="D3:AB3" si="0">SUM(C3+1)</f>
        <v>3</v>
      </c>
      <c r="E3" s="139">
        <f t="shared" si="0"/>
        <v>4</v>
      </c>
      <c r="F3" s="139">
        <f t="shared" si="0"/>
        <v>5</v>
      </c>
      <c r="G3" s="139">
        <v>6</v>
      </c>
      <c r="H3" s="139"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>SUM(AB3+1)</f>
        <v>28</v>
      </c>
      <c r="AD3" s="135" t="s">
        <v>36</v>
      </c>
    </row>
    <row r="4" spans="1:33" s="5" customFormat="1" x14ac:dyDescent="0.2">
      <c r="A4" s="146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6"/>
    </row>
    <row r="5" spans="1:33" s="5" customFormat="1" x14ac:dyDescent="0.2">
      <c r="A5" s="57" t="s">
        <v>40</v>
      </c>
      <c r="B5" s="118">
        <f>[1]Fevereiro!$B$5</f>
        <v>28.916666666666661</v>
      </c>
      <c r="C5" s="118">
        <f>[1]Fevereiro!$B$6</f>
        <v>29.675000000000008</v>
      </c>
      <c r="D5" s="118">
        <f>[1]Fevereiro!$B$7</f>
        <v>30.200000000000003</v>
      </c>
      <c r="E5" s="118">
        <f>[1]Fevereiro!$B$8</f>
        <v>28.999999999999996</v>
      </c>
      <c r="F5" s="118">
        <f>[1]Fevereiro!$B$9</f>
        <v>26.737500000000001</v>
      </c>
      <c r="G5" s="118">
        <f>[1]Fevereiro!$B$10</f>
        <v>25.379166666666663</v>
      </c>
      <c r="H5" s="118">
        <f>[1]Fevereiro!$B$11</f>
        <v>27.595833333333331</v>
      </c>
      <c r="I5" s="118">
        <f>[1]Fevereiro!$B$12</f>
        <v>28.983333333333334</v>
      </c>
      <c r="J5" s="118">
        <f>[1]Fevereiro!$B$13</f>
        <v>29.554166666666664</v>
      </c>
      <c r="K5" s="118">
        <f>[1]Fevereiro!$B$14</f>
        <v>28.341666666666669</v>
      </c>
      <c r="L5" s="118">
        <f>[1]Fevereiro!$B$15</f>
        <v>28.554166666666664</v>
      </c>
      <c r="M5" s="118">
        <f>[1]Fevereiro!$B$16</f>
        <v>26.462500000000006</v>
      </c>
      <c r="N5" s="118">
        <f>[1]Fevereiro!$B$17</f>
        <v>26.466666666666665</v>
      </c>
      <c r="O5" s="118">
        <f>[1]Fevereiro!$B$18</f>
        <v>26.220833333333331</v>
      </c>
      <c r="P5" s="118">
        <f>[1]Fevereiro!$B$19</f>
        <v>25.279166666666665</v>
      </c>
      <c r="Q5" s="118">
        <f>[1]Fevereiro!$B$20</f>
        <v>25.991666666666671</v>
      </c>
      <c r="R5" s="118">
        <f>[1]Fevereiro!$B$21</f>
        <v>25.420833333333334</v>
      </c>
      <c r="S5" s="118">
        <f>[1]Fevereiro!$B$22</f>
        <v>25.941666666666663</v>
      </c>
      <c r="T5" s="118">
        <f>[1]Fevereiro!$B$23</f>
        <v>25.687499999999996</v>
      </c>
      <c r="U5" s="118">
        <f>[1]Fevereiro!$B$24</f>
        <v>25.545833333333334</v>
      </c>
      <c r="V5" s="118">
        <f>[1]Fevereiro!$B$25</f>
        <v>26.033333333333331</v>
      </c>
      <c r="W5" s="118">
        <f>[1]Fevereiro!$B$26</f>
        <v>26.9375</v>
      </c>
      <c r="X5" s="118">
        <f>[1]Fevereiro!$B$27</f>
        <v>28.020833333333332</v>
      </c>
      <c r="Y5" s="118">
        <f>[1]Fevereiro!$B$28</f>
        <v>28.825000000000003</v>
      </c>
      <c r="Z5" s="118">
        <f>[1]Fevereiro!$B$29</f>
        <v>28.516666666666662</v>
      </c>
      <c r="AA5" s="118">
        <f>[1]Fevereiro!$B$30</f>
        <v>24.704166666666666</v>
      </c>
      <c r="AB5" s="118">
        <f>[1]Fevereiro!$B$31</f>
        <v>24.408333333333335</v>
      </c>
      <c r="AC5" s="118">
        <f>[1]Fevereiro!$B$32</f>
        <v>24.600000000000005</v>
      </c>
      <c r="AD5" s="91">
        <f>AVERAGE(B5:AC5)</f>
        <v>27.071428571428573</v>
      </c>
    </row>
    <row r="6" spans="1:33" x14ac:dyDescent="0.2">
      <c r="A6" s="57" t="s">
        <v>0</v>
      </c>
      <c r="B6" s="11">
        <f>[2]Fevereiro!$B$5</f>
        <v>27.899999999999991</v>
      </c>
      <c r="C6" s="11">
        <f>[2]Fevereiro!$B$6</f>
        <v>24.583333333333339</v>
      </c>
      <c r="D6" s="11">
        <f>[2]Fevereiro!$B$7</f>
        <v>24.412499999999998</v>
      </c>
      <c r="E6" s="11">
        <f>[2]Fevereiro!$B$8</f>
        <v>24.95</v>
      </c>
      <c r="F6" s="11">
        <f>[2]Fevereiro!$B$9</f>
        <v>24.479166666666661</v>
      </c>
      <c r="G6" s="11">
        <f>[2]Fevereiro!$B$10</f>
        <v>25.6875</v>
      </c>
      <c r="H6" s="11">
        <f>[2]Fevereiro!$B$11</f>
        <v>26.166666666666661</v>
      </c>
      <c r="I6" s="11">
        <f>[2]Fevereiro!$B$12</f>
        <v>26.637499999999999</v>
      </c>
      <c r="J6" s="11">
        <f>[2]Fevereiro!$B$13</f>
        <v>27.970833333333331</v>
      </c>
      <c r="K6" s="11">
        <f>[2]Fevereiro!$B$14</f>
        <v>25.804166666666664</v>
      </c>
      <c r="L6" s="11">
        <f>[2]Fevereiro!$B$15</f>
        <v>27.241666666666664</v>
      </c>
      <c r="M6" s="11">
        <f>[2]Fevereiro!$B$16</f>
        <v>23.862499999999994</v>
      </c>
      <c r="N6" s="11">
        <f>[2]Fevereiro!$B$17</f>
        <v>24.279166666666665</v>
      </c>
      <c r="O6" s="11">
        <f>[2]Fevereiro!$B$18</f>
        <v>23.891666666666666</v>
      </c>
      <c r="P6" s="11">
        <f>[2]Fevereiro!$B$19</f>
        <v>24.237499999999994</v>
      </c>
      <c r="Q6" s="11">
        <f>[2]Fevereiro!$B$20</f>
        <v>22.900000000000002</v>
      </c>
      <c r="R6" s="11">
        <f>[2]Fevereiro!$B$21</f>
        <v>21.795833333333334</v>
      </c>
      <c r="S6" s="11">
        <f>[2]Fevereiro!$B$22</f>
        <v>21.683333333333334</v>
      </c>
      <c r="T6" s="11">
        <f>[2]Fevereiro!$B$23</f>
        <v>21.862499999999997</v>
      </c>
      <c r="U6" s="11">
        <f>[2]Fevereiro!$B$24</f>
        <v>22.562499999999996</v>
      </c>
      <c r="V6" s="11">
        <f>[2]Fevereiro!$B$25</f>
        <v>25.641666666666666</v>
      </c>
      <c r="W6" s="11">
        <f>[2]Fevereiro!$B$26</f>
        <v>25.858333333333338</v>
      </c>
      <c r="X6" s="11">
        <f>[2]Fevereiro!$B$27</f>
        <v>26.395833333333329</v>
      </c>
      <c r="Y6" s="11">
        <f>[2]Fevereiro!$B$28</f>
        <v>28.504166666666659</v>
      </c>
      <c r="Z6" s="11">
        <f>[2]Fevereiro!$B$29</f>
        <v>28.045833333333334</v>
      </c>
      <c r="AA6" s="11">
        <f>[2]Fevereiro!$B$30</f>
        <v>20.362500000000001</v>
      </c>
      <c r="AB6" s="11">
        <f>[2]Fevereiro!$B$31</f>
        <v>22.529166666666669</v>
      </c>
      <c r="AC6" s="11">
        <f>[2]Fevereiro!$B$32</f>
        <v>24.466666666666665</v>
      </c>
      <c r="AD6" s="87">
        <f>AVERAGE(B6:AC6)</f>
        <v>24.811160714285712</v>
      </c>
    </row>
    <row r="7" spans="1:33" x14ac:dyDescent="0.2">
      <c r="A7" s="57" t="s">
        <v>104</v>
      </c>
      <c r="B7" s="11">
        <f>[3]Fevereiro!$B$5</f>
        <v>30.012500000000006</v>
      </c>
      <c r="C7" s="11">
        <f>[3]Fevereiro!$B$6</f>
        <v>29.616666666666671</v>
      </c>
      <c r="D7" s="11">
        <f>[3]Fevereiro!$B$7</f>
        <v>28.508333333333329</v>
      </c>
      <c r="E7" s="11">
        <f>[3]Fevereiro!$B$8</f>
        <v>26.737500000000001</v>
      </c>
      <c r="F7" s="11">
        <f>[3]Fevereiro!$B$9</f>
        <v>24.987500000000001</v>
      </c>
      <c r="G7" s="11">
        <f>[3]Fevereiro!$B$10</f>
        <v>25.5625</v>
      </c>
      <c r="H7" s="11">
        <f>[3]Fevereiro!$B$11</f>
        <v>27.100000000000005</v>
      </c>
      <c r="I7" s="11">
        <f>[3]Fevereiro!$B$12</f>
        <v>27.987500000000001</v>
      </c>
      <c r="J7" s="11">
        <f>[3]Fevereiro!$B$13</f>
        <v>28.512499999999999</v>
      </c>
      <c r="K7" s="11">
        <f>[3]Fevereiro!$B$14</f>
        <v>26.929166666666664</v>
      </c>
      <c r="L7" s="11">
        <f>[3]Fevereiro!$B$15</f>
        <v>27.574999999999999</v>
      </c>
      <c r="M7" s="11">
        <f>[3]Fevereiro!$B$16</f>
        <v>25.237499999999997</v>
      </c>
      <c r="N7" s="11">
        <f>[3]Fevereiro!$B$17</f>
        <v>24.329166666666669</v>
      </c>
      <c r="O7" s="11">
        <f>[3]Fevereiro!$B$18</f>
        <v>24.720833333333335</v>
      </c>
      <c r="P7" s="11">
        <f>[3]Fevereiro!$B$19</f>
        <v>24.929166666666664</v>
      </c>
      <c r="Q7" s="11">
        <f>[3]Fevereiro!$B$20</f>
        <v>25.400000000000002</v>
      </c>
      <c r="R7" s="11">
        <f>[3]Fevereiro!$B$21</f>
        <v>25.183333333333334</v>
      </c>
      <c r="S7" s="11">
        <f>[3]Fevereiro!$B$22</f>
        <v>24.395833333333332</v>
      </c>
      <c r="T7" s="11">
        <f>[3]Fevereiro!$B$23</f>
        <v>23</v>
      </c>
      <c r="U7" s="11">
        <f>[3]Fevereiro!$B$24</f>
        <v>25.016666666666666</v>
      </c>
      <c r="V7" s="11">
        <f>[3]Fevereiro!$B$25</f>
        <v>26.658333333333335</v>
      </c>
      <c r="W7" s="11">
        <f>[3]Fevereiro!$B$26</f>
        <v>27.695833333333336</v>
      </c>
      <c r="X7" s="11">
        <f>[3]Fevereiro!$B$27</f>
        <v>28.920833333333331</v>
      </c>
      <c r="Y7" s="11">
        <f>[3]Fevereiro!$B$28</f>
        <v>29.154166666666665</v>
      </c>
      <c r="Z7" s="11">
        <f>[3]Fevereiro!$B$29</f>
        <v>28.783333333333335</v>
      </c>
      <c r="AA7" s="11">
        <f>[3]Fevereiro!$B$30</f>
        <v>23.3125</v>
      </c>
      <c r="AB7" s="11">
        <f>[3]Fevereiro!$B$31</f>
        <v>22.583333333333332</v>
      </c>
      <c r="AC7" s="11">
        <f>[3]Fevereiro!$B$32</f>
        <v>24.708333333333332</v>
      </c>
      <c r="AD7" s="120">
        <f>AVERAGE(B7:AC7)</f>
        <v>26.34136904761905</v>
      </c>
    </row>
    <row r="8" spans="1:33" x14ac:dyDescent="0.2">
      <c r="A8" s="57" t="s">
        <v>1</v>
      </c>
      <c r="B8" s="11">
        <f>[4]Fevereiro!$B$5</f>
        <v>30.2</v>
      </c>
      <c r="C8" s="11">
        <f>[4]Fevereiro!$B$6</f>
        <v>26.76</v>
      </c>
      <c r="D8" s="11">
        <f>[4]Fevereiro!$B$7</f>
        <v>33.157142857142858</v>
      </c>
      <c r="E8" s="11">
        <f>[4]Fevereiro!$B$8</f>
        <v>29.2</v>
      </c>
      <c r="F8" s="11">
        <f>[4]Fevereiro!$B$9</f>
        <v>27.1</v>
      </c>
      <c r="G8" s="11">
        <f>[4]Fevereiro!$B$10</f>
        <v>28.7</v>
      </c>
      <c r="H8" s="11">
        <f>[4]Fevereiro!$B$11</f>
        <v>29.8</v>
      </c>
      <c r="I8" s="11">
        <f>[4]Fevereiro!$B$12</f>
        <v>35</v>
      </c>
      <c r="J8" s="11">
        <f>[4]Fevereiro!$B$13</f>
        <v>29.85</v>
      </c>
      <c r="K8" s="11">
        <f>[4]Fevereiro!$B$14</f>
        <v>26.75</v>
      </c>
      <c r="L8" s="11">
        <f>[4]Fevereiro!$B$15</f>
        <v>31.579999999999995</v>
      </c>
      <c r="M8" s="11">
        <f>[4]Fevereiro!$B$16</f>
        <v>28.666666666666668</v>
      </c>
      <c r="N8" s="11">
        <f>[4]Fevereiro!$B$17</f>
        <v>28.222222222222221</v>
      </c>
      <c r="O8" s="11">
        <f>[4]Fevereiro!$B$18</f>
        <v>26.474999999999994</v>
      </c>
      <c r="P8" s="11">
        <f>[4]Fevereiro!$B$19</f>
        <v>27.8</v>
      </c>
      <c r="Q8" s="11">
        <f>[4]Fevereiro!$B$20</f>
        <v>28.592307692307696</v>
      </c>
      <c r="R8" s="11">
        <f>[4]Fevereiro!$B$21</f>
        <v>25.183333333333334</v>
      </c>
      <c r="S8" s="11">
        <f>[4]Fevereiro!$B$22</f>
        <v>26.650000000000002</v>
      </c>
      <c r="T8" s="11">
        <f>[4]Fevereiro!$B$23</f>
        <v>26.833333333333329</v>
      </c>
      <c r="U8" s="11">
        <f>[4]Fevereiro!$B$24</f>
        <v>27.3125</v>
      </c>
      <c r="V8" s="11">
        <f>[4]Fevereiro!$B$25</f>
        <v>28.654166666666672</v>
      </c>
      <c r="W8" s="11">
        <f>[4]Fevereiro!$B$26</f>
        <v>28.670833333333334</v>
      </c>
      <c r="X8" s="11">
        <f>[4]Fevereiro!$B$27</f>
        <v>28.583333333333332</v>
      </c>
      <c r="Y8" s="11">
        <f>[4]Fevereiro!$B$28</f>
        <v>29.400000000000002</v>
      </c>
      <c r="Z8" s="11">
        <f>[4]Fevereiro!$B$29</f>
        <v>29.433333333333334</v>
      </c>
      <c r="AA8" s="11">
        <f>[4]Fevereiro!$B$30</f>
        <v>25.820833333333329</v>
      </c>
      <c r="AB8" s="11">
        <f>[4]Fevereiro!$B$31</f>
        <v>24.129166666666674</v>
      </c>
      <c r="AC8" s="11">
        <f>[4]Fevereiro!$B$32</f>
        <v>25.579166666666669</v>
      </c>
      <c r="AD8" s="87">
        <f>AVERAGE(B8:AC8)</f>
        <v>28.360833551369268</v>
      </c>
    </row>
    <row r="9" spans="1:33" x14ac:dyDescent="0.2">
      <c r="A9" s="57" t="s">
        <v>167</v>
      </c>
      <c r="B9" s="11">
        <f>[5]Fevereiro!$B$5</f>
        <v>28.899999999999995</v>
      </c>
      <c r="C9" s="11">
        <f>[5]Fevereiro!$B$6</f>
        <v>25.112500000000008</v>
      </c>
      <c r="D9" s="11">
        <f>[5]Fevereiro!$B$7</f>
        <v>22.9375</v>
      </c>
      <c r="E9" s="11">
        <f>[5]Fevereiro!$B$8</f>
        <v>24.149999999999995</v>
      </c>
      <c r="F9" s="11">
        <f>[5]Fevereiro!$B$9</f>
        <v>24.691666666666666</v>
      </c>
      <c r="G9" s="11">
        <f>[5]Fevereiro!$B$10</f>
        <v>25.558333333333334</v>
      </c>
      <c r="H9" s="11">
        <f>[5]Fevereiro!$B$11</f>
        <v>27.224999999999998</v>
      </c>
      <c r="I9" s="11">
        <f>[5]Fevereiro!$B$12</f>
        <v>27.591666666666665</v>
      </c>
      <c r="J9" s="11">
        <f>[5]Fevereiro!$B$13</f>
        <v>28.720833333333331</v>
      </c>
      <c r="K9" s="11">
        <f>[5]Fevereiro!$B$14</f>
        <v>25.987499999999997</v>
      </c>
      <c r="L9" s="11">
        <f>[5]Fevereiro!$B$15</f>
        <v>26.783333333333331</v>
      </c>
      <c r="M9" s="11">
        <f>[5]Fevereiro!$B$16</f>
        <v>23.191666666666666</v>
      </c>
      <c r="N9" s="11">
        <f>[5]Fevereiro!$B$17</f>
        <v>23.483333333333334</v>
      </c>
      <c r="O9" s="11">
        <f>[5]Fevereiro!$B$18</f>
        <v>22.758333333333329</v>
      </c>
      <c r="P9" s="11">
        <f>[5]Fevereiro!$B$19</f>
        <v>23.112499999999997</v>
      </c>
      <c r="Q9" s="11">
        <f>[5]Fevereiro!$B$20</f>
        <v>21.954166666666666</v>
      </c>
      <c r="R9" s="11">
        <f>[5]Fevereiro!$B$21</f>
        <v>21.779166666666669</v>
      </c>
      <c r="S9" s="11">
        <f>[5]Fevereiro!$B$22</f>
        <v>22.233333333333338</v>
      </c>
      <c r="T9" s="11">
        <f>[5]Fevereiro!$B$23</f>
        <v>22.804166666666671</v>
      </c>
      <c r="U9" s="11">
        <f>[5]Fevereiro!$B$24</f>
        <v>23.370833333333334</v>
      </c>
      <c r="V9" s="11">
        <f>[5]Fevereiro!$B$25</f>
        <v>25.487500000000001</v>
      </c>
      <c r="W9" s="11">
        <f>[5]Fevereiro!$B$26</f>
        <v>25.704166666666669</v>
      </c>
      <c r="X9" s="11">
        <f>[5]Fevereiro!$B$27</f>
        <v>27.170833333333331</v>
      </c>
      <c r="Y9" s="11">
        <f>[5]Fevereiro!$B$28</f>
        <v>27.966666666666665</v>
      </c>
      <c r="Z9" s="11">
        <f>[5]Fevereiro!$B$29</f>
        <v>27.929166666666664</v>
      </c>
      <c r="AA9" s="11">
        <f>[5]Fevereiro!$B$30</f>
        <v>19.295833333333331</v>
      </c>
      <c r="AB9" s="11">
        <f>[5]Fevereiro!$B$31</f>
        <v>21.354166666666661</v>
      </c>
      <c r="AC9" s="11">
        <f>[5]Fevereiro!$B$32</f>
        <v>23.258333333333329</v>
      </c>
      <c r="AD9" s="120">
        <f>AVERAGE(B9:AC9)</f>
        <v>24.661160714285717</v>
      </c>
    </row>
    <row r="10" spans="1:33" x14ac:dyDescent="0.2">
      <c r="A10" s="57" t="s">
        <v>111</v>
      </c>
      <c r="B10" s="11" t="str">
        <f>[6]Fevereiro!$B$5</f>
        <v>*</v>
      </c>
      <c r="C10" s="11" t="str">
        <f>[6]Fevereiro!$B$6</f>
        <v>*</v>
      </c>
      <c r="D10" s="11" t="str">
        <f>[6]Fevereiro!$B$7</f>
        <v>*</v>
      </c>
      <c r="E10" s="11" t="str">
        <f>[6]Fevereiro!$B$8</f>
        <v>*</v>
      </c>
      <c r="F10" s="11" t="str">
        <f>[6]Fevereiro!$B$9</f>
        <v>*</v>
      </c>
      <c r="G10" s="11" t="str">
        <f>[6]Fevereiro!$B$10</f>
        <v>*</v>
      </c>
      <c r="H10" s="11" t="str">
        <f>[6]Fevereiro!$B$11</f>
        <v>*</v>
      </c>
      <c r="I10" s="11" t="str">
        <f>[6]Fevereiro!$B$12</f>
        <v>*</v>
      </c>
      <c r="J10" s="11" t="str">
        <f>[6]Fevereiro!$B$13</f>
        <v>*</v>
      </c>
      <c r="K10" s="11" t="str">
        <f>[6]Fevereiro!$B$14</f>
        <v>*</v>
      </c>
      <c r="L10" s="11" t="str">
        <f>[6]Fevereiro!$B$15</f>
        <v>*</v>
      </c>
      <c r="M10" s="11" t="str">
        <f>[6]Fevereiro!$B$16</f>
        <v>*</v>
      </c>
      <c r="N10" s="11" t="str">
        <f>[6]Fevereiro!$B$17</f>
        <v>*</v>
      </c>
      <c r="O10" s="11" t="str">
        <f>[6]Fevereiro!$B$18</f>
        <v>*</v>
      </c>
      <c r="P10" s="11" t="str">
        <f>[6]Fevereiro!$B$19</f>
        <v>*</v>
      </c>
      <c r="Q10" s="11" t="str">
        <f>[6]Fevereiro!$B$20</f>
        <v>*</v>
      </c>
      <c r="R10" s="11" t="str">
        <f>[6]Fevereiro!$B$21</f>
        <v>*</v>
      </c>
      <c r="S10" s="11" t="str">
        <f>[6]Fevereiro!$B$22</f>
        <v>*</v>
      </c>
      <c r="T10" s="11" t="str">
        <f>[6]Fevereiro!$B$23</f>
        <v>*</v>
      </c>
      <c r="U10" s="11" t="str">
        <f>[6]Fevereiro!$B$24</f>
        <v>*</v>
      </c>
      <c r="V10" s="11" t="str">
        <f>[6]Fevereiro!$B$25</f>
        <v>*</v>
      </c>
      <c r="W10" s="11" t="str">
        <f>[6]Fevereiro!$B$26</f>
        <v>*</v>
      </c>
      <c r="X10" s="11" t="str">
        <f>[6]Fevereiro!$B$27</f>
        <v>*</v>
      </c>
      <c r="Y10" s="11" t="str">
        <f>[6]Fevereiro!$B$28</f>
        <v>*</v>
      </c>
      <c r="Z10" s="11" t="str">
        <f>[6]Fevereiro!$B$29</f>
        <v>*</v>
      </c>
      <c r="AA10" s="11" t="str">
        <f>[6]Fevereiro!$B$30</f>
        <v>*</v>
      </c>
      <c r="AB10" s="11" t="str">
        <f>[6]Fevereiro!$B$31</f>
        <v>*</v>
      </c>
      <c r="AC10" s="11" t="str">
        <f>[6]Fevereiro!$B$32</f>
        <v>*</v>
      </c>
      <c r="AD10" s="126" t="s">
        <v>226</v>
      </c>
    </row>
    <row r="11" spans="1:33" x14ac:dyDescent="0.2">
      <c r="A11" s="57" t="s">
        <v>64</v>
      </c>
      <c r="B11" s="11">
        <f>[7]Fevereiro!$B$5</f>
        <v>29.566666666666666</v>
      </c>
      <c r="C11" s="11">
        <f>[7]Fevereiro!$B$6</f>
        <v>29.995833333333334</v>
      </c>
      <c r="D11" s="11">
        <f>[7]Fevereiro!$B$7</f>
        <v>29.512499999999999</v>
      </c>
      <c r="E11" s="11">
        <f>[7]Fevereiro!$B$8</f>
        <v>26.720833333333335</v>
      </c>
      <c r="F11" s="11">
        <f>[7]Fevereiro!$B$9</f>
        <v>25.649999999999995</v>
      </c>
      <c r="G11" s="11">
        <f>[7]Fevereiro!$B$10</f>
        <v>26.362499999999997</v>
      </c>
      <c r="H11" s="11">
        <f>[7]Fevereiro!$B$11</f>
        <v>27.345833333333331</v>
      </c>
      <c r="I11" s="11">
        <f>[7]Fevereiro!$B$12</f>
        <v>29.108333333333331</v>
      </c>
      <c r="J11" s="11">
        <f>[7]Fevereiro!$B$13</f>
        <v>29.520833333333332</v>
      </c>
      <c r="K11" s="11">
        <f>[7]Fevereiro!$B$14</f>
        <v>27.5</v>
      </c>
      <c r="L11" s="11">
        <f>[7]Fevereiro!$B$15</f>
        <v>28.162499999999998</v>
      </c>
      <c r="M11" s="11">
        <f>[7]Fevereiro!$B$16</f>
        <v>25.841666666666665</v>
      </c>
      <c r="N11" s="11">
        <f>[7]Fevereiro!$B$17</f>
        <v>25.820833333333329</v>
      </c>
      <c r="O11" s="11">
        <f>[7]Fevereiro!$B$18</f>
        <v>25.454166666666666</v>
      </c>
      <c r="P11" s="11">
        <f>[7]Fevereiro!$B$19</f>
        <v>24.779166666666669</v>
      </c>
      <c r="Q11" s="11">
        <f>[7]Fevereiro!$B$20</f>
        <v>25.608333333333331</v>
      </c>
      <c r="R11" s="11">
        <f>[7]Fevereiro!$B$21</f>
        <v>26.345833333333328</v>
      </c>
      <c r="S11" s="11">
        <f>[7]Fevereiro!$B$22</f>
        <v>26.125</v>
      </c>
      <c r="T11" s="11">
        <f>[7]Fevereiro!$B$23</f>
        <v>24.162500000000005</v>
      </c>
      <c r="U11" s="11">
        <f>[7]Fevereiro!$B$24</f>
        <v>25.041666666666668</v>
      </c>
      <c r="V11" s="11">
        <f>[7]Fevereiro!$B$25</f>
        <v>26.320833333333329</v>
      </c>
      <c r="W11" s="11">
        <f>[7]Fevereiro!$B$26</f>
        <v>27.09545454545454</v>
      </c>
      <c r="X11" s="11">
        <f>[7]Fevereiro!$B$27</f>
        <v>27.941666666666666</v>
      </c>
      <c r="Y11" s="11">
        <f>[7]Fevereiro!$B$28</f>
        <v>28.404166666666669</v>
      </c>
      <c r="Z11" s="11">
        <f>[7]Fevereiro!$B$29</f>
        <v>29.254166666666663</v>
      </c>
      <c r="AA11" s="11">
        <f>[7]Fevereiro!$B$30</f>
        <v>23.708333333333332</v>
      </c>
      <c r="AB11" s="11">
        <f>[7]Fevereiro!$B$31</f>
        <v>22.483333333333331</v>
      </c>
      <c r="AC11" s="11">
        <f>[7]Fevereiro!$B$32</f>
        <v>24.020833333333339</v>
      </c>
      <c r="AD11" s="87">
        <f t="shared" ref="AD11:AD49" si="1">AVERAGE(B11:AC11)</f>
        <v>26.709063852813852</v>
      </c>
    </row>
    <row r="12" spans="1:33" x14ac:dyDescent="0.2">
      <c r="A12" s="57" t="s">
        <v>41</v>
      </c>
      <c r="B12" s="11">
        <f>[8]Fevereiro!$B$5</f>
        <v>29.033333333333331</v>
      </c>
      <c r="C12" s="11">
        <f>[8]Fevereiro!$B$6</f>
        <v>25.437499999999989</v>
      </c>
      <c r="D12" s="11">
        <f>[8]Fevereiro!$B$7</f>
        <v>25.387500000000003</v>
      </c>
      <c r="E12" s="11">
        <f>[8]Fevereiro!$B$8</f>
        <v>26.362499999999997</v>
      </c>
      <c r="F12" s="11">
        <f>[8]Fevereiro!$B$9</f>
        <v>27.116666666666664</v>
      </c>
      <c r="G12" s="11">
        <f>[8]Fevereiro!$B$10</f>
        <v>27.575000000000003</v>
      </c>
      <c r="H12" s="11">
        <f>[8]Fevereiro!$B$11</f>
        <v>28.5625</v>
      </c>
      <c r="I12" s="11">
        <f>[8]Fevereiro!$B$12</f>
        <v>29.350000000000005</v>
      </c>
      <c r="J12" s="11">
        <f>[8]Fevereiro!$B$13</f>
        <v>29.466666666666665</v>
      </c>
      <c r="K12" s="11">
        <f>[8]Fevereiro!$B$14</f>
        <v>26.929166666666664</v>
      </c>
      <c r="L12" s="11">
        <f>[8]Fevereiro!$B$15</f>
        <v>29.233333333333334</v>
      </c>
      <c r="M12" s="11">
        <f>[8]Fevereiro!$B$16</f>
        <v>27.095833333333335</v>
      </c>
      <c r="N12" s="11">
        <f>[8]Fevereiro!$B$17</f>
        <v>26.045833333333334</v>
      </c>
      <c r="O12" s="11">
        <f>[8]Fevereiro!$B$18</f>
        <v>26.629166666666677</v>
      </c>
      <c r="P12" s="11">
        <f>[8]Fevereiro!$B$19</f>
        <v>25.412499999999998</v>
      </c>
      <c r="Q12" s="11">
        <f>[8]Fevereiro!$B$20</f>
        <v>24.324999999999999</v>
      </c>
      <c r="R12" s="11">
        <f>[8]Fevereiro!$B$21</f>
        <v>24.433333333333337</v>
      </c>
      <c r="S12" s="11">
        <f>[8]Fevereiro!$B$22</f>
        <v>24.679166666666664</v>
      </c>
      <c r="T12" s="11">
        <f>[8]Fevereiro!$B$23</f>
        <v>25.091666666666665</v>
      </c>
      <c r="U12" s="11">
        <f>[8]Fevereiro!$B$24</f>
        <v>26.283333333333331</v>
      </c>
      <c r="V12" s="11">
        <f>[8]Fevereiro!$B$25</f>
        <v>27.5</v>
      </c>
      <c r="W12" s="11">
        <f>[8]Fevereiro!$B$26</f>
        <v>28.816666666666666</v>
      </c>
      <c r="X12" s="11">
        <f>[8]Fevereiro!$B$27</f>
        <v>29.170833333333331</v>
      </c>
      <c r="Y12" s="11">
        <f>[8]Fevereiro!$B$28</f>
        <v>29.612500000000001</v>
      </c>
      <c r="Z12" s="11">
        <f>[8]Fevereiro!$B$29</f>
        <v>29.974999999999998</v>
      </c>
      <c r="AA12" s="11">
        <f>[8]Fevereiro!$B$30</f>
        <v>22.566666666666663</v>
      </c>
      <c r="AB12" s="11">
        <f>[8]Fevereiro!$B$31</f>
        <v>23.970833333333331</v>
      </c>
      <c r="AC12" s="11">
        <f>[8]Fevereiro!$B$32</f>
        <v>25.870833333333326</v>
      </c>
      <c r="AD12" s="87">
        <f t="shared" si="1"/>
        <v>26.854761904761904</v>
      </c>
      <c r="AF12" t="s">
        <v>47</v>
      </c>
    </row>
    <row r="13" spans="1:33" x14ac:dyDescent="0.2">
      <c r="A13" s="57" t="s">
        <v>114</v>
      </c>
      <c r="B13" s="11">
        <f>[9]Fevereiro!$B$5</f>
        <v>27.920833333333334</v>
      </c>
      <c r="C13" s="11">
        <f>[9]Fevereiro!$B$6</f>
        <v>24.500000000000004</v>
      </c>
      <c r="D13" s="11">
        <f>[9]Fevereiro!$B$7</f>
        <v>26.354166666666661</v>
      </c>
      <c r="E13" s="11">
        <f>[9]Fevereiro!$B$8</f>
        <v>26.245833333333337</v>
      </c>
      <c r="F13" s="11">
        <f>[9]Fevereiro!$B$9</f>
        <v>26.470833333333335</v>
      </c>
      <c r="G13" s="11">
        <f>[9]Fevereiro!$B$10</f>
        <v>27.195833333333329</v>
      </c>
      <c r="H13" s="11">
        <f>[9]Fevereiro!$B$11</f>
        <v>27.516666666666669</v>
      </c>
      <c r="I13" s="11">
        <f>[9]Fevereiro!$B$12</f>
        <v>28.749999999999996</v>
      </c>
      <c r="J13" s="11">
        <f>[9]Fevereiro!$B$13</f>
        <v>29.254166666666666</v>
      </c>
      <c r="K13" s="11">
        <f>[9]Fevereiro!$B$14</f>
        <v>26.054166666666674</v>
      </c>
      <c r="L13" s="11">
        <f>[9]Fevereiro!$B$15</f>
        <v>28.370833333333326</v>
      </c>
      <c r="M13" s="11">
        <f>[9]Fevereiro!$B$16</f>
        <v>27.208333333333332</v>
      </c>
      <c r="N13" s="11">
        <f>[9]Fevereiro!$B$17</f>
        <v>25.962500000000002</v>
      </c>
      <c r="O13" s="11">
        <f>[9]Fevereiro!$B$18</f>
        <v>25.704166666666666</v>
      </c>
      <c r="P13" s="11">
        <f>[9]Fevereiro!$B$19</f>
        <v>24.975000000000005</v>
      </c>
      <c r="Q13" s="11">
        <f>[9]Fevereiro!$B$20</f>
        <v>24.337500000000006</v>
      </c>
      <c r="R13" s="11">
        <f>[9]Fevereiro!$B$21</f>
        <v>23.854166666666668</v>
      </c>
      <c r="S13" s="11">
        <f>[9]Fevereiro!$B$22</f>
        <v>26.345833333333335</v>
      </c>
      <c r="T13" s="11">
        <f>[9]Fevereiro!$B$23</f>
        <v>26.404166666666665</v>
      </c>
      <c r="U13" s="11">
        <f>[9]Fevereiro!$B$24</f>
        <v>26.170833333333334</v>
      </c>
      <c r="V13" s="11">
        <f>[9]Fevereiro!$B$25</f>
        <v>27.554166666666671</v>
      </c>
      <c r="W13" s="11">
        <f>[9]Fevereiro!$B$26</f>
        <v>27.708333333333332</v>
      </c>
      <c r="X13" s="11">
        <f>[9]Fevereiro!$B$27</f>
        <v>24.8</v>
      </c>
      <c r="Y13" s="11" t="str">
        <f>[9]Fevereiro!$B$28</f>
        <v>*</v>
      </c>
      <c r="Z13" s="11" t="str">
        <f>[9]Fevereiro!$B$29</f>
        <v>*</v>
      </c>
      <c r="AA13" s="11" t="str">
        <f>[9]Fevereiro!$B$30</f>
        <v>*</v>
      </c>
      <c r="AB13" s="11" t="str">
        <f>[9]Fevereiro!$B$31</f>
        <v>*</v>
      </c>
      <c r="AC13" s="11" t="str">
        <f>[9]Fevereiro!$B$32</f>
        <v>*</v>
      </c>
      <c r="AD13" s="120">
        <f t="shared" si="1"/>
        <v>26.506884057971014</v>
      </c>
    </row>
    <row r="14" spans="1:33" x14ac:dyDescent="0.2">
      <c r="A14" s="57" t="s">
        <v>118</v>
      </c>
      <c r="B14" s="11">
        <f>[10]Fevereiro!$B$5</f>
        <v>28.279166666666665</v>
      </c>
      <c r="C14" s="11">
        <f>[10]Fevereiro!$B$6</f>
        <v>29.020833333333329</v>
      </c>
      <c r="D14" s="11">
        <f>[10]Fevereiro!$B$7</f>
        <v>29.562499999999996</v>
      </c>
      <c r="E14" s="11">
        <f>[10]Fevereiro!$B$8</f>
        <v>27.395833333333332</v>
      </c>
      <c r="F14" s="11">
        <f>[10]Fevereiro!$B$9</f>
        <v>25.775000000000002</v>
      </c>
      <c r="G14" s="11">
        <f>[10]Fevereiro!$B$10</f>
        <v>25.820833333333329</v>
      </c>
      <c r="H14" s="11">
        <f>[10]Fevereiro!$B$11</f>
        <v>27.025000000000002</v>
      </c>
      <c r="I14" s="11">
        <f>[10]Fevereiro!$B$12</f>
        <v>28.566666666666674</v>
      </c>
      <c r="J14" s="11">
        <f>[10]Fevereiro!$B$13</f>
        <v>28.870833333333334</v>
      </c>
      <c r="K14" s="11">
        <f>[10]Fevereiro!$B$14</f>
        <v>27.174999999999997</v>
      </c>
      <c r="L14" s="11">
        <f>[10]Fevereiro!$B$15</f>
        <v>28.016666666666662</v>
      </c>
      <c r="M14" s="11">
        <f>[10]Fevereiro!$B$16</f>
        <v>26.420833333333334</v>
      </c>
      <c r="N14" s="11">
        <f>[10]Fevereiro!$B$17</f>
        <v>26</v>
      </c>
      <c r="O14" s="11">
        <f>[10]Fevereiro!$B$18</f>
        <v>25.554166666666671</v>
      </c>
      <c r="P14" s="11">
        <f>[10]Fevereiro!$B$19</f>
        <v>24.912500000000009</v>
      </c>
      <c r="Q14" s="11">
        <f>[10]Fevereiro!$B$20</f>
        <v>25.625</v>
      </c>
      <c r="R14" s="11">
        <f>[10]Fevereiro!$B$21</f>
        <v>25.791666666666668</v>
      </c>
      <c r="S14" s="11">
        <f>[10]Fevereiro!$B$22</f>
        <v>26.154166666666665</v>
      </c>
      <c r="T14" s="11">
        <f>[10]Fevereiro!$B$23</f>
        <v>24.512499999999999</v>
      </c>
      <c r="U14" s="11">
        <f>[10]Fevereiro!$B$24</f>
        <v>25.112500000000001</v>
      </c>
      <c r="V14" s="11">
        <f>[10]Fevereiro!$B$25</f>
        <v>25.570833333333336</v>
      </c>
      <c r="W14" s="11">
        <f>[10]Fevereiro!$B$26</f>
        <v>27.033333333333331</v>
      </c>
      <c r="X14" s="11">
        <f>[10]Fevereiro!$B$27</f>
        <v>28.704166666666666</v>
      </c>
      <c r="Y14" s="11">
        <f>[10]Fevereiro!$B$28</f>
        <v>28.641666666666669</v>
      </c>
      <c r="Z14" s="11">
        <f>[10]Fevereiro!$B$29</f>
        <v>27.987500000000001</v>
      </c>
      <c r="AA14" s="11">
        <f>[10]Fevereiro!$B$30</f>
        <v>23.895833333333339</v>
      </c>
      <c r="AB14" s="11">
        <f>[10]Fevereiro!$B$31</f>
        <v>22.795833333333338</v>
      </c>
      <c r="AC14" s="11">
        <f>[10]Fevereiro!$B$32</f>
        <v>24.349999999999998</v>
      </c>
      <c r="AD14" s="126">
        <f t="shared" si="1"/>
        <v>26.591815476190476</v>
      </c>
    </row>
    <row r="15" spans="1:33" x14ac:dyDescent="0.2">
      <c r="A15" s="57" t="s">
        <v>121</v>
      </c>
      <c r="B15" s="11">
        <f>[11]Fevereiro!$B$5</f>
        <v>29.9375</v>
      </c>
      <c r="C15" s="11">
        <f>[11]Fevereiro!$B$6</f>
        <v>26.825000000000003</v>
      </c>
      <c r="D15" s="11">
        <f>[11]Fevereiro!$B$7</f>
        <v>26.158333333333331</v>
      </c>
      <c r="E15" s="11">
        <f>[11]Fevereiro!$B$8</f>
        <v>24.470833333333331</v>
      </c>
      <c r="F15" s="11">
        <f>[11]Fevereiro!$B$9</f>
        <v>24.416666666666668</v>
      </c>
      <c r="G15" s="11">
        <f>[11]Fevereiro!$B$10</f>
        <v>25.191666666666663</v>
      </c>
      <c r="H15" s="11">
        <f>[11]Fevereiro!$B$11</f>
        <v>26.724999999999994</v>
      </c>
      <c r="I15" s="11">
        <f>[11]Fevereiro!$B$12</f>
        <v>26.754166666666666</v>
      </c>
      <c r="J15" s="11">
        <f>[11]Fevereiro!$B$13</f>
        <v>28.433333333333323</v>
      </c>
      <c r="K15" s="11">
        <f>[11]Fevereiro!$B$14</f>
        <v>26.354166666666671</v>
      </c>
      <c r="L15" s="11">
        <f>[11]Fevereiro!$B$15</f>
        <v>27.095833333333331</v>
      </c>
      <c r="M15" s="11">
        <f>[11]Fevereiro!$B$16</f>
        <v>24.225000000000005</v>
      </c>
      <c r="N15" s="11">
        <f>[11]Fevereiro!$B$17</f>
        <v>24.904166666666669</v>
      </c>
      <c r="O15" s="11">
        <f>[11]Fevereiro!$B$18</f>
        <v>24.437499999999996</v>
      </c>
      <c r="P15" s="11">
        <f>[11]Fevereiro!$B$19</f>
        <v>24.683333333333326</v>
      </c>
      <c r="Q15" s="11">
        <f>[11]Fevereiro!$B$20</f>
        <v>23.508333333333329</v>
      </c>
      <c r="R15" s="11">
        <f>[11]Fevereiro!$B$21</f>
        <v>23.575000000000003</v>
      </c>
      <c r="S15" s="11">
        <f>[11]Fevereiro!$B$22</f>
        <v>22.379166666666666</v>
      </c>
      <c r="T15" s="11">
        <f>[11]Fevereiro!$B$23</f>
        <v>22.729166666666668</v>
      </c>
      <c r="U15" s="11">
        <f>[11]Fevereiro!$B$24</f>
        <v>24.095833333333335</v>
      </c>
      <c r="V15" s="11">
        <f>[11]Fevereiro!$B$25</f>
        <v>26.245833333333334</v>
      </c>
      <c r="W15" s="11">
        <f>[11]Fevereiro!$B$26</f>
        <v>27.570833333333329</v>
      </c>
      <c r="X15" s="11">
        <f>[11]Fevereiro!$B$27</f>
        <v>28.182608695652171</v>
      </c>
      <c r="Y15" s="11">
        <f>[11]Fevereiro!$B$28</f>
        <v>29.286363636363628</v>
      </c>
      <c r="Z15" s="11">
        <f>[11]Fevereiro!$B$29</f>
        <v>29.795238095238098</v>
      </c>
      <c r="AA15" s="11">
        <f>[11]Fevereiro!$B$30</f>
        <v>21.157894736842106</v>
      </c>
      <c r="AB15" s="11">
        <f>[11]Fevereiro!$B$31</f>
        <v>22.844444444444449</v>
      </c>
      <c r="AC15" s="11">
        <f>[11]Fevereiro!$B$32</f>
        <v>25.205000000000002</v>
      </c>
      <c r="AD15" s="126">
        <f t="shared" si="1"/>
        <v>25.613864866971685</v>
      </c>
      <c r="AG15" t="s">
        <v>47</v>
      </c>
    </row>
    <row r="16" spans="1:33" x14ac:dyDescent="0.2">
      <c r="A16" s="57" t="s">
        <v>168</v>
      </c>
      <c r="B16" s="11">
        <f>[12]Fevereiro!$B$5</f>
        <v>26.279166666666669</v>
      </c>
      <c r="C16" s="11">
        <f>[12]Fevereiro!$B$6</f>
        <v>26.895833333333329</v>
      </c>
      <c r="D16" s="11">
        <f>[12]Fevereiro!$B$7</f>
        <v>25.966666666666665</v>
      </c>
      <c r="E16" s="11">
        <f>[12]Fevereiro!$B$8</f>
        <v>25.979166666666657</v>
      </c>
      <c r="F16" s="11">
        <f>[12]Fevereiro!$B$9</f>
        <v>25.220833333333335</v>
      </c>
      <c r="G16" s="11">
        <f>[12]Fevereiro!$B$10</f>
        <v>24.900000000000002</v>
      </c>
      <c r="H16" s="11">
        <f>[12]Fevereiro!$B$11</f>
        <v>25.537499999999998</v>
      </c>
      <c r="I16" s="11">
        <f>[12]Fevereiro!$B$12</f>
        <v>26.4375</v>
      </c>
      <c r="J16" s="11">
        <f>[12]Fevereiro!$B$13</f>
        <v>27.129166666666663</v>
      </c>
      <c r="K16" s="11">
        <f>[12]Fevereiro!$B$14</f>
        <v>25.183333333333326</v>
      </c>
      <c r="L16" s="11">
        <f>[12]Fevereiro!$B$15</f>
        <v>24.952173913043477</v>
      </c>
      <c r="M16" s="11">
        <f>[12]Fevereiro!$B$16</f>
        <v>24.941666666666666</v>
      </c>
      <c r="N16" s="11">
        <f>[12]Fevereiro!$B$17</f>
        <v>24.643478260869568</v>
      </c>
      <c r="O16" s="11">
        <f>[12]Fevereiro!$B$18</f>
        <v>23.829166666666662</v>
      </c>
      <c r="P16" s="11">
        <f>[12]Fevereiro!$B$19</f>
        <v>23.517391304347825</v>
      </c>
      <c r="Q16" s="11">
        <f>[12]Fevereiro!$B$20</f>
        <v>24.75</v>
      </c>
      <c r="R16" s="11">
        <f>[12]Fevereiro!$B$21</f>
        <v>23.224999999999998</v>
      </c>
      <c r="S16" s="11">
        <f>[12]Fevereiro!$B$22</f>
        <v>23.474999999999998</v>
      </c>
      <c r="T16" s="11">
        <f>[12]Fevereiro!$B$23</f>
        <v>24.341666666666665</v>
      </c>
      <c r="U16" s="11">
        <f>[12]Fevereiro!$B$24</f>
        <v>23.075000000000003</v>
      </c>
      <c r="V16" s="11">
        <f>[12]Fevereiro!$B$25</f>
        <v>24.237500000000001</v>
      </c>
      <c r="W16" s="11">
        <f>[12]Fevereiro!$B$26</f>
        <v>24.4583333333333</v>
      </c>
      <c r="X16" s="11">
        <f>[12]Fevereiro!$B$27</f>
        <v>26.4375</v>
      </c>
      <c r="Y16" s="11">
        <f>[12]Fevereiro!$B$28</f>
        <v>26.752173913043475</v>
      </c>
      <c r="Z16" s="11">
        <f>[12]Fevereiro!$B$29</f>
        <v>25.204166666666666</v>
      </c>
      <c r="AA16" s="11">
        <f>[12]Fevereiro!$B$30</f>
        <v>22.104166666666668</v>
      </c>
      <c r="AB16" s="11">
        <f>[12]Fevereiro!$B$31</f>
        <v>23.154166666666669</v>
      </c>
      <c r="AC16" s="11">
        <f>[12]Fevereiro!$B$32</f>
        <v>23.245833333333334</v>
      </c>
      <c r="AD16" s="126">
        <f t="shared" si="1"/>
        <v>24.852626811594199</v>
      </c>
      <c r="AG16" t="s">
        <v>47</v>
      </c>
    </row>
    <row r="17" spans="1:34" x14ac:dyDescent="0.2">
      <c r="A17" s="57" t="s">
        <v>2</v>
      </c>
      <c r="B17" s="11">
        <f>[13]Fevereiro!$B$5</f>
        <v>28.479166666666668</v>
      </c>
      <c r="C17" s="11">
        <f>[13]Fevereiro!$B$6</f>
        <v>26.741666666666674</v>
      </c>
      <c r="D17" s="11">
        <f>[13]Fevereiro!$B$7</f>
        <v>27.758333333333336</v>
      </c>
      <c r="E17" s="11">
        <f>[13]Fevereiro!$B$8</f>
        <v>26.104166666666668</v>
      </c>
      <c r="F17" s="11">
        <f>[13]Fevereiro!$B$9</f>
        <v>25.154166666666665</v>
      </c>
      <c r="G17" s="11">
        <f>[13]Fevereiro!$B$10</f>
        <v>25.720833333333331</v>
      </c>
      <c r="H17" s="11">
        <f>[13]Fevereiro!$B$11</f>
        <v>26.891666666666662</v>
      </c>
      <c r="I17" s="11">
        <f>[13]Fevereiro!$B$12</f>
        <v>27.758333333333329</v>
      </c>
      <c r="J17" s="11">
        <f>[13]Fevereiro!$B$13</f>
        <v>27.720833333333342</v>
      </c>
      <c r="K17" s="11">
        <f>[13]Fevereiro!$B$14</f>
        <v>26.637499999999989</v>
      </c>
      <c r="L17" s="11">
        <f>[13]Fevereiro!$B$15</f>
        <v>26.654166666666665</v>
      </c>
      <c r="M17" s="11">
        <f>[13]Fevereiro!$B$16</f>
        <v>25.179166666666671</v>
      </c>
      <c r="N17" s="11">
        <f>[13]Fevereiro!$B$17</f>
        <v>24.254166666666659</v>
      </c>
      <c r="O17" s="11">
        <f>[13]Fevereiro!$B$18</f>
        <v>23.833333333333339</v>
      </c>
      <c r="P17" s="11">
        <f>[13]Fevereiro!$B$19</f>
        <v>23.029166666666669</v>
      </c>
      <c r="Q17" s="11">
        <f>[13]Fevereiro!$B$20</f>
        <v>23.654166666666669</v>
      </c>
      <c r="R17" s="11">
        <f>[13]Fevereiro!$B$21</f>
        <v>23.466666666666665</v>
      </c>
      <c r="S17" s="11">
        <f>[13]Fevereiro!$B$22</f>
        <v>24.712499999999995</v>
      </c>
      <c r="T17" s="11">
        <f>[13]Fevereiro!$B$23</f>
        <v>25.245833333333334</v>
      </c>
      <c r="U17" s="11">
        <f>[13]Fevereiro!$B$24</f>
        <v>24.629166666666663</v>
      </c>
      <c r="V17" s="11">
        <f>[13]Fevereiro!$B$25</f>
        <v>25.920833333333334</v>
      </c>
      <c r="W17" s="11">
        <f>[13]Fevereiro!$B$26</f>
        <v>25.966666666666665</v>
      </c>
      <c r="X17" s="11">
        <f>[13]Fevereiro!$B$27</f>
        <v>26.587499999999995</v>
      </c>
      <c r="Y17" s="11">
        <f>[13]Fevereiro!$B$28</f>
        <v>27.462500000000002</v>
      </c>
      <c r="Z17" s="11">
        <f>[13]Fevereiro!$B$29</f>
        <v>27.079166666666666</v>
      </c>
      <c r="AA17" s="11">
        <f>[13]Fevereiro!$B$30</f>
        <v>23.266666666666669</v>
      </c>
      <c r="AB17" s="11">
        <f>[13]Fevereiro!$B$31</f>
        <v>22.341666666666669</v>
      </c>
      <c r="AC17" s="11">
        <f>[13]Fevereiro!$B$32</f>
        <v>22.637500000000003</v>
      </c>
      <c r="AD17" s="87">
        <f t="shared" si="1"/>
        <v>25.531696428571429</v>
      </c>
      <c r="AE17" s="12" t="s">
        <v>47</v>
      </c>
    </row>
    <row r="18" spans="1:34" x14ac:dyDescent="0.2">
      <c r="A18" s="57" t="s">
        <v>3</v>
      </c>
      <c r="B18" s="11">
        <f>[14]Fevereiro!$B$5</f>
        <v>27.637500000000003</v>
      </c>
      <c r="C18" s="11">
        <f>[14]Fevereiro!$B$6</f>
        <v>28.091666666666665</v>
      </c>
      <c r="D18" s="11">
        <f>[14]Fevereiro!$B$7</f>
        <v>28.454166666666666</v>
      </c>
      <c r="E18" s="11">
        <f>[14]Fevereiro!$B$8</f>
        <v>27.366666666666674</v>
      </c>
      <c r="F18" s="11">
        <f>[14]Fevereiro!$B$9</f>
        <v>27.050000000000008</v>
      </c>
      <c r="G18" s="11">
        <f>[14]Fevereiro!$B$10</f>
        <v>24.591666666666665</v>
      </c>
      <c r="H18" s="11">
        <f>[14]Fevereiro!$B$11</f>
        <v>26.566666666666666</v>
      </c>
      <c r="I18" s="11">
        <f>[14]Fevereiro!$B$12</f>
        <v>27.212500000000002</v>
      </c>
      <c r="J18" s="11">
        <f>[14]Fevereiro!$B$13</f>
        <v>28.483333333333334</v>
      </c>
      <c r="K18" s="11">
        <f>[14]Fevereiro!$B$14</f>
        <v>27.099999999999998</v>
      </c>
      <c r="L18" s="11">
        <f>[14]Fevereiro!$B$15</f>
        <v>26.729166666666661</v>
      </c>
      <c r="M18" s="11">
        <f>[14]Fevereiro!$B$16</f>
        <v>25.137499999999999</v>
      </c>
      <c r="N18" s="11">
        <f>[14]Fevereiro!$B$17</f>
        <v>25.212500000000006</v>
      </c>
      <c r="O18" s="11">
        <f>[14]Fevereiro!$B$18</f>
        <v>25.708333333333339</v>
      </c>
      <c r="P18" s="11">
        <f>[14]Fevereiro!$B$19</f>
        <v>24.837499999999995</v>
      </c>
      <c r="Q18" s="11">
        <f>[14]Fevereiro!$B$20</f>
        <v>24.308333333333334</v>
      </c>
      <c r="R18" s="11">
        <f>[14]Fevereiro!$B$21</f>
        <v>25.474999999999998</v>
      </c>
      <c r="S18" s="11">
        <f>[14]Fevereiro!$B$22</f>
        <v>24.516666666666669</v>
      </c>
      <c r="T18" s="11">
        <f>[14]Fevereiro!$B$23</f>
        <v>25.166666666666668</v>
      </c>
      <c r="U18" s="11">
        <f>[14]Fevereiro!$B$24</f>
        <v>24.112500000000008</v>
      </c>
      <c r="V18" s="11">
        <f>[14]Fevereiro!$B$25</f>
        <v>24.179166666666671</v>
      </c>
      <c r="W18" s="11">
        <f>[14]Fevereiro!$B$26</f>
        <v>24.073913043478264</v>
      </c>
      <c r="X18" s="11">
        <f>[14]Fevereiro!$B$27</f>
        <v>25.000000000000011</v>
      </c>
      <c r="Y18" s="11">
        <f>[14]Fevereiro!$B$28</f>
        <v>27.029166666666672</v>
      </c>
      <c r="Z18" s="11">
        <f>[14]Fevereiro!$B$29</f>
        <v>27.104166666666661</v>
      </c>
      <c r="AA18" s="11">
        <f>[14]Fevereiro!$B$30</f>
        <v>26</v>
      </c>
      <c r="AB18" s="11">
        <f>[14]Fevereiro!$B$31</f>
        <v>24.374999999999996</v>
      </c>
      <c r="AC18" s="11">
        <f>[14]Fevereiro!$B$32</f>
        <v>23.112500000000001</v>
      </c>
      <c r="AD18" s="87">
        <f t="shared" si="1"/>
        <v>25.87972308488613</v>
      </c>
      <c r="AE18" s="12" t="s">
        <v>47</v>
      </c>
      <c r="AH18" t="s">
        <v>47</v>
      </c>
    </row>
    <row r="19" spans="1:34" x14ac:dyDescent="0.2">
      <c r="A19" s="57" t="s">
        <v>4</v>
      </c>
      <c r="B19" s="11">
        <f>[15]Fevereiro!$B$5</f>
        <v>25.074999999999999</v>
      </c>
      <c r="C19" s="11">
        <f>[15]Fevereiro!$B$6</f>
        <v>24.958333333333332</v>
      </c>
      <c r="D19" s="11">
        <f>[15]Fevereiro!$B$7</f>
        <v>24.479166666666668</v>
      </c>
      <c r="E19" s="11">
        <f>[15]Fevereiro!$B$8</f>
        <v>23.954166666666666</v>
      </c>
      <c r="F19" s="11">
        <f>[15]Fevereiro!$B$9</f>
        <v>23.900000000000006</v>
      </c>
      <c r="G19" s="11">
        <f>[15]Fevereiro!$B$10</f>
        <v>23.091666666666669</v>
      </c>
      <c r="H19" s="11">
        <f>[15]Fevereiro!$B$11</f>
        <v>24.137499999999999</v>
      </c>
      <c r="I19" s="11">
        <f>[15]Fevereiro!$B$12</f>
        <v>24.641666666666669</v>
      </c>
      <c r="J19" s="11">
        <f>[15]Fevereiro!$B$13</f>
        <v>26.058333333333337</v>
      </c>
      <c r="K19" s="11">
        <f>[15]Fevereiro!$B$14</f>
        <v>24.712500000000006</v>
      </c>
      <c r="L19" s="11">
        <f>[15]Fevereiro!$B$15</f>
        <v>23.833333333333332</v>
      </c>
      <c r="M19" s="11">
        <f>[15]Fevereiro!$B$16</f>
        <v>22.790909090909093</v>
      </c>
      <c r="N19" s="11" t="str">
        <f>[15]Fevereiro!$B$17</f>
        <v>*</v>
      </c>
      <c r="O19" s="11">
        <f>[15]Fevereiro!$B$18</f>
        <v>25.49</v>
      </c>
      <c r="P19" s="11">
        <f>[15]Fevereiro!$B$19</f>
        <v>23.137500000000003</v>
      </c>
      <c r="Q19" s="11">
        <f>[15]Fevereiro!$B$20</f>
        <v>22.129166666666666</v>
      </c>
      <c r="R19" s="11">
        <f>[15]Fevereiro!$B$21</f>
        <v>22.787500000000005</v>
      </c>
      <c r="S19" s="11">
        <f>[15]Fevereiro!$B$22</f>
        <v>23.362499999999997</v>
      </c>
      <c r="T19" s="11">
        <f>[15]Fevereiro!$B$23</f>
        <v>22.704166666666676</v>
      </c>
      <c r="U19" s="11">
        <f>[15]Fevereiro!$B$24</f>
        <v>22.608333333333338</v>
      </c>
      <c r="V19" s="11">
        <f>[15]Fevereiro!$B$25</f>
        <v>22.399999999999995</v>
      </c>
      <c r="W19" s="11">
        <f>[15]Fevereiro!$B$26</f>
        <v>23.120833333333326</v>
      </c>
      <c r="X19" s="11">
        <f>[15]Fevereiro!$B$27</f>
        <v>24.683333333333326</v>
      </c>
      <c r="Y19" s="11">
        <f>[15]Fevereiro!$B$28</f>
        <v>24.866666666666664</v>
      </c>
      <c r="Z19" s="11">
        <f>[15]Fevereiro!$B$29</f>
        <v>23.916666666666661</v>
      </c>
      <c r="AA19" s="11">
        <f>[15]Fevereiro!$B$30</f>
        <v>23.462499999999995</v>
      </c>
      <c r="AB19" s="11">
        <f>[15]Fevereiro!$B$31</f>
        <v>22.525000000000006</v>
      </c>
      <c r="AC19" s="11">
        <f>[15]Fevereiro!$B$32</f>
        <v>21.737500000000001</v>
      </c>
      <c r="AD19" s="87">
        <f t="shared" si="1"/>
        <v>23.724601571268234</v>
      </c>
      <c r="AE19" s="12" t="s">
        <v>47</v>
      </c>
      <c r="AG19" t="s">
        <v>47</v>
      </c>
    </row>
    <row r="20" spans="1:34" x14ac:dyDescent="0.2">
      <c r="A20" s="57" t="s">
        <v>5</v>
      </c>
      <c r="B20" s="11" t="str">
        <f>[16]Fevereiro!$B$5</f>
        <v>*</v>
      </c>
      <c r="C20" s="11" t="str">
        <f>[16]Fevereiro!$B$6</f>
        <v>*</v>
      </c>
      <c r="D20" s="11" t="str">
        <f>[16]Fevereiro!$B$7</f>
        <v>*</v>
      </c>
      <c r="E20" s="11" t="str">
        <f>[16]Fevereiro!$B$8</f>
        <v>*</v>
      </c>
      <c r="F20" s="11" t="str">
        <f>[16]Fevereiro!$B$9</f>
        <v>*</v>
      </c>
      <c r="G20" s="11" t="str">
        <f>[16]Fevereiro!$B$10</f>
        <v>*</v>
      </c>
      <c r="H20" s="11" t="str">
        <f>[16]Fevereiro!$B$11</f>
        <v>*</v>
      </c>
      <c r="I20" s="11" t="str">
        <f>[16]Fevereiro!$B$12</f>
        <v>*</v>
      </c>
      <c r="J20" s="11" t="str">
        <f>[16]Fevereiro!$B$13</f>
        <v>*</v>
      </c>
      <c r="K20" s="11" t="str">
        <f>[16]Fevereiro!$B$14</f>
        <v>*</v>
      </c>
      <c r="L20" s="11" t="str">
        <f>[16]Fevereiro!$B$15</f>
        <v>*</v>
      </c>
      <c r="M20" s="11" t="str">
        <f>[16]Fevereiro!$B$16</f>
        <v>*</v>
      </c>
      <c r="N20" s="11" t="str">
        <f>[16]Fevereiro!$B$17</f>
        <v>*</v>
      </c>
      <c r="O20" s="11">
        <f>[16]Fevereiro!$B$18</f>
        <v>30.058333333333334</v>
      </c>
      <c r="P20" s="11">
        <f>[16]Fevereiro!$B$19</f>
        <v>26.770833333333339</v>
      </c>
      <c r="Q20" s="11">
        <f>[16]Fevereiro!$B$20</f>
        <v>28.341666666666665</v>
      </c>
      <c r="R20" s="11">
        <f>[16]Fevereiro!$B$21</f>
        <v>25.472727272727273</v>
      </c>
      <c r="S20" s="11">
        <f>[16]Fevereiro!$B$22</f>
        <v>32.091666666666669</v>
      </c>
      <c r="T20" s="11">
        <f>[16]Fevereiro!$B$23</f>
        <v>27.858333333333338</v>
      </c>
      <c r="U20" s="11">
        <f>[16]Fevereiro!$B$24</f>
        <v>26.112499999999997</v>
      </c>
      <c r="V20" s="11">
        <f>[16]Fevereiro!$B$25</f>
        <v>28.262499999999999</v>
      </c>
      <c r="W20" s="11">
        <f>[16]Fevereiro!$B$26</f>
        <v>27.629166666666666</v>
      </c>
      <c r="X20" s="11">
        <f>[16]Fevereiro!$B$27</f>
        <v>28.547826086956523</v>
      </c>
      <c r="Y20" s="11">
        <f>[16]Fevereiro!$B$28</f>
        <v>29.441666666666663</v>
      </c>
      <c r="Z20" s="11">
        <f>[16]Fevereiro!$B$29</f>
        <v>28.483333333333334</v>
      </c>
      <c r="AA20" s="11">
        <f>[16]Fevereiro!$B$30</f>
        <v>26.45</v>
      </c>
      <c r="AB20" s="11">
        <f>[16]Fevereiro!$B$31</f>
        <v>23.417391304347827</v>
      </c>
      <c r="AC20" s="11">
        <f>[16]Fevereiro!$B$32</f>
        <v>25.083333333333332</v>
      </c>
      <c r="AD20" s="87">
        <f t="shared" si="1"/>
        <v>27.601418533157663</v>
      </c>
      <c r="AE20" s="12" t="s">
        <v>47</v>
      </c>
    </row>
    <row r="21" spans="1:34" x14ac:dyDescent="0.2">
      <c r="A21" s="57" t="s">
        <v>43</v>
      </c>
      <c r="B21" s="11">
        <f>[17]Fevereiro!$B$5</f>
        <v>24.316666666666663</v>
      </c>
      <c r="C21" s="11">
        <f>[17]Fevereiro!$B$6</f>
        <v>23.895833333333332</v>
      </c>
      <c r="D21" s="11">
        <f>[17]Fevereiro!$B$7</f>
        <v>23.333333333333339</v>
      </c>
      <c r="E21" s="11">
        <f>[17]Fevereiro!$B$8</f>
        <v>24.466666666666665</v>
      </c>
      <c r="F21" s="11">
        <f>[17]Fevereiro!$B$9</f>
        <v>23.983333333333334</v>
      </c>
      <c r="G21" s="11">
        <f>[17]Fevereiro!$B$10</f>
        <v>23.61666666666666</v>
      </c>
      <c r="H21" s="11">
        <f>[17]Fevereiro!$B$11</f>
        <v>25.183333333333337</v>
      </c>
      <c r="I21" s="11">
        <f>[17]Fevereiro!$B$12</f>
        <v>25.233333333333334</v>
      </c>
      <c r="J21" s="11">
        <f>[17]Fevereiro!$B$13</f>
        <v>24.924999999999994</v>
      </c>
      <c r="K21" s="11">
        <f>[17]Fevereiro!$B$14</f>
        <v>25.112500000000001</v>
      </c>
      <c r="L21" s="11">
        <f>[17]Fevereiro!$B$15</f>
        <v>25.258333333333329</v>
      </c>
      <c r="M21" s="11">
        <f>[17]Fevereiro!$B$16</f>
        <v>24.041666666666668</v>
      </c>
      <c r="N21" s="11">
        <f>[17]Fevereiro!$B$17</f>
        <v>23.866666666666671</v>
      </c>
      <c r="O21" s="11">
        <f>[17]Fevereiro!$B$18</f>
        <v>23.462500000000002</v>
      </c>
      <c r="P21" s="11">
        <f>[17]Fevereiro!$B$19</f>
        <v>23.333333333333339</v>
      </c>
      <c r="Q21" s="11">
        <f>[17]Fevereiro!$B$20</f>
        <v>23.224999999999998</v>
      </c>
      <c r="R21" s="11">
        <f>[17]Fevereiro!$B$21</f>
        <v>23.545833333333338</v>
      </c>
      <c r="S21" s="11">
        <f>[17]Fevereiro!$B$22</f>
        <v>24.395833333333332</v>
      </c>
      <c r="T21" s="11">
        <f>[17]Fevereiro!$B$23</f>
        <v>23.708333333333332</v>
      </c>
      <c r="U21" s="11">
        <f>[17]Fevereiro!$B$24</f>
        <v>21.787499999999998</v>
      </c>
      <c r="V21" s="11">
        <f>[17]Fevereiro!$B$25</f>
        <v>23.529166666666665</v>
      </c>
      <c r="W21" s="11">
        <f>[17]Fevereiro!$B$26</f>
        <v>23.666666666666671</v>
      </c>
      <c r="X21" s="11">
        <f>[17]Fevereiro!$B$27</f>
        <v>25.129166666666666</v>
      </c>
      <c r="Y21" s="11">
        <f>[17]Fevereiro!$B$28</f>
        <v>25.537499999999998</v>
      </c>
      <c r="Z21" s="11">
        <f>[17]Fevereiro!$B$29</f>
        <v>24.187499999999996</v>
      </c>
      <c r="AA21" s="11">
        <f>[17]Fevereiro!$B$30</f>
        <v>22.812500000000004</v>
      </c>
      <c r="AB21" s="11">
        <f>[17]Fevereiro!$B$31</f>
        <v>23.187500000000004</v>
      </c>
      <c r="AC21" s="11">
        <f>[17]Fevereiro!$B$32</f>
        <v>21.974999999999998</v>
      </c>
      <c r="AD21" s="87">
        <f t="shared" si="1"/>
        <v>23.954166666666673</v>
      </c>
      <c r="AE21" s="12" t="s">
        <v>47</v>
      </c>
      <c r="AF21" t="s">
        <v>47</v>
      </c>
      <c r="AG21" t="s">
        <v>47</v>
      </c>
    </row>
    <row r="22" spans="1:34" x14ac:dyDescent="0.2">
      <c r="A22" s="57" t="s">
        <v>6</v>
      </c>
      <c r="B22" s="11">
        <f>[18]Fevereiro!$B$5</f>
        <v>25.274999999999999</v>
      </c>
      <c r="C22" s="11">
        <f>[18]Fevereiro!$B$6</f>
        <v>24.85</v>
      </c>
      <c r="D22" s="11">
        <f>[18]Fevereiro!$B$7</f>
        <v>23.25</v>
      </c>
      <c r="E22" s="11">
        <f>[18]Fevereiro!$B$8</f>
        <v>23.8</v>
      </c>
      <c r="F22" s="11">
        <f>[18]Fevereiro!$B$9</f>
        <v>25.674999999999997</v>
      </c>
      <c r="G22" s="11">
        <f>[18]Fevereiro!$B$10</f>
        <v>29.066666666666666</v>
      </c>
      <c r="H22" s="11">
        <f>[18]Fevereiro!$B$11</f>
        <v>24.999999999999996</v>
      </c>
      <c r="I22" s="11">
        <f>[18]Fevereiro!$B$12</f>
        <v>25.72</v>
      </c>
      <c r="J22" s="11">
        <f>[18]Fevereiro!$B$13</f>
        <v>27.471428571428572</v>
      </c>
      <c r="K22" s="11" t="str">
        <f>[18]Fevereiro!$B$14</f>
        <v>*</v>
      </c>
      <c r="L22" s="11">
        <f>[18]Fevereiro!$B$15</f>
        <v>24.9</v>
      </c>
      <c r="M22" s="11" t="str">
        <f>[18]Fevereiro!$B$16</f>
        <v>*</v>
      </c>
      <c r="N22" s="11">
        <f>[18]Fevereiro!$B$17</f>
        <v>30.2</v>
      </c>
      <c r="O22" s="11">
        <f>[18]Fevereiro!$B$18</f>
        <v>25.35</v>
      </c>
      <c r="P22" s="11">
        <f>[18]Fevereiro!$B$19</f>
        <v>26.964285714285715</v>
      </c>
      <c r="Q22" s="11">
        <f>[18]Fevereiro!$B$20</f>
        <v>26.61304347826087</v>
      </c>
      <c r="R22" s="11">
        <f>[18]Fevereiro!$B$21</f>
        <v>25.962499999999995</v>
      </c>
      <c r="S22" s="11">
        <f>[18]Fevereiro!$B$22</f>
        <v>26.721739130434784</v>
      </c>
      <c r="T22" s="11">
        <f>[18]Fevereiro!$B$23</f>
        <v>25.775000000000002</v>
      </c>
      <c r="U22" s="11">
        <f>[18]Fevereiro!$B$24</f>
        <v>24.170833333333334</v>
      </c>
      <c r="V22" s="11">
        <f>[18]Fevereiro!$B$25</f>
        <v>26.216666666666669</v>
      </c>
      <c r="W22" s="11">
        <f>[18]Fevereiro!$B$26</f>
        <v>26.525000000000002</v>
      </c>
      <c r="X22" s="11">
        <f>[18]Fevereiro!$B$27</f>
        <v>27.634782608695659</v>
      </c>
      <c r="Y22" s="11">
        <f>[18]Fevereiro!$B$28</f>
        <v>28.783333333333331</v>
      </c>
      <c r="Z22" s="11">
        <f>[18]Fevereiro!$B$29</f>
        <v>27.841666666666669</v>
      </c>
      <c r="AA22" s="11">
        <f>[18]Fevereiro!$B$30</f>
        <v>24.329166666666666</v>
      </c>
      <c r="AB22" s="11">
        <f>[18]Fevereiro!$B$31</f>
        <v>25.412500000000005</v>
      </c>
      <c r="AC22" s="11">
        <f>[18]Fevereiro!$B$32</f>
        <v>24.808333333333326</v>
      </c>
      <c r="AD22" s="87">
        <f t="shared" si="1"/>
        <v>26.089113314222008</v>
      </c>
      <c r="AG22" t="s">
        <v>47</v>
      </c>
    </row>
    <row r="23" spans="1:34" x14ac:dyDescent="0.2">
      <c r="A23" s="57" t="s">
        <v>7</v>
      </c>
      <c r="B23" s="11">
        <f>[19]Fevereiro!$B$5</f>
        <v>29.995833333333337</v>
      </c>
      <c r="C23" s="11">
        <f>[19]Fevereiro!$B$6</f>
        <v>26.537499999999994</v>
      </c>
      <c r="D23" s="11">
        <f>[19]Fevereiro!$B$7</f>
        <v>26.154166666666665</v>
      </c>
      <c r="E23" s="11">
        <f>[19]Fevereiro!$B$8</f>
        <v>24.837499999999995</v>
      </c>
      <c r="F23" s="11">
        <f>[19]Fevereiro!$B$9</f>
        <v>24.349999999999998</v>
      </c>
      <c r="G23" s="11">
        <f>[19]Fevereiro!$B$10</f>
        <v>25.499999999999996</v>
      </c>
      <c r="H23" s="11">
        <f>[19]Fevereiro!$B$11</f>
        <v>27.345833333333335</v>
      </c>
      <c r="I23" s="11">
        <f>[19]Fevereiro!$B$12</f>
        <v>27.8</v>
      </c>
      <c r="J23" s="11">
        <f>[19]Fevereiro!$B$13</f>
        <v>28.275000000000002</v>
      </c>
      <c r="K23" s="11">
        <f>[19]Fevereiro!$B$14</f>
        <v>25.700000000000003</v>
      </c>
      <c r="L23" s="11">
        <f>[19]Fevereiro!$B$15</f>
        <v>26.712500000000002</v>
      </c>
      <c r="M23" s="11">
        <f>[19]Fevereiro!$B$16</f>
        <v>23.7</v>
      </c>
      <c r="N23" s="11">
        <f>[19]Fevereiro!$B$17</f>
        <v>26.023529411764709</v>
      </c>
      <c r="O23" s="11">
        <f>[19]Fevereiro!$B$18</f>
        <v>23.854166666666668</v>
      </c>
      <c r="P23" s="11">
        <f>[19]Fevereiro!$B$19</f>
        <v>24.279166666666669</v>
      </c>
      <c r="Q23" s="11">
        <f>[19]Fevereiro!$B$20</f>
        <v>23.712499999999991</v>
      </c>
      <c r="R23" s="11">
        <f>[19]Fevereiro!$B$21</f>
        <v>23.708333333333332</v>
      </c>
      <c r="S23" s="11">
        <f>[19]Fevereiro!$B$22</f>
        <v>22.737500000000008</v>
      </c>
      <c r="T23" s="11">
        <f>[19]Fevereiro!$B$23</f>
        <v>21.670833333333334</v>
      </c>
      <c r="U23" s="11">
        <f>[19]Fevereiro!$B$24</f>
        <v>24.137500000000003</v>
      </c>
      <c r="V23" s="11">
        <f>[19]Fevereiro!$B$25</f>
        <v>26.587500000000002</v>
      </c>
      <c r="W23" s="11">
        <f>[19]Fevereiro!$B$26</f>
        <v>27.812500000000004</v>
      </c>
      <c r="X23" s="11">
        <f>[19]Fevereiro!$B$27</f>
        <v>27.870833333333334</v>
      </c>
      <c r="Y23" s="11">
        <f>[19]Fevereiro!$B$28</f>
        <v>28.324999999999992</v>
      </c>
      <c r="Z23" s="11">
        <f>[19]Fevereiro!$B$29</f>
        <v>28.366666666666671</v>
      </c>
      <c r="AA23" s="11">
        <f>[19]Fevereiro!$B$30</f>
        <v>21.041666666666664</v>
      </c>
      <c r="AB23" s="11">
        <f>[19]Fevereiro!$B$31</f>
        <v>22.485714285714288</v>
      </c>
      <c r="AC23" s="11">
        <f>[19]Fevereiro!$B$32</f>
        <v>24.695454545454552</v>
      </c>
      <c r="AD23" s="87">
        <f t="shared" si="1"/>
        <v>25.507757080104767</v>
      </c>
      <c r="AE23" t="s">
        <v>47</v>
      </c>
      <c r="AG23" t="s">
        <v>47</v>
      </c>
      <c r="AH23" t="s">
        <v>47</v>
      </c>
    </row>
    <row r="24" spans="1:34" x14ac:dyDescent="0.2">
      <c r="A24" s="57" t="s">
        <v>169</v>
      </c>
      <c r="B24" s="11">
        <f>[20]Fevereiro!$B$5</f>
        <v>29.204166666666669</v>
      </c>
      <c r="C24" s="11">
        <f>[20]Fevereiro!$B$6</f>
        <v>27.033333333333331</v>
      </c>
      <c r="D24" s="11">
        <f>[20]Fevereiro!$B$7</f>
        <v>27.191666666666659</v>
      </c>
      <c r="E24" s="11">
        <f>[20]Fevereiro!$B$8</f>
        <v>26.083333333333339</v>
      </c>
      <c r="F24" s="11">
        <f>[20]Fevereiro!$B$9</f>
        <v>25.287500000000005</v>
      </c>
      <c r="G24" s="11">
        <f>[20]Fevereiro!$B$10</f>
        <v>26.079166666666669</v>
      </c>
      <c r="H24" s="11">
        <f>[20]Fevereiro!$B$11</f>
        <v>26.900000000000002</v>
      </c>
      <c r="I24" s="11">
        <f>[20]Fevereiro!$B$12</f>
        <v>26.370833333333337</v>
      </c>
      <c r="J24" s="11">
        <f>[20]Fevereiro!$B$13</f>
        <v>27.874999999999996</v>
      </c>
      <c r="K24" s="11">
        <f>[20]Fevereiro!$B$14</f>
        <v>26.270833333333339</v>
      </c>
      <c r="L24" s="11">
        <f>[20]Fevereiro!$B$15</f>
        <v>27.708333333333332</v>
      </c>
      <c r="M24" s="11">
        <f>[20]Fevereiro!$B$16</f>
        <v>24.366666666666664</v>
      </c>
      <c r="N24" s="11">
        <f>[20]Fevereiro!$B$17</f>
        <v>25.245833333333334</v>
      </c>
      <c r="O24" s="11">
        <f>[20]Fevereiro!$B$18</f>
        <v>25.0625</v>
      </c>
      <c r="P24" s="11">
        <f>[20]Fevereiro!$B$19</f>
        <v>25.204166666666666</v>
      </c>
      <c r="Q24" s="11">
        <f>[20]Fevereiro!$B$20</f>
        <v>24.704166666666666</v>
      </c>
      <c r="R24" s="11">
        <f>[20]Fevereiro!$B$21</f>
        <v>24.754166666666666</v>
      </c>
      <c r="S24" s="11">
        <f>[20]Fevereiro!$B$22</f>
        <v>23.520833333333332</v>
      </c>
      <c r="T24" s="11">
        <f>[20]Fevereiro!$B$23</f>
        <v>21.166666666666668</v>
      </c>
      <c r="U24" s="11" t="str">
        <f>[20]Fevereiro!$B$24</f>
        <v>*</v>
      </c>
      <c r="V24" s="11" t="str">
        <f>[20]Fevereiro!$B$25</f>
        <v>*</v>
      </c>
      <c r="W24" s="11" t="str">
        <f>[20]Fevereiro!$B$26</f>
        <v>*</v>
      </c>
      <c r="X24" s="11" t="str">
        <f>[20]Fevereiro!$B$27</f>
        <v>*</v>
      </c>
      <c r="Y24" s="11" t="str">
        <f>[20]Fevereiro!$B$28</f>
        <v>*</v>
      </c>
      <c r="Z24" s="11" t="str">
        <f>[20]Fevereiro!$B$29</f>
        <v>*</v>
      </c>
      <c r="AA24" s="11" t="str">
        <f>[20]Fevereiro!$B$30</f>
        <v>*</v>
      </c>
      <c r="AB24" s="11" t="str">
        <f>[20]Fevereiro!$B$31</f>
        <v>*</v>
      </c>
      <c r="AC24" s="11" t="str">
        <f>[20]Fevereiro!$B$32</f>
        <v>*</v>
      </c>
      <c r="AD24" s="126">
        <f t="shared" si="1"/>
        <v>25.791008771929825</v>
      </c>
      <c r="AE24" s="12" t="s">
        <v>47</v>
      </c>
      <c r="AF24" t="s">
        <v>47</v>
      </c>
      <c r="AG24" t="s">
        <v>47</v>
      </c>
    </row>
    <row r="25" spans="1:34" x14ac:dyDescent="0.2">
      <c r="A25" s="57" t="s">
        <v>170</v>
      </c>
      <c r="B25" s="11">
        <f>[21]Fevereiro!$B$5</f>
        <v>30.650000000000002</v>
      </c>
      <c r="C25" s="11">
        <f>[21]Fevereiro!$B$6</f>
        <v>27.108333333333334</v>
      </c>
      <c r="D25" s="11">
        <f>[21]Fevereiro!$B$7</f>
        <v>25.6875</v>
      </c>
      <c r="E25" s="11">
        <f>[21]Fevereiro!$B$8</f>
        <v>25.199999999999992</v>
      </c>
      <c r="F25" s="11">
        <f>[21]Fevereiro!$B$9</f>
        <v>24.866666666666671</v>
      </c>
      <c r="G25" s="11">
        <f>[21]Fevereiro!$B$10</f>
        <v>26.391666666666666</v>
      </c>
      <c r="H25" s="11">
        <f>[21]Fevereiro!$B$11</f>
        <v>26.216666666666665</v>
      </c>
      <c r="I25" s="11">
        <f>[21]Fevereiro!$B$12</f>
        <v>26.258333333333336</v>
      </c>
      <c r="J25" s="11">
        <f>[21]Fevereiro!$B$13</f>
        <v>28.275000000000002</v>
      </c>
      <c r="K25" s="11">
        <f>[21]Fevereiro!$B$14</f>
        <v>26.283333333333331</v>
      </c>
      <c r="L25" s="11">
        <f>[21]Fevereiro!$B$15</f>
        <v>28.262500000000003</v>
      </c>
      <c r="M25" s="11">
        <f>[21]Fevereiro!$B$16</f>
        <v>24.05</v>
      </c>
      <c r="N25" s="11">
        <f>[21]Fevereiro!$B$17</f>
        <v>24.379166666666666</v>
      </c>
      <c r="O25" s="11">
        <f>[21]Fevereiro!$B$18</f>
        <v>24.958333333333329</v>
      </c>
      <c r="P25" s="11">
        <f>[21]Fevereiro!$B$19</f>
        <v>25.504166666666663</v>
      </c>
      <c r="Q25" s="11">
        <f>[21]Fevereiro!$B$20</f>
        <v>23.708333333333332</v>
      </c>
      <c r="R25" s="11">
        <f>[21]Fevereiro!$B$21</f>
        <v>23.074999999999999</v>
      </c>
      <c r="S25" s="11">
        <f>[21]Fevereiro!$B$22</f>
        <v>22.529166666666665</v>
      </c>
      <c r="T25" s="11">
        <f>[21]Fevereiro!$B$23</f>
        <v>23.258333333333329</v>
      </c>
      <c r="U25" s="11">
        <f>[21]Fevereiro!$B$24</f>
        <v>24.754166666666663</v>
      </c>
      <c r="V25" s="11">
        <f>[21]Fevereiro!$B$25</f>
        <v>26.841666666666669</v>
      </c>
      <c r="W25" s="11">
        <f>[21]Fevereiro!$B$26</f>
        <v>26.979166666666675</v>
      </c>
      <c r="X25" s="11">
        <f>[21]Fevereiro!$B$27</f>
        <v>28.233333333333331</v>
      </c>
      <c r="Y25" s="11">
        <f>[21]Fevereiro!$B$28</f>
        <v>28.849999999999994</v>
      </c>
      <c r="Z25" s="11">
        <f>[21]Fevereiro!$B$29</f>
        <v>27.360869565217396</v>
      </c>
      <c r="AA25" s="11">
        <f>[21]Fevereiro!$B$30</f>
        <v>20.383333333333336</v>
      </c>
      <c r="AB25" s="11">
        <f>[21]Fevereiro!$B$31</f>
        <v>22.799999999999994</v>
      </c>
      <c r="AC25" s="11">
        <f>[21]Fevereiro!$B$32</f>
        <v>24.125000000000004</v>
      </c>
      <c r="AD25" s="126">
        <f t="shared" si="1"/>
        <v>25.606787008281568</v>
      </c>
      <c r="AE25" s="12" t="s">
        <v>47</v>
      </c>
      <c r="AF25" t="s">
        <v>47</v>
      </c>
    </row>
    <row r="26" spans="1:34" x14ac:dyDescent="0.2">
      <c r="A26" s="57" t="s">
        <v>171</v>
      </c>
      <c r="B26" s="11">
        <f>[22]Fevereiro!$B$5</f>
        <v>29.870833333333334</v>
      </c>
      <c r="C26" s="11">
        <f>[22]Fevereiro!$B$6</f>
        <v>27.254166666666666</v>
      </c>
      <c r="D26" s="11">
        <f>[22]Fevereiro!$B$7</f>
        <v>27.370833333333326</v>
      </c>
      <c r="E26" s="11">
        <f>[22]Fevereiro!$B$8</f>
        <v>26.529166666666669</v>
      </c>
      <c r="F26" s="11">
        <f>[22]Fevereiro!$B$9</f>
        <v>25.933333333333334</v>
      </c>
      <c r="G26" s="11">
        <f>[22]Fevereiro!$B$10</f>
        <v>26.354166666666668</v>
      </c>
      <c r="H26" s="11">
        <f>[22]Fevereiro!$B$11</f>
        <v>27.570833333333336</v>
      </c>
      <c r="I26" s="11">
        <f>[22]Fevereiro!$B$12</f>
        <v>28.012500000000003</v>
      </c>
      <c r="J26" s="11">
        <f>[22]Fevereiro!$B$13</f>
        <v>28.07083333333334</v>
      </c>
      <c r="K26" s="11">
        <f>[22]Fevereiro!$B$14</f>
        <v>25.558333333333326</v>
      </c>
      <c r="L26" s="11">
        <f>[22]Fevereiro!$B$15</f>
        <v>27.329166666666666</v>
      </c>
      <c r="M26" s="11">
        <f>[22]Fevereiro!$B$16</f>
        <v>24.425000000000008</v>
      </c>
      <c r="N26" s="11">
        <f>[22]Fevereiro!$B$17</f>
        <v>25.633333333333336</v>
      </c>
      <c r="O26" s="11">
        <f>[22]Fevereiro!$B$18</f>
        <v>24.558333333333326</v>
      </c>
      <c r="P26" s="11">
        <f>[22]Fevereiro!$B$19</f>
        <v>24.787500000000009</v>
      </c>
      <c r="Q26" s="11">
        <f>[22]Fevereiro!$B$20</f>
        <v>24.670833333333334</v>
      </c>
      <c r="R26" s="11">
        <f>[22]Fevereiro!$B$21</f>
        <v>25.224999999999994</v>
      </c>
      <c r="S26" s="11">
        <f>[22]Fevereiro!$B$22</f>
        <v>23.349999999999998</v>
      </c>
      <c r="T26" s="11">
        <f>[22]Fevereiro!$B$23</f>
        <v>22.429166666666664</v>
      </c>
      <c r="U26" s="11">
        <f>[22]Fevereiro!$B$24</f>
        <v>25.079166666666666</v>
      </c>
      <c r="V26" s="11">
        <f>[22]Fevereiro!$B$25</f>
        <v>27.041666666666668</v>
      </c>
      <c r="W26" s="11">
        <f>[22]Fevereiro!$B$26</f>
        <v>28.141666666666662</v>
      </c>
      <c r="X26" s="11">
        <f>[22]Fevereiro!$B$27</f>
        <v>28.016666666666666</v>
      </c>
      <c r="Y26" s="11">
        <f>[22]Fevereiro!$B$28</f>
        <v>28.645833333333332</v>
      </c>
      <c r="Z26" s="11">
        <f>[22]Fevereiro!$B$29</f>
        <v>28.504166666666666</v>
      </c>
      <c r="AA26" s="11">
        <f>[22]Fevereiro!$B$30</f>
        <v>22.025000000000002</v>
      </c>
      <c r="AB26" s="11">
        <f>[22]Fevereiro!$B$31</f>
        <v>22.470833333333335</v>
      </c>
      <c r="AC26" s="11">
        <f>[22]Fevereiro!$B$32</f>
        <v>25.329166666666666</v>
      </c>
      <c r="AD26" s="126">
        <f t="shared" si="1"/>
        <v>26.078125</v>
      </c>
      <c r="AE26" s="12" t="s">
        <v>47</v>
      </c>
      <c r="AF26" t="s">
        <v>47</v>
      </c>
      <c r="AG26" t="s">
        <v>47</v>
      </c>
    </row>
    <row r="27" spans="1:34" x14ac:dyDescent="0.2">
      <c r="A27" s="57" t="s">
        <v>8</v>
      </c>
      <c r="B27" s="11">
        <f>[23]Fevereiro!$B$5</f>
        <v>30.350000000000005</v>
      </c>
      <c r="C27" s="11">
        <f>[23]Fevereiro!$B$6</f>
        <v>29.075000000000006</v>
      </c>
      <c r="D27" s="11">
        <f>[23]Fevereiro!$B$7</f>
        <v>26.887500000000003</v>
      </c>
      <c r="E27" s="11">
        <f>[23]Fevereiro!$B$8</f>
        <v>25.349999999999994</v>
      </c>
      <c r="F27" s="11">
        <f>[23]Fevereiro!$B$9</f>
        <v>25.112500000000001</v>
      </c>
      <c r="G27" s="11">
        <f>[23]Fevereiro!$B$10</f>
        <v>26.175000000000001</v>
      </c>
      <c r="H27" s="11">
        <f>[23]Fevereiro!$B$11</f>
        <v>26.216666666666665</v>
      </c>
      <c r="I27" s="11">
        <f>[23]Fevereiro!$B$12</f>
        <v>26.695833333333336</v>
      </c>
      <c r="J27" s="11">
        <f>[23]Fevereiro!$B$13</f>
        <v>28.404166666666665</v>
      </c>
      <c r="K27" s="11">
        <f>[23]Fevereiro!$B$14</f>
        <v>26.404166666666669</v>
      </c>
      <c r="L27" s="11">
        <f>[23]Fevereiro!$B$15</f>
        <v>27.5625</v>
      </c>
      <c r="M27" s="11">
        <f>[23]Fevereiro!$B$16</f>
        <v>24.225000000000005</v>
      </c>
      <c r="N27" s="11">
        <f>[23]Fevereiro!$B$17</f>
        <v>24.812500000000004</v>
      </c>
      <c r="O27" s="11">
        <f>[23]Fevereiro!$B$18</f>
        <v>24.979166666666668</v>
      </c>
      <c r="P27" s="11">
        <f>[23]Fevereiro!$B$19</f>
        <v>26.3125</v>
      </c>
      <c r="Q27" s="11">
        <f>[23]Fevereiro!$B$20</f>
        <v>24.825000000000003</v>
      </c>
      <c r="R27" s="11">
        <f>[23]Fevereiro!$B$21</f>
        <v>23.5625</v>
      </c>
      <c r="S27" s="11">
        <f>[23]Fevereiro!$B$22</f>
        <v>22.175000000000001</v>
      </c>
      <c r="T27" s="11">
        <f>[23]Fevereiro!$B$23</f>
        <v>22.587500000000002</v>
      </c>
      <c r="U27" s="11">
        <f>[23]Fevereiro!$B$24</f>
        <v>25.025000000000002</v>
      </c>
      <c r="V27" s="11">
        <f>[23]Fevereiro!$B$25</f>
        <v>26.666666666666671</v>
      </c>
      <c r="W27" s="11">
        <f>[23]Fevereiro!$B$26</f>
        <v>27.358333333333338</v>
      </c>
      <c r="X27" s="11">
        <f>[23]Fevereiro!$B$27</f>
        <v>28.741666666666664</v>
      </c>
      <c r="Y27" s="11">
        <f>[23]Fevereiro!$B$28</f>
        <v>28.983333333333331</v>
      </c>
      <c r="Z27" s="11">
        <f>[23]Fevereiro!$B$29</f>
        <v>28.329166666666666</v>
      </c>
      <c r="AA27" s="11">
        <f>[23]Fevereiro!$B$30</f>
        <v>20.866666666666664</v>
      </c>
      <c r="AB27" s="11">
        <f>[23]Fevereiro!$B$31</f>
        <v>22.745833333333337</v>
      </c>
      <c r="AC27" s="11">
        <f>[23]Fevereiro!$B$32</f>
        <v>25.066666666666674</v>
      </c>
      <c r="AD27" s="87">
        <f t="shared" si="1"/>
        <v>25.910565476190481</v>
      </c>
      <c r="AF27" t="s">
        <v>47</v>
      </c>
      <c r="AG27" t="s">
        <v>47</v>
      </c>
    </row>
    <row r="28" spans="1:34" x14ac:dyDescent="0.2">
      <c r="A28" s="57" t="s">
        <v>9</v>
      </c>
      <c r="B28" s="11">
        <f>[24]Fevereiro!$B$5</f>
        <v>30.791666666666661</v>
      </c>
      <c r="C28" s="11">
        <f>[24]Fevereiro!$B$6</f>
        <v>29.85217391304348</v>
      </c>
      <c r="D28" s="11">
        <f>[24]Fevereiro!$B$7</f>
        <v>28.354166666666668</v>
      </c>
      <c r="E28" s="11">
        <f>[24]Fevereiro!$B$8</f>
        <v>27.169565217391298</v>
      </c>
      <c r="F28" s="11">
        <f>[24]Fevereiro!$B$9</f>
        <v>25.226086956521737</v>
      </c>
      <c r="G28" s="11">
        <f>[24]Fevereiro!$B$10</f>
        <v>25.879166666666666</v>
      </c>
      <c r="H28" s="11">
        <f>[24]Fevereiro!$B$11</f>
        <v>27.154166666666669</v>
      </c>
      <c r="I28" s="11">
        <f>[24]Fevereiro!$B$12</f>
        <v>27.941666666666663</v>
      </c>
      <c r="J28" s="11">
        <f>[24]Fevereiro!$B$13</f>
        <v>28.995833333333337</v>
      </c>
      <c r="K28" s="11">
        <f>[24]Fevereiro!$B$14</f>
        <v>27.329166666666666</v>
      </c>
      <c r="L28" s="11">
        <f>[24]Fevereiro!$B$15</f>
        <v>27.295833333333338</v>
      </c>
      <c r="M28" s="11">
        <f>[24]Fevereiro!$B$16</f>
        <v>24.904166666666665</v>
      </c>
      <c r="N28" s="11">
        <f>[24]Fevereiro!$B$17</f>
        <v>23.926086956521736</v>
      </c>
      <c r="O28" s="11">
        <f>[24]Fevereiro!$B$18</f>
        <v>24.737500000000001</v>
      </c>
      <c r="P28" s="11">
        <f>[24]Fevereiro!$B$19</f>
        <v>25.091666666666665</v>
      </c>
      <c r="Q28" s="11">
        <f>[24]Fevereiro!$B$20</f>
        <v>25.654166666666665</v>
      </c>
      <c r="R28" s="11">
        <f>[24]Fevereiro!$B$21</f>
        <v>25.175000000000001</v>
      </c>
      <c r="S28" s="11">
        <f>[24]Fevereiro!$B$22</f>
        <v>23.962500000000002</v>
      </c>
      <c r="T28" s="11">
        <f>[24]Fevereiro!$B$23</f>
        <v>22.570833333333326</v>
      </c>
      <c r="U28" s="11">
        <f>[24]Fevereiro!$B$24</f>
        <v>25.270833333333329</v>
      </c>
      <c r="V28" s="11">
        <f>[24]Fevereiro!$B$25</f>
        <v>26.875</v>
      </c>
      <c r="W28" s="11">
        <f>[24]Fevereiro!$B$26</f>
        <v>28.004166666666674</v>
      </c>
      <c r="X28" s="11">
        <f>[24]Fevereiro!$B$27</f>
        <v>28.729166666666661</v>
      </c>
      <c r="Y28" s="11">
        <f>[24]Fevereiro!$B$28</f>
        <v>29.266666666666669</v>
      </c>
      <c r="Z28" s="11">
        <f>[24]Fevereiro!$B$29</f>
        <v>28.862500000000008</v>
      </c>
      <c r="AA28" s="11">
        <f>[24]Fevereiro!$B$30</f>
        <v>23.112500000000001</v>
      </c>
      <c r="AB28" s="11">
        <f>[24]Fevereiro!$B$31</f>
        <v>22.474999999999998</v>
      </c>
      <c r="AC28" s="11">
        <f>[24]Fevereiro!$B$32</f>
        <v>24.670833333333334</v>
      </c>
      <c r="AD28" s="87">
        <f t="shared" si="1"/>
        <v>26.402788561076598</v>
      </c>
      <c r="AF28" t="s">
        <v>47</v>
      </c>
      <c r="AG28" t="s">
        <v>47</v>
      </c>
    </row>
    <row r="29" spans="1:34" x14ac:dyDescent="0.2">
      <c r="A29" s="57" t="s">
        <v>42</v>
      </c>
      <c r="B29" s="11">
        <f>[25]Fevereiro!$B$5</f>
        <v>29.174999999999997</v>
      </c>
      <c r="C29" s="11">
        <f>[25]Fevereiro!$B$6</f>
        <v>25.616666666666671</v>
      </c>
      <c r="D29" s="11">
        <f>[25]Fevereiro!$B$7</f>
        <v>26.925000000000001</v>
      </c>
      <c r="E29" s="11">
        <f>[25]Fevereiro!$B$8</f>
        <v>27.447826086956521</v>
      </c>
      <c r="F29" s="11">
        <f>[25]Fevereiro!$B$9</f>
        <v>28.566666666666674</v>
      </c>
      <c r="G29" s="11">
        <f>[25]Fevereiro!$B$10</f>
        <v>28.720833333333328</v>
      </c>
      <c r="H29" s="11">
        <f>[25]Fevereiro!$B$11</f>
        <v>29.108333333333334</v>
      </c>
      <c r="I29" s="11">
        <f>[25]Fevereiro!$B$12</f>
        <v>29.912500000000005</v>
      </c>
      <c r="J29" s="11">
        <f>[25]Fevereiro!$B$13</f>
        <v>30.137500000000006</v>
      </c>
      <c r="K29" s="11">
        <f>[25]Fevereiro!$B$14</f>
        <v>26.879166666666666</v>
      </c>
      <c r="L29" s="11">
        <f>[25]Fevereiro!$B$15</f>
        <v>28.737500000000001</v>
      </c>
      <c r="M29" s="11">
        <f>[25]Fevereiro!$B$16</f>
        <v>27.891666666666666</v>
      </c>
      <c r="N29" s="11">
        <f>[25]Fevereiro!$B$17</f>
        <v>26.416666666666671</v>
      </c>
      <c r="O29" s="11">
        <f>[25]Fevereiro!$B$18</f>
        <v>25.608333333333334</v>
      </c>
      <c r="P29" s="11">
        <f>[25]Fevereiro!$B$19</f>
        <v>24.720833333333335</v>
      </c>
      <c r="Q29" s="11">
        <f>[25]Fevereiro!$B$20</f>
        <v>25.208333333333332</v>
      </c>
      <c r="R29" s="11">
        <f>[25]Fevereiro!$B$21</f>
        <v>24.970833333333331</v>
      </c>
      <c r="S29" s="11">
        <f>[25]Fevereiro!$B$22</f>
        <v>26.004166666666663</v>
      </c>
      <c r="T29" s="11">
        <f>[25]Fevereiro!$B$23</f>
        <v>26.483333333333331</v>
      </c>
      <c r="U29" s="11">
        <f>[25]Fevereiro!$B$24</f>
        <v>26.95</v>
      </c>
      <c r="V29" s="11">
        <f>[25]Fevereiro!$B$25</f>
        <v>28.041666666666657</v>
      </c>
      <c r="W29" s="11">
        <f>[25]Fevereiro!$B$26</f>
        <v>28.482608695652171</v>
      </c>
      <c r="X29" s="11">
        <f>[25]Fevereiro!$B$27</f>
        <v>28.725000000000005</v>
      </c>
      <c r="Y29" s="11">
        <f>[25]Fevereiro!$B$28</f>
        <v>29.154166666666665</v>
      </c>
      <c r="Z29" s="11">
        <f>[25]Fevereiro!$B$29</f>
        <v>29.283333333333335</v>
      </c>
      <c r="AA29" s="11">
        <f>[25]Fevereiro!$B$30</f>
        <v>23.733333333333334</v>
      </c>
      <c r="AB29" s="11">
        <f>[25]Fevereiro!$B$31</f>
        <v>23.029166666666669</v>
      </c>
      <c r="AC29" s="11">
        <f>[25]Fevereiro!$B$32</f>
        <v>26.287500000000005</v>
      </c>
      <c r="AD29" s="87">
        <f t="shared" si="1"/>
        <v>27.222069099378889</v>
      </c>
      <c r="AE29" s="12" t="s">
        <v>47</v>
      </c>
    </row>
    <row r="30" spans="1:34" x14ac:dyDescent="0.2">
      <c r="A30" s="57" t="s">
        <v>10</v>
      </c>
      <c r="B30" s="11">
        <f>[26]Fevereiro!$B$5</f>
        <v>30.679166666666674</v>
      </c>
      <c r="C30" s="11">
        <f>[26]Fevereiro!$B$6</f>
        <v>27.237500000000001</v>
      </c>
      <c r="D30" s="11">
        <f>[26]Fevereiro!$B$7</f>
        <v>26.662500000000009</v>
      </c>
      <c r="E30" s="11">
        <f>[26]Fevereiro!$B$8</f>
        <v>25.116666666666664</v>
      </c>
      <c r="F30" s="11">
        <f>[26]Fevereiro!$B$9</f>
        <v>25.020833333333339</v>
      </c>
      <c r="G30" s="11">
        <f>[26]Fevereiro!$B$10</f>
        <v>26.483333333333338</v>
      </c>
      <c r="H30" s="11">
        <f>[26]Fevereiro!$B$11</f>
        <v>26.875000000000011</v>
      </c>
      <c r="I30" s="11">
        <f>[26]Fevereiro!$B$12</f>
        <v>26.966666666666665</v>
      </c>
      <c r="J30" s="11">
        <f>[26]Fevereiro!$B$13</f>
        <v>29.020833333333329</v>
      </c>
      <c r="K30" s="11">
        <f>[26]Fevereiro!$B$14</f>
        <v>26.745833333333337</v>
      </c>
      <c r="L30" s="11">
        <f>[26]Fevereiro!$B$15</f>
        <v>28.054166666666674</v>
      </c>
      <c r="M30" s="11">
        <f>[26]Fevereiro!$B$16</f>
        <v>24.558333333333334</v>
      </c>
      <c r="N30" s="11">
        <f>[26]Fevereiro!$B$17</f>
        <v>24.716666666666669</v>
      </c>
      <c r="O30" s="11">
        <f>[26]Fevereiro!$B$18</f>
        <v>24.954166666666666</v>
      </c>
      <c r="P30" s="11">
        <f>[26]Fevereiro!$B$19</f>
        <v>25.4375</v>
      </c>
      <c r="Q30" s="11">
        <f>[26]Fevereiro!$B$20</f>
        <v>24.366666666666671</v>
      </c>
      <c r="R30" s="11">
        <f>[26]Fevereiro!$B$21</f>
        <v>23.750000000000004</v>
      </c>
      <c r="S30" s="11">
        <f>[26]Fevereiro!$B$22</f>
        <v>22.950000000000003</v>
      </c>
      <c r="T30" s="11">
        <f>[26]Fevereiro!$B$23</f>
        <v>22.416666666666668</v>
      </c>
      <c r="U30" s="11">
        <f>[26]Fevereiro!$B$24</f>
        <v>24.979166666666668</v>
      </c>
      <c r="V30" s="11">
        <f>[26]Fevereiro!$B$25</f>
        <v>27.004166666666663</v>
      </c>
      <c r="W30" s="11">
        <f>[26]Fevereiro!$B$26</f>
        <v>27.658333333333335</v>
      </c>
      <c r="X30" s="11">
        <f>[26]Fevereiro!$B$27</f>
        <v>28.641666666666662</v>
      </c>
      <c r="Y30" s="11">
        <f>[26]Fevereiro!$B$28</f>
        <v>29.204166666666662</v>
      </c>
      <c r="Z30" s="11">
        <f>[26]Fevereiro!$B$29</f>
        <v>29.395833333333339</v>
      </c>
      <c r="AA30" s="11">
        <f>[26]Fevereiro!$B$30</f>
        <v>20.795833333333334</v>
      </c>
      <c r="AB30" s="11">
        <f>[26]Fevereiro!$B$31</f>
        <v>22.633333333333336</v>
      </c>
      <c r="AC30" s="11">
        <f>[26]Fevereiro!$B$32</f>
        <v>25.425000000000001</v>
      </c>
      <c r="AD30" s="87">
        <f t="shared" si="1"/>
        <v>25.991071428571427</v>
      </c>
      <c r="AG30" t="s">
        <v>47</v>
      </c>
      <c r="AH30" t="s">
        <v>47</v>
      </c>
    </row>
    <row r="31" spans="1:34" x14ac:dyDescent="0.2">
      <c r="A31" s="57" t="s">
        <v>172</v>
      </c>
      <c r="B31" s="11">
        <f>[27]Fevereiro!$B$5</f>
        <v>29.058333333333341</v>
      </c>
      <c r="C31" s="11">
        <f>[27]Fevereiro!$B$6</f>
        <v>26.012499999999999</v>
      </c>
      <c r="D31" s="11">
        <f>[27]Fevereiro!$B$7</f>
        <v>25.55</v>
      </c>
      <c r="E31" s="11">
        <f>[27]Fevereiro!$B$8</f>
        <v>24.241666666666664</v>
      </c>
      <c r="F31" s="11">
        <f>[27]Fevereiro!$B$9</f>
        <v>23.658333333333335</v>
      </c>
      <c r="G31" s="11">
        <f>[27]Fevereiro!$B$10</f>
        <v>24.720833333333331</v>
      </c>
      <c r="H31" s="11">
        <f>[27]Fevereiro!$B$11</f>
        <v>26.625000000000004</v>
      </c>
      <c r="I31" s="11">
        <f>[27]Fevereiro!$B$12</f>
        <v>27.304166666666671</v>
      </c>
      <c r="J31" s="11">
        <f>[27]Fevereiro!$B$13</f>
        <v>28.137500000000003</v>
      </c>
      <c r="K31" s="11">
        <f>[27]Fevereiro!$B$14</f>
        <v>25.849999999999994</v>
      </c>
      <c r="L31" s="11">
        <f>[27]Fevereiro!$B$15</f>
        <v>26.866666666666674</v>
      </c>
      <c r="M31" s="11">
        <f>[27]Fevereiro!$B$16</f>
        <v>23.608333333333334</v>
      </c>
      <c r="N31" s="11">
        <f>[27]Fevereiro!$B$17</f>
        <v>24.491666666666671</v>
      </c>
      <c r="O31" s="11">
        <f>[27]Fevereiro!$B$18</f>
        <v>23.662499999999998</v>
      </c>
      <c r="P31" s="11">
        <f>[27]Fevereiro!$B$19</f>
        <v>24.191666666666666</v>
      </c>
      <c r="Q31" s="11">
        <f>[27]Fevereiro!$B$20</f>
        <v>23.270833333333332</v>
      </c>
      <c r="R31" s="11">
        <f>[27]Fevereiro!$B$21</f>
        <v>23.291666666666668</v>
      </c>
      <c r="S31" s="11">
        <f>[27]Fevereiro!$B$22</f>
        <v>21.75</v>
      </c>
      <c r="T31" s="11">
        <f>[27]Fevereiro!$B$23</f>
        <v>21.762499999999999</v>
      </c>
      <c r="U31" s="11">
        <f>[27]Fevereiro!$B$24</f>
        <v>22.804166666666664</v>
      </c>
      <c r="V31" s="11">
        <f>[27]Fevereiro!$B$25</f>
        <v>25.729166666666661</v>
      </c>
      <c r="W31" s="11">
        <f>[27]Fevereiro!$B$26</f>
        <v>26.995833333333334</v>
      </c>
      <c r="X31" s="11">
        <f>[27]Fevereiro!$B$27</f>
        <v>27.633333333333329</v>
      </c>
      <c r="Y31" s="11">
        <f>[27]Fevereiro!$B$28</f>
        <v>28.087500000000002</v>
      </c>
      <c r="Z31" s="11">
        <f>[27]Fevereiro!$B$29</f>
        <v>28.099999999999994</v>
      </c>
      <c r="AA31" s="11">
        <f>[27]Fevereiro!$B$30</f>
        <v>20.579166666666666</v>
      </c>
      <c r="AB31" s="11">
        <f>[27]Fevereiro!$B$31</f>
        <v>21.912499999999998</v>
      </c>
      <c r="AC31" s="11">
        <f>[27]Fevereiro!$B$32</f>
        <v>24.366666666666671</v>
      </c>
      <c r="AD31" s="126">
        <f t="shared" si="1"/>
        <v>25.009374999999999</v>
      </c>
    </row>
    <row r="32" spans="1:34" x14ac:dyDescent="0.2">
      <c r="A32" s="57" t="s">
        <v>11</v>
      </c>
      <c r="B32" s="11">
        <f>[28]Fevereiro!$B$5</f>
        <v>28.195833333333329</v>
      </c>
      <c r="C32" s="11">
        <f>[28]Fevereiro!$B$6</f>
        <v>25.445833333333336</v>
      </c>
      <c r="D32" s="11">
        <f>[28]Fevereiro!$B$7</f>
        <v>26.412500000000009</v>
      </c>
      <c r="E32" s="11">
        <f>[28]Fevereiro!$B$8</f>
        <v>25.720833333333335</v>
      </c>
      <c r="F32" s="11">
        <f>[28]Fevereiro!$B$9</f>
        <v>24.941666666666674</v>
      </c>
      <c r="G32" s="11">
        <f>[28]Fevereiro!$B$10</f>
        <v>24.995833333333334</v>
      </c>
      <c r="H32" s="11">
        <f>[28]Fevereiro!$B$11</f>
        <v>25.966666666666665</v>
      </c>
      <c r="I32" s="11">
        <f>[28]Fevereiro!$B$12</f>
        <v>26.541666666666661</v>
      </c>
      <c r="J32" s="11">
        <f>[28]Fevereiro!$B$13</f>
        <v>26.770833333333332</v>
      </c>
      <c r="K32" s="11">
        <f>[28]Fevereiro!$B$14</f>
        <v>25.804166666666664</v>
      </c>
      <c r="L32" s="11">
        <f>[28]Fevereiro!$B$15</f>
        <v>27.062500000000004</v>
      </c>
      <c r="M32" s="11">
        <f>[28]Fevereiro!$B$16</f>
        <v>24.433333333333334</v>
      </c>
      <c r="N32" s="11">
        <f>[28]Fevereiro!$B$17</f>
        <v>24.691666666666674</v>
      </c>
      <c r="O32" s="11">
        <f>[28]Fevereiro!$B$18</f>
        <v>24.354166666666661</v>
      </c>
      <c r="P32" s="11">
        <f>[28]Fevereiro!$B$19</f>
        <v>24.416666666666668</v>
      </c>
      <c r="Q32" s="11">
        <f>[28]Fevereiro!$B$20</f>
        <v>24.183333333333337</v>
      </c>
      <c r="R32" s="11">
        <f>[28]Fevereiro!$B$21</f>
        <v>24.445833333333336</v>
      </c>
      <c r="S32" s="11">
        <f>[28]Fevereiro!$B$22</f>
        <v>24.029166666666669</v>
      </c>
      <c r="T32" s="11">
        <f>[28]Fevereiro!$B$23</f>
        <v>24.541666666666671</v>
      </c>
      <c r="U32" s="11">
        <f>[28]Fevereiro!$B$24</f>
        <v>25.004166666666663</v>
      </c>
      <c r="V32" s="11">
        <f>[28]Fevereiro!$B$25</f>
        <v>25.066666666666674</v>
      </c>
      <c r="W32" s="11">
        <f>[28]Fevereiro!$B$26</f>
        <v>26.679166666666671</v>
      </c>
      <c r="X32" s="11">
        <f>[28]Fevereiro!$B$27</f>
        <v>27.525000000000002</v>
      </c>
      <c r="Y32" s="11">
        <f>[28]Fevereiro!$B$28</f>
        <v>28.079166666666666</v>
      </c>
      <c r="Z32" s="11">
        <f>[28]Fevereiro!$B$29</f>
        <v>27.600000000000005</v>
      </c>
      <c r="AA32" s="11">
        <f>[28]Fevereiro!$B$30</f>
        <v>21.995833333333341</v>
      </c>
      <c r="AB32" s="11">
        <f>[28]Fevereiro!$B$31</f>
        <v>21.695833333333336</v>
      </c>
      <c r="AC32" s="11">
        <f>[28]Fevereiro!$B$32</f>
        <v>24.933333333333334</v>
      </c>
      <c r="AD32" s="87">
        <f t="shared" si="1"/>
        <v>25.411904761904765</v>
      </c>
      <c r="AE32" s="12" t="s">
        <v>47</v>
      </c>
      <c r="AG32" t="s">
        <v>47</v>
      </c>
      <c r="AH32" t="s">
        <v>47</v>
      </c>
    </row>
    <row r="33" spans="1:34" s="5" customFormat="1" x14ac:dyDescent="0.2">
      <c r="A33" s="57" t="s">
        <v>12</v>
      </c>
      <c r="B33" s="11">
        <f>[29]Fevereiro!$B$5</f>
        <v>33.92307692307692</v>
      </c>
      <c r="C33" s="11">
        <f>[29]Fevereiro!$B$6</f>
        <v>26.658333333333328</v>
      </c>
      <c r="D33" s="11">
        <f>[29]Fevereiro!$B$7</f>
        <v>31.616666666666664</v>
      </c>
      <c r="E33" s="11">
        <f>[29]Fevereiro!$B$8</f>
        <v>30.224999999999998</v>
      </c>
      <c r="F33" s="11">
        <f>[29]Fevereiro!$B$9</f>
        <v>30.13333333333334</v>
      </c>
      <c r="G33" s="11">
        <f>[29]Fevereiro!$B$10</f>
        <v>32.281818181818181</v>
      </c>
      <c r="H33" s="11">
        <f>[29]Fevereiro!$B$11</f>
        <v>32.909090909090907</v>
      </c>
      <c r="I33" s="11">
        <f>[29]Fevereiro!$B$12</f>
        <v>33.563636363636363</v>
      </c>
      <c r="J33" s="11">
        <f>[29]Fevereiro!$B$13</f>
        <v>33.791666666666664</v>
      </c>
      <c r="K33" s="11">
        <f>[29]Fevereiro!$B$14</f>
        <v>28.136363636363637</v>
      </c>
      <c r="L33" s="11">
        <f>[29]Fevereiro!$B$15</f>
        <v>32.283333333333331</v>
      </c>
      <c r="M33" s="11">
        <f>[29]Fevereiro!$B$16</f>
        <v>28.033333333333335</v>
      </c>
      <c r="N33" s="11">
        <f>[29]Fevereiro!$B$17</f>
        <v>28.246153846153849</v>
      </c>
      <c r="O33" s="11">
        <f>[29]Fevereiro!$B$18</f>
        <v>26.907142857142855</v>
      </c>
      <c r="P33" s="11">
        <f>[29]Fevereiro!$B$19</f>
        <v>27.345454545454547</v>
      </c>
      <c r="Q33" s="11">
        <f>[29]Fevereiro!$B$20</f>
        <v>29.308333333333334</v>
      </c>
      <c r="R33" s="11">
        <f>[29]Fevereiro!$B$21</f>
        <v>28.900000000000002</v>
      </c>
      <c r="S33" s="11">
        <f>[29]Fevereiro!$B$22</f>
        <v>29.563636363636359</v>
      </c>
      <c r="T33" s="11">
        <f>[29]Fevereiro!$B$23</f>
        <v>27.062500000000004</v>
      </c>
      <c r="U33" s="11">
        <f>[29]Fevereiro!$B$24</f>
        <v>26.991666666666664</v>
      </c>
      <c r="V33" s="11">
        <f>[29]Fevereiro!$B$25</f>
        <v>28.033333333333335</v>
      </c>
      <c r="W33" s="11">
        <f>[29]Fevereiro!$B$26</f>
        <v>27.637499999999999</v>
      </c>
      <c r="X33" s="11">
        <f>[29]Fevereiro!$B$27</f>
        <v>27.904166666666669</v>
      </c>
      <c r="Y33" s="11">
        <f>[29]Fevereiro!$B$28</f>
        <v>28.737500000000001</v>
      </c>
      <c r="Z33" s="11">
        <f>[29]Fevereiro!$B$29</f>
        <v>28.979166666666661</v>
      </c>
      <c r="AA33" s="11">
        <f>[29]Fevereiro!$B$30</f>
        <v>25.358333333333338</v>
      </c>
      <c r="AB33" s="11">
        <f>[29]Fevereiro!$B$31</f>
        <v>24.245833333333326</v>
      </c>
      <c r="AC33" s="11">
        <f>[29]Fevereiro!$B$32</f>
        <v>26.252173913043471</v>
      </c>
      <c r="AD33" s="87">
        <f t="shared" si="1"/>
        <v>29.108162412122038</v>
      </c>
      <c r="AF33" s="5" t="s">
        <v>47</v>
      </c>
      <c r="AG33" s="5" t="s">
        <v>47</v>
      </c>
    </row>
    <row r="34" spans="1:34" x14ac:dyDescent="0.2">
      <c r="A34" s="57" t="s">
        <v>13</v>
      </c>
      <c r="B34" s="11">
        <f>[30]Fevereiro!$B$5</f>
        <v>27.787500000000005</v>
      </c>
      <c r="C34" s="11">
        <f>[30]Fevereiro!$B$6</f>
        <v>26.908333333333331</v>
      </c>
      <c r="D34" s="11">
        <f>[30]Fevereiro!$B$7</f>
        <v>28.483333333333331</v>
      </c>
      <c r="E34" s="11">
        <f>[30]Fevereiro!$B$8</f>
        <v>27.0625</v>
      </c>
      <c r="F34" s="11">
        <f>[30]Fevereiro!$B$9</f>
        <v>26.504347826086953</v>
      </c>
      <c r="G34" s="11">
        <f>[30]Fevereiro!$B$10</f>
        <v>29.466666666666665</v>
      </c>
      <c r="H34" s="11">
        <f>[30]Fevereiro!$B$11</f>
        <v>30.931250000000002</v>
      </c>
      <c r="I34" s="11">
        <f>[30]Fevereiro!$B$12</f>
        <v>30.164705882352951</v>
      </c>
      <c r="J34" s="11">
        <f>[30]Fevereiro!$B$13</f>
        <v>30.742105263157889</v>
      </c>
      <c r="K34" s="11">
        <f>[30]Fevereiro!$B$14</f>
        <v>29.885714285714283</v>
      </c>
      <c r="L34" s="11">
        <f>[30]Fevereiro!$B$15</f>
        <v>28.987500000000001</v>
      </c>
      <c r="M34" s="11">
        <f>[30]Fevereiro!$B$16</f>
        <v>28.008333333333329</v>
      </c>
      <c r="N34" s="11">
        <f>[30]Fevereiro!$B$17</f>
        <v>26.125</v>
      </c>
      <c r="O34" s="11">
        <f>[30]Fevereiro!$B$18</f>
        <v>25.858333333333331</v>
      </c>
      <c r="P34" s="11">
        <f>[30]Fevereiro!$B$19</f>
        <v>25.908333333333331</v>
      </c>
      <c r="Q34" s="11">
        <f>[30]Fevereiro!$B$20</f>
        <v>27.154166666666665</v>
      </c>
      <c r="R34" s="11">
        <f>[30]Fevereiro!$B$21</f>
        <v>25.704166666666666</v>
      </c>
      <c r="S34" s="11">
        <f>[30]Fevereiro!$B$22</f>
        <v>26.879166666666666</v>
      </c>
      <c r="T34" s="11">
        <f>[30]Fevereiro!$B$23</f>
        <v>27.804166666666664</v>
      </c>
      <c r="U34" s="11">
        <f>[30]Fevereiro!$B$24</f>
        <v>26.120833333333334</v>
      </c>
      <c r="V34" s="11">
        <f>[30]Fevereiro!$B$25</f>
        <v>26.320833333333326</v>
      </c>
      <c r="W34" s="11">
        <f>[30]Fevereiro!$B$26</f>
        <v>26.833333333333343</v>
      </c>
      <c r="X34" s="11">
        <f>[30]Fevereiro!$B$27</f>
        <v>27.012500000000006</v>
      </c>
      <c r="Y34" s="11">
        <f>[30]Fevereiro!$B$28</f>
        <v>28.625</v>
      </c>
      <c r="Z34" s="11">
        <f>[30]Fevereiro!$B$29</f>
        <v>28.875000000000004</v>
      </c>
      <c r="AA34" s="11">
        <f>[30]Fevereiro!$B$30</f>
        <v>25.416666666666668</v>
      </c>
      <c r="AB34" s="11">
        <f>[30]Fevereiro!$B$31</f>
        <v>24.016666666666666</v>
      </c>
      <c r="AC34" s="11">
        <f>[30]Fevereiro!$B$32</f>
        <v>24.924999999999997</v>
      </c>
      <c r="AD34" s="87">
        <f t="shared" si="1"/>
        <v>27.446837735380193</v>
      </c>
      <c r="AF34" t="s">
        <v>47</v>
      </c>
      <c r="AH34" t="s">
        <v>47</v>
      </c>
    </row>
    <row r="35" spans="1:34" x14ac:dyDescent="0.2">
      <c r="A35" s="57" t="s">
        <v>173</v>
      </c>
      <c r="B35" s="11">
        <f>[31]Fevereiro!$B$5</f>
        <v>28.954166666666666</v>
      </c>
      <c r="C35" s="11">
        <f>[31]Fevereiro!$B$6</f>
        <v>27.833333333333332</v>
      </c>
      <c r="D35" s="11">
        <f>[31]Fevereiro!$B$7</f>
        <v>27.558333333333334</v>
      </c>
      <c r="E35" s="11">
        <f>[31]Fevereiro!$B$8</f>
        <v>26.533333333333331</v>
      </c>
      <c r="F35" s="11">
        <f>[31]Fevereiro!$B$9</f>
        <v>25.358333333333324</v>
      </c>
      <c r="G35" s="11">
        <f>[31]Fevereiro!$B$10</f>
        <v>25.608333333333338</v>
      </c>
      <c r="H35" s="11">
        <f>[31]Fevereiro!$B$11</f>
        <v>26.599999999999998</v>
      </c>
      <c r="I35" s="11">
        <f>[31]Fevereiro!$B$12</f>
        <v>27.595833333333331</v>
      </c>
      <c r="J35" s="11">
        <f>[31]Fevereiro!$B$13</f>
        <v>28.520833333333339</v>
      </c>
      <c r="K35" s="11">
        <f>[31]Fevereiro!$B$14</f>
        <v>26.737500000000001</v>
      </c>
      <c r="L35" s="11">
        <f>[31]Fevereiro!$B$15</f>
        <v>28.033333333333331</v>
      </c>
      <c r="M35" s="11">
        <f>[31]Fevereiro!$B$16</f>
        <v>26.100000000000005</v>
      </c>
      <c r="N35" s="11">
        <f>[31]Fevereiro!$B$17</f>
        <v>25.879166666666666</v>
      </c>
      <c r="O35" s="11">
        <f>[31]Fevereiro!$B$18</f>
        <v>25.354166666666675</v>
      </c>
      <c r="P35" s="11">
        <f>[31]Fevereiro!$B$19</f>
        <v>25.154166666666672</v>
      </c>
      <c r="Q35" s="11">
        <f>[31]Fevereiro!$B$20</f>
        <v>25.258333333333336</v>
      </c>
      <c r="R35" s="11">
        <f>[31]Fevereiro!$B$21</f>
        <v>25.295833333333338</v>
      </c>
      <c r="S35" s="11">
        <f>[31]Fevereiro!$B$22</f>
        <v>23.875</v>
      </c>
      <c r="T35" s="11">
        <f>[31]Fevereiro!$B$23</f>
        <v>24.608333333333334</v>
      </c>
      <c r="U35" s="11">
        <f>[31]Fevereiro!$B$24</f>
        <v>25.887499999999999</v>
      </c>
      <c r="V35" s="11">
        <f>[31]Fevereiro!$B$25</f>
        <v>26.862500000000008</v>
      </c>
      <c r="W35" s="11">
        <f>[31]Fevereiro!$B$26</f>
        <v>27.483333333333331</v>
      </c>
      <c r="X35" s="11">
        <f>[31]Fevereiro!$B$27</f>
        <v>27.816666666666663</v>
      </c>
      <c r="Y35" s="11">
        <f>[31]Fevereiro!$B$28</f>
        <v>28.520833333333339</v>
      </c>
      <c r="Z35" s="11">
        <f>[31]Fevereiro!$B$29</f>
        <v>28.279166666666669</v>
      </c>
      <c r="AA35" s="11">
        <f>[31]Fevereiro!$B$30</f>
        <v>23.870833333333326</v>
      </c>
      <c r="AB35" s="11">
        <f>[31]Fevereiro!$B$31</f>
        <v>23.108333333333338</v>
      </c>
      <c r="AC35" s="11">
        <f>[31]Fevereiro!$B$32</f>
        <v>24.791666666666675</v>
      </c>
      <c r="AD35" s="126">
        <f t="shared" si="1"/>
        <v>26.338541666666675</v>
      </c>
      <c r="AG35" t="s">
        <v>47</v>
      </c>
    </row>
    <row r="36" spans="1:34" x14ac:dyDescent="0.2">
      <c r="A36" s="57" t="s">
        <v>144</v>
      </c>
      <c r="B36" s="11">
        <f>[32]Fevereiro!$B$5</f>
        <v>29.041666666666661</v>
      </c>
      <c r="C36" s="11">
        <f>[32]Fevereiro!$B$6</f>
        <v>29.183333333333334</v>
      </c>
      <c r="D36" s="11">
        <f>[32]Fevereiro!$B$7</f>
        <v>27.583333333333332</v>
      </c>
      <c r="E36" s="11">
        <f>[32]Fevereiro!$B$8</f>
        <v>26.166666666666671</v>
      </c>
      <c r="F36" s="11">
        <f>[32]Fevereiro!$B$9</f>
        <v>24.770833333333329</v>
      </c>
      <c r="G36" s="11">
        <f>[32]Fevereiro!$B$10</f>
        <v>25.233333333333331</v>
      </c>
      <c r="H36" s="11">
        <f>[32]Fevereiro!$B$11</f>
        <v>26.795833333333331</v>
      </c>
      <c r="I36" s="11">
        <f>[32]Fevereiro!$B$12</f>
        <v>27.095833333333328</v>
      </c>
      <c r="J36" s="11">
        <f>[32]Fevereiro!$B$13</f>
        <v>27.645833333333329</v>
      </c>
      <c r="K36" s="11">
        <f>[32]Fevereiro!$B$14</f>
        <v>26.162500000000009</v>
      </c>
      <c r="L36" s="11">
        <f>[32]Fevereiro!$B$15</f>
        <v>27.174999999999997</v>
      </c>
      <c r="M36" s="11">
        <f>[32]Fevereiro!$B$16</f>
        <v>24.824999999999999</v>
      </c>
      <c r="N36" s="11">
        <f>[32]Fevereiro!$B$17</f>
        <v>23.979166666666668</v>
      </c>
      <c r="O36" s="11">
        <f>[32]Fevereiro!$B$18</f>
        <v>24.512499999999999</v>
      </c>
      <c r="P36" s="11">
        <f>[32]Fevereiro!$B$19</f>
        <v>24.1875</v>
      </c>
      <c r="Q36" s="11">
        <f>[32]Fevereiro!$B$20</f>
        <v>24.350000000000005</v>
      </c>
      <c r="R36" s="11">
        <f>[32]Fevereiro!$B$21</f>
        <v>23.995833333333326</v>
      </c>
      <c r="S36" s="11">
        <f>[32]Fevereiro!$B$22</f>
        <v>24.662500000000005</v>
      </c>
      <c r="T36" s="11">
        <f>[32]Fevereiro!$B$23</f>
        <v>23.320833333333329</v>
      </c>
      <c r="U36" s="11">
        <f>[32]Fevereiro!$B$24</f>
        <v>21.814285714285713</v>
      </c>
      <c r="V36" s="11" t="str">
        <f>[32]Fevereiro!$B$25</f>
        <v>*</v>
      </c>
      <c r="W36" s="11" t="str">
        <f>[32]Fevereiro!$B$26</f>
        <v>*</v>
      </c>
      <c r="X36" s="11" t="str">
        <f>[32]Fevereiro!$B$27</f>
        <v>*</v>
      </c>
      <c r="Y36" s="11" t="str">
        <f>[32]Fevereiro!$B$28</f>
        <v>*</v>
      </c>
      <c r="Z36" s="11" t="str">
        <f>[32]Fevereiro!$B$29</f>
        <v>*</v>
      </c>
      <c r="AA36" s="11" t="str">
        <f>[32]Fevereiro!$B$30</f>
        <v>*</v>
      </c>
      <c r="AB36" s="11" t="str">
        <f>[32]Fevereiro!$B$31</f>
        <v>*</v>
      </c>
      <c r="AC36" s="11" t="str">
        <f>[32]Fevereiro!$B$32</f>
        <v>*</v>
      </c>
      <c r="AD36" s="126">
        <f t="shared" si="1"/>
        <v>25.625089285714289</v>
      </c>
      <c r="AG36" t="s">
        <v>47</v>
      </c>
    </row>
    <row r="37" spans="1:34" x14ac:dyDescent="0.2">
      <c r="A37" s="57" t="s">
        <v>14</v>
      </c>
      <c r="B37" s="11">
        <f>[33]Fevereiro!$B$5</f>
        <v>28.191666666666663</v>
      </c>
      <c r="C37" s="11">
        <f>[33]Fevereiro!$B$6</f>
        <v>28.954166666666666</v>
      </c>
      <c r="D37" s="11">
        <f>[33]Fevereiro!$B$7</f>
        <v>29.662500000000005</v>
      </c>
      <c r="E37" s="11">
        <f>[33]Fevereiro!$B$8</f>
        <v>29.487500000000001</v>
      </c>
      <c r="F37" s="11">
        <f>[33]Fevereiro!$B$9</f>
        <v>28.262499999999999</v>
      </c>
      <c r="G37" s="11">
        <f>[33]Fevereiro!$B$10</f>
        <v>25.774999999999995</v>
      </c>
      <c r="H37" s="11">
        <f>[33]Fevereiro!$B$11</f>
        <v>27.45</v>
      </c>
      <c r="I37" s="11">
        <f>[33]Fevereiro!$B$12</f>
        <v>29.299999999999997</v>
      </c>
      <c r="J37" s="11">
        <f>[33]Fevereiro!$B$13</f>
        <v>28.820833333333326</v>
      </c>
      <c r="K37" s="11">
        <f>[33]Fevereiro!$B$14</f>
        <v>26.995833333333326</v>
      </c>
      <c r="L37" s="11">
        <f>[33]Fevereiro!$B$15</f>
        <v>27.187499999999996</v>
      </c>
      <c r="M37" s="11">
        <f>[33]Fevereiro!$B$16</f>
        <v>25.179166666666664</v>
      </c>
      <c r="N37" s="11">
        <f>[33]Fevereiro!$B$17</f>
        <v>25.566666666666674</v>
      </c>
      <c r="O37" s="11">
        <f>[33]Fevereiro!$B$18</f>
        <v>25.495238095238101</v>
      </c>
      <c r="P37" s="11">
        <f>[33]Fevereiro!$B$19</f>
        <v>25.653333333333332</v>
      </c>
      <c r="Q37" s="11">
        <f>[33]Fevereiro!$B$20</f>
        <v>25.841666666666665</v>
      </c>
      <c r="R37" s="11">
        <f>[33]Fevereiro!$B$21</f>
        <v>28.053846153846159</v>
      </c>
      <c r="S37" s="11">
        <f>[33]Fevereiro!$B$22</f>
        <v>27.433333333333334</v>
      </c>
      <c r="T37" s="11">
        <f>[33]Fevereiro!$B$23</f>
        <v>25.823529411764707</v>
      </c>
      <c r="U37" s="11">
        <f>[33]Fevereiro!$B$24</f>
        <v>26.083333333333332</v>
      </c>
      <c r="V37" s="11">
        <f>[33]Fevereiro!$B$25</f>
        <v>27.414285714285715</v>
      </c>
      <c r="W37" s="11">
        <f>[33]Fevereiro!$B$26</f>
        <v>28.591666666666669</v>
      </c>
      <c r="X37" s="11">
        <f>[33]Fevereiro!$B$27</f>
        <v>30.466666666666672</v>
      </c>
      <c r="Y37" s="11">
        <f>[33]Fevereiro!$B$28</f>
        <v>31.918181818181822</v>
      </c>
      <c r="Z37" s="11">
        <f>[33]Fevereiro!$B$29</f>
        <v>29.344444444444441</v>
      </c>
      <c r="AA37" s="11">
        <f>[33]Fevereiro!$B$30</f>
        <v>26.518181818181816</v>
      </c>
      <c r="AB37" s="11">
        <f>[33]Fevereiro!$B$31</f>
        <v>24.141176470588235</v>
      </c>
      <c r="AC37" s="11">
        <f>[33]Fevereiro!$B$32</f>
        <v>25.133333333333336</v>
      </c>
      <c r="AD37" s="87">
        <f t="shared" si="1"/>
        <v>27.455198235471347</v>
      </c>
      <c r="AF37" t="s">
        <v>47</v>
      </c>
      <c r="AG37" t="s">
        <v>47</v>
      </c>
    </row>
    <row r="38" spans="1:34" x14ac:dyDescent="0.2">
      <c r="A38" s="57" t="s">
        <v>174</v>
      </c>
      <c r="B38" s="11">
        <f>[34]Fevereiro!$B$5</f>
        <v>26.017647058823531</v>
      </c>
      <c r="C38" s="11">
        <f>[34]Fevereiro!$B$6</f>
        <v>25.266666666666666</v>
      </c>
      <c r="D38" s="11">
        <f>[34]Fevereiro!$B$7</f>
        <v>23.933333333333334</v>
      </c>
      <c r="E38" s="11">
        <f>[34]Fevereiro!$B$8</f>
        <v>24.607142857142861</v>
      </c>
      <c r="F38" s="11">
        <f>[34]Fevereiro!$B$9</f>
        <v>25.350000000000005</v>
      </c>
      <c r="G38" s="11">
        <f>[34]Fevereiro!$B$10</f>
        <v>24.55</v>
      </c>
      <c r="H38" s="11">
        <f>[34]Fevereiro!$B$11</f>
        <v>25.605882352941176</v>
      </c>
      <c r="I38" s="11">
        <f>[34]Fevereiro!$B$12</f>
        <v>26.519999999999996</v>
      </c>
      <c r="J38" s="11">
        <f>[34]Fevereiro!$B$13</f>
        <v>26.816666666666663</v>
      </c>
      <c r="K38" s="11">
        <f>[34]Fevereiro!$B$14</f>
        <v>26.95333333333334</v>
      </c>
      <c r="L38" s="11">
        <f>[34]Fevereiro!$B$15</f>
        <v>26.656250000000004</v>
      </c>
      <c r="M38" s="11">
        <f>[34]Fevereiro!$B$16</f>
        <v>25.558823529411768</v>
      </c>
      <c r="N38" s="11">
        <f>[34]Fevereiro!$B$17</f>
        <v>25.099999999999998</v>
      </c>
      <c r="O38" s="11">
        <f>[34]Fevereiro!$B$18</f>
        <v>25.568181818181824</v>
      </c>
      <c r="P38" s="11">
        <f>[34]Fevereiro!$B$19</f>
        <v>25.089473684210528</v>
      </c>
      <c r="Q38" s="11">
        <f>[34]Fevereiro!$B$20</f>
        <v>26.029999999999994</v>
      </c>
      <c r="R38" s="11">
        <f>[34]Fevereiro!$B$21</f>
        <v>25.011111111111113</v>
      </c>
      <c r="S38" s="11">
        <f>[34]Fevereiro!$B$22</f>
        <v>24.794117647058822</v>
      </c>
      <c r="T38" s="11">
        <f>[34]Fevereiro!$B$23</f>
        <v>25.143478260869568</v>
      </c>
      <c r="U38" s="11">
        <f>[34]Fevereiro!$B$24</f>
        <v>24.241666666666664</v>
      </c>
      <c r="V38" s="11">
        <f>[34]Fevereiro!$B$25</f>
        <v>24.305555555555554</v>
      </c>
      <c r="W38" s="11">
        <f>[34]Fevereiro!$B$26</f>
        <v>24.064705882352943</v>
      </c>
      <c r="X38" s="11">
        <f>[34]Fevereiro!$B$27</f>
        <v>26.111764705882351</v>
      </c>
      <c r="Y38" s="11">
        <f>[34]Fevereiro!$B$28</f>
        <v>26.082352941176477</v>
      </c>
      <c r="Z38" s="11">
        <f>[34]Fevereiro!$B$29</f>
        <v>25.523809523809526</v>
      </c>
      <c r="AA38" s="11">
        <f>[34]Fevereiro!$B$30</f>
        <v>24.612500000000001</v>
      </c>
      <c r="AB38" s="11">
        <f>[34]Fevereiro!$B$31</f>
        <v>24.547368421052632</v>
      </c>
      <c r="AC38" s="11">
        <f>[34]Fevereiro!$B$32</f>
        <v>24.745833333333341</v>
      </c>
      <c r="AD38" s="126">
        <f t="shared" si="1"/>
        <v>25.314559476770743</v>
      </c>
      <c r="AE38" s="119" t="s">
        <v>47</v>
      </c>
      <c r="AF38" s="119" t="s">
        <v>47</v>
      </c>
    </row>
    <row r="39" spans="1:34" x14ac:dyDescent="0.2">
      <c r="A39" s="57" t="s">
        <v>15</v>
      </c>
      <c r="B39" s="11">
        <f>[35]Fevereiro!$B$5</f>
        <v>28.337500000000006</v>
      </c>
      <c r="C39" s="11">
        <f>[35]Fevereiro!$B$6</f>
        <v>25.724999999999998</v>
      </c>
      <c r="D39" s="11">
        <f>[35]Fevereiro!$B$7</f>
        <v>22.995833333333326</v>
      </c>
      <c r="E39" s="11">
        <f>[35]Fevereiro!$B$8</f>
        <v>24.412500000000005</v>
      </c>
      <c r="F39" s="11">
        <f>[35]Fevereiro!$B$9</f>
        <v>24.195833333333329</v>
      </c>
      <c r="G39" s="11">
        <f>[35]Fevereiro!$B$10</f>
        <v>25.166666666666668</v>
      </c>
      <c r="H39" s="11">
        <f>[35]Fevereiro!$B$11</f>
        <v>25.845833333333331</v>
      </c>
      <c r="I39" s="11">
        <f>[35]Fevereiro!$B$12</f>
        <v>26.712499999999995</v>
      </c>
      <c r="J39" s="11">
        <f>[35]Fevereiro!$B$13</f>
        <v>27.32083333333334</v>
      </c>
      <c r="K39" s="11">
        <f>[35]Fevereiro!$B$14</f>
        <v>25.183333333333334</v>
      </c>
      <c r="L39" s="11">
        <f>[35]Fevereiro!$B$15</f>
        <v>25.679166666666664</v>
      </c>
      <c r="M39" s="11">
        <f>[35]Fevereiro!$B$16</f>
        <v>23.479166666666671</v>
      </c>
      <c r="N39" s="11">
        <f>[35]Fevereiro!$B$17</f>
        <v>23.216666666666665</v>
      </c>
      <c r="O39" s="11">
        <f>[35]Fevereiro!$B$18</f>
        <v>23.045833333333331</v>
      </c>
      <c r="P39" s="11">
        <f>[35]Fevereiro!$B$19</f>
        <v>22.650000000000002</v>
      </c>
      <c r="Q39" s="11">
        <f>[35]Fevereiro!$B$20</f>
        <v>22.070833333333336</v>
      </c>
      <c r="R39" s="11">
        <f>[35]Fevereiro!$B$21</f>
        <v>22.170833333333334</v>
      </c>
      <c r="S39" s="11">
        <f>[35]Fevereiro!$B$22</f>
        <v>22.262500000000003</v>
      </c>
      <c r="T39" s="11">
        <f>[35]Fevereiro!$B$23</f>
        <v>21.883333333333329</v>
      </c>
      <c r="U39" s="11">
        <f>[35]Fevereiro!$B$24</f>
        <v>23.412499999999998</v>
      </c>
      <c r="V39" s="11">
        <f>[35]Fevereiro!$B$25</f>
        <v>24.358333333333334</v>
      </c>
      <c r="W39" s="11">
        <f>[35]Fevereiro!$B$26</f>
        <v>25.229166666666668</v>
      </c>
      <c r="X39" s="11">
        <f>[35]Fevereiro!$B$27</f>
        <v>26.45</v>
      </c>
      <c r="Y39" s="11">
        <f>[35]Fevereiro!$B$28</f>
        <v>27.116666666666671</v>
      </c>
      <c r="Z39" s="11">
        <f>[35]Fevereiro!$B$29</f>
        <v>27.241666666666664</v>
      </c>
      <c r="AA39" s="11">
        <f>[35]Fevereiro!$B$30</f>
        <v>19.770833333333332</v>
      </c>
      <c r="AB39" s="11">
        <f>[35]Fevereiro!$B$31</f>
        <v>21.033333333333335</v>
      </c>
      <c r="AC39" s="11">
        <f>[35]Fevereiro!$B$32</f>
        <v>23.066666666666666</v>
      </c>
      <c r="AD39" s="87">
        <f t="shared" si="1"/>
        <v>24.286904761904765</v>
      </c>
      <c r="AE39" s="12" t="s">
        <v>47</v>
      </c>
      <c r="AF39" t="s">
        <v>47</v>
      </c>
      <c r="AG39" t="s">
        <v>47</v>
      </c>
    </row>
    <row r="40" spans="1:34" x14ac:dyDescent="0.2">
      <c r="A40" s="57" t="s">
        <v>16</v>
      </c>
      <c r="B40" s="11">
        <f>[36]Fevereiro!$B$5</f>
        <v>32.054166666666667</v>
      </c>
      <c r="C40" s="11">
        <f>[36]Fevereiro!$B$6</f>
        <v>30.691666666666663</v>
      </c>
      <c r="D40" s="11">
        <f>[36]Fevereiro!$B$7</f>
        <v>27.433333333333334</v>
      </c>
      <c r="E40" s="11">
        <f>[36]Fevereiro!$B$8</f>
        <v>28.037499999999998</v>
      </c>
      <c r="F40" s="11">
        <f>[36]Fevereiro!$B$9</f>
        <v>28.416666666666668</v>
      </c>
      <c r="G40" s="11">
        <f>[36]Fevereiro!$B$10</f>
        <v>28.708333333333332</v>
      </c>
      <c r="H40" s="11">
        <f>[36]Fevereiro!$B$11</f>
        <v>30.454166666666669</v>
      </c>
      <c r="I40" s="11">
        <f>[36]Fevereiro!$B$12</f>
        <v>32.766666666666666</v>
      </c>
      <c r="J40" s="11">
        <f>[36]Fevereiro!$B$13</f>
        <v>33.337499999999999</v>
      </c>
      <c r="K40" s="11">
        <f>[36]Fevereiro!$B$14</f>
        <v>29.420833333333331</v>
      </c>
      <c r="L40" s="11">
        <f>[36]Fevereiro!$B$15</f>
        <v>31.208333333333339</v>
      </c>
      <c r="M40" s="11">
        <f>[36]Fevereiro!$B$16</f>
        <v>29.266666666666662</v>
      </c>
      <c r="N40" s="11">
        <f>[36]Fevereiro!$B$17</f>
        <v>24.524999999999995</v>
      </c>
      <c r="O40" s="11">
        <f>[36]Fevereiro!$B$18</f>
        <v>26.433333333333334</v>
      </c>
      <c r="P40" s="11">
        <f>[36]Fevereiro!$B$19</f>
        <v>26.737500000000001</v>
      </c>
      <c r="Q40" s="11">
        <f>[36]Fevereiro!$B$20</f>
        <v>25.945833333333336</v>
      </c>
      <c r="R40" s="11">
        <f>[36]Fevereiro!$B$21</f>
        <v>26.445833333333336</v>
      </c>
      <c r="S40" s="11">
        <f>[36]Fevereiro!$B$22</f>
        <v>29.012500000000003</v>
      </c>
      <c r="T40" s="11">
        <f>[36]Fevereiro!$B$23</f>
        <v>28.083333333333339</v>
      </c>
      <c r="U40" s="11">
        <f>[36]Fevereiro!$B$24</f>
        <v>28.220833333333335</v>
      </c>
      <c r="V40" s="11">
        <f>[36]Fevereiro!$B$25</f>
        <v>32.275000000000006</v>
      </c>
      <c r="W40" s="11">
        <f>[36]Fevereiro!$B$26</f>
        <v>30.683333333333334</v>
      </c>
      <c r="X40" s="11">
        <f>[36]Fevereiro!$B$27</f>
        <v>32.153333333333336</v>
      </c>
      <c r="Y40" s="11">
        <f>[36]Fevereiro!$B$28</f>
        <v>30.924999999999997</v>
      </c>
      <c r="Z40" s="11">
        <f>[36]Fevereiro!$B$29</f>
        <v>30.845833333333331</v>
      </c>
      <c r="AA40" s="11">
        <f>[36]Fevereiro!$B$30</f>
        <v>23.311764705882354</v>
      </c>
      <c r="AB40" s="11">
        <f>[36]Fevereiro!$B$31</f>
        <v>23.266666666666666</v>
      </c>
      <c r="AC40" s="11">
        <f>[36]Fevereiro!$B$32</f>
        <v>25.508333333333329</v>
      </c>
      <c r="AD40" s="87">
        <f t="shared" si="1"/>
        <v>28.791759453781502</v>
      </c>
      <c r="AE40" s="12" t="s">
        <v>47</v>
      </c>
      <c r="AG40" t="s">
        <v>47</v>
      </c>
    </row>
    <row r="41" spans="1:34" x14ac:dyDescent="0.2">
      <c r="A41" s="57" t="s">
        <v>175</v>
      </c>
      <c r="B41" s="11">
        <f>[37]Fevereiro!$B$5</f>
        <v>28.220833333333335</v>
      </c>
      <c r="C41" s="11">
        <f>[37]Fevereiro!$B$6</f>
        <v>28.220833333333328</v>
      </c>
      <c r="D41" s="11">
        <f>[37]Fevereiro!$B$7</f>
        <v>28.416666666666675</v>
      </c>
      <c r="E41" s="11">
        <f>[37]Fevereiro!$B$8</f>
        <v>27.308333333333337</v>
      </c>
      <c r="F41" s="11">
        <f>[37]Fevereiro!$B$9</f>
        <v>24.858333333333334</v>
      </c>
      <c r="G41" s="11">
        <f>[37]Fevereiro!$B$10</f>
        <v>24.870833333333326</v>
      </c>
      <c r="H41" s="11">
        <f>[37]Fevereiro!$B$11</f>
        <v>25.891666666666669</v>
      </c>
      <c r="I41" s="11">
        <f>[37]Fevereiro!$B$12</f>
        <v>27.875</v>
      </c>
      <c r="J41" s="11">
        <f>[37]Fevereiro!$B$13</f>
        <v>28.487500000000001</v>
      </c>
      <c r="K41" s="11">
        <f>[37]Fevereiro!$B$14</f>
        <v>27.900000000000002</v>
      </c>
      <c r="L41" s="11">
        <f>[37]Fevereiro!$B$15</f>
        <v>27.912499999999998</v>
      </c>
      <c r="M41" s="11">
        <f>[37]Fevereiro!$B$16</f>
        <v>25.770833333333332</v>
      </c>
      <c r="N41" s="11">
        <f>[37]Fevereiro!$B$17</f>
        <v>25.441666666666666</v>
      </c>
      <c r="O41" s="11">
        <f>[37]Fevereiro!$B$18</f>
        <v>24.724999999999998</v>
      </c>
      <c r="P41" s="11">
        <f>[37]Fevereiro!$B$19</f>
        <v>23.954166666666666</v>
      </c>
      <c r="Q41" s="11">
        <f>[37]Fevereiro!$B$20</f>
        <v>25.166666666666671</v>
      </c>
      <c r="R41" s="11">
        <f>[37]Fevereiro!$B$21</f>
        <v>24.687499999999996</v>
      </c>
      <c r="S41" s="11">
        <f>[37]Fevereiro!$B$22</f>
        <v>25.120833333333334</v>
      </c>
      <c r="T41" s="11">
        <f>[37]Fevereiro!$B$23</f>
        <v>25.454166666666666</v>
      </c>
      <c r="U41" s="11">
        <f>[37]Fevereiro!$B$24</f>
        <v>25.5</v>
      </c>
      <c r="V41" s="11">
        <f>[37]Fevereiro!$B$25</f>
        <v>26.120833333333334</v>
      </c>
      <c r="W41" s="11">
        <f>[37]Fevereiro!$B$26</f>
        <v>26.733333333333331</v>
      </c>
      <c r="X41" s="11">
        <f>[37]Fevereiro!$B$27</f>
        <v>27.366666666666671</v>
      </c>
      <c r="Y41" s="11">
        <f>[37]Fevereiro!$B$28</f>
        <v>27.516666666666662</v>
      </c>
      <c r="Z41" s="11">
        <f>[37]Fevereiro!$B$29</f>
        <v>24.992857142857144</v>
      </c>
      <c r="AA41" s="11">
        <f>[37]Fevereiro!$B$30</f>
        <v>24.291666666666668</v>
      </c>
      <c r="AB41" s="11">
        <f>[37]Fevereiro!$B$31</f>
        <v>23.383333333333329</v>
      </c>
      <c r="AC41" s="11">
        <f>[37]Fevereiro!$B$32</f>
        <v>23.375</v>
      </c>
      <c r="AD41" s="126">
        <f t="shared" si="1"/>
        <v>26.05584608843537</v>
      </c>
      <c r="AE41" s="12" t="s">
        <v>47</v>
      </c>
      <c r="AG41" t="s">
        <v>47</v>
      </c>
    </row>
    <row r="42" spans="1:34" x14ac:dyDescent="0.2">
      <c r="A42" s="57" t="s">
        <v>17</v>
      </c>
      <c r="B42" s="11">
        <f>[38]Fevereiro!$B$5</f>
        <v>29.062499999999989</v>
      </c>
      <c r="C42" s="11">
        <f>[38]Fevereiro!$B$6</f>
        <v>26.541666666666668</v>
      </c>
      <c r="D42" s="11">
        <f>[38]Fevereiro!$B$7</f>
        <v>27.408333333333335</v>
      </c>
      <c r="E42" s="11">
        <f>[38]Fevereiro!$B$8</f>
        <v>26.641666666666669</v>
      </c>
      <c r="F42" s="11">
        <f>[38]Fevereiro!$B$9</f>
        <v>25.408333333333331</v>
      </c>
      <c r="G42" s="11">
        <f>[38]Fevereiro!$B$10</f>
        <v>25.454166666666666</v>
      </c>
      <c r="H42" s="11">
        <f>[38]Fevereiro!$B$11</f>
        <v>27.316666666666663</v>
      </c>
      <c r="I42" s="11">
        <f>[38]Fevereiro!$B$12</f>
        <v>27.041666666666661</v>
      </c>
      <c r="J42" s="11">
        <f>[38]Fevereiro!$B$13</f>
        <v>27.875000000000004</v>
      </c>
      <c r="K42" s="11">
        <f>[38]Fevereiro!$B$14</f>
        <v>26.179166666666671</v>
      </c>
      <c r="L42" s="11">
        <f>[38]Fevereiro!$B$15</f>
        <v>28.029166666666665</v>
      </c>
      <c r="M42" s="11">
        <f>[38]Fevereiro!$B$16</f>
        <v>24.875</v>
      </c>
      <c r="N42" s="11">
        <f>[38]Fevereiro!$B$17</f>
        <v>25.279166666666672</v>
      </c>
      <c r="O42" s="11">
        <f>[38]Fevereiro!$B$18</f>
        <v>24.824999999999999</v>
      </c>
      <c r="P42" s="11">
        <f>[38]Fevereiro!$B$19</f>
        <v>24.620833333333334</v>
      </c>
      <c r="Q42" s="11">
        <f>[38]Fevereiro!$B$20</f>
        <v>25.05</v>
      </c>
      <c r="R42" s="11">
        <f>[38]Fevereiro!$B$21</f>
        <v>25.608333333333334</v>
      </c>
      <c r="S42" s="11">
        <f>[38]Fevereiro!$B$22</f>
        <v>23.270833333333332</v>
      </c>
      <c r="T42" s="11">
        <f>[38]Fevereiro!$B$23</f>
        <v>23.520833333333329</v>
      </c>
      <c r="U42" s="11">
        <f>[38]Fevereiro!$B$24</f>
        <v>24.666666666666668</v>
      </c>
      <c r="V42" s="11">
        <f>[38]Fevereiro!$B$25</f>
        <v>26.908333333333335</v>
      </c>
      <c r="W42" s="11">
        <f>[38]Fevereiro!$B$26</f>
        <v>28.058333333333337</v>
      </c>
      <c r="X42" s="11">
        <f>[38]Fevereiro!$B$27</f>
        <v>28.220833333333335</v>
      </c>
      <c r="Y42" s="11">
        <f>[38]Fevereiro!$B$28</f>
        <v>28.616666666666664</v>
      </c>
      <c r="Z42" s="11">
        <f>[38]Fevereiro!$B$29</f>
        <v>28.383333333333322</v>
      </c>
      <c r="AA42" s="11">
        <f>[38]Fevereiro!$B$30</f>
        <v>22.700000000000003</v>
      </c>
      <c r="AB42" s="11">
        <f>[38]Fevereiro!$B$31</f>
        <v>22.108333333333338</v>
      </c>
      <c r="AC42" s="11">
        <f>[38]Fevereiro!$B$32</f>
        <v>24.858333333333338</v>
      </c>
      <c r="AD42" s="87">
        <f t="shared" si="1"/>
        <v>26.018898809523812</v>
      </c>
      <c r="AE42" s="12" t="s">
        <v>47</v>
      </c>
      <c r="AG42" t="s">
        <v>47</v>
      </c>
    </row>
    <row r="43" spans="1:34" x14ac:dyDescent="0.2">
      <c r="A43" s="57" t="s">
        <v>157</v>
      </c>
      <c r="B43" s="11">
        <f>[39]Fevereiro!$B$5</f>
        <v>27.824999999999999</v>
      </c>
      <c r="C43" s="11">
        <f>[39]Fevereiro!$B$6</f>
        <v>29.166666666666668</v>
      </c>
      <c r="D43" s="11">
        <f>[39]Fevereiro!$B$7</f>
        <v>29.016666666666669</v>
      </c>
      <c r="E43" s="11">
        <f>[39]Fevereiro!$B$8</f>
        <v>26.804166666666664</v>
      </c>
      <c r="F43" s="11">
        <f>[39]Fevereiro!$B$9</f>
        <v>25.724999999999998</v>
      </c>
      <c r="G43" s="11">
        <f>[39]Fevereiro!$B$10</f>
        <v>25.887500000000003</v>
      </c>
      <c r="H43" s="11">
        <f>[39]Fevereiro!$B$11</f>
        <v>26.908333333333335</v>
      </c>
      <c r="I43" s="11">
        <f>[39]Fevereiro!$B$12</f>
        <v>28.116666666666674</v>
      </c>
      <c r="J43" s="11">
        <f>[39]Fevereiro!$B$13</f>
        <v>27.995833333333337</v>
      </c>
      <c r="K43" s="11">
        <f>[39]Fevereiro!$B$14</f>
        <v>26.045833333333331</v>
      </c>
      <c r="L43" s="11">
        <f>[39]Fevereiro!$B$15</f>
        <v>27.995833333333326</v>
      </c>
      <c r="M43" s="11">
        <f>[39]Fevereiro!$B$16</f>
        <v>26.224999999999998</v>
      </c>
      <c r="N43" s="11">
        <f>[39]Fevereiro!$B$17</f>
        <v>25.262499999999999</v>
      </c>
      <c r="O43" s="11">
        <f>[39]Fevereiro!$B$18</f>
        <v>25.079166666666666</v>
      </c>
      <c r="P43" s="11">
        <f>[39]Fevereiro!$B$19</f>
        <v>24.512499999999992</v>
      </c>
      <c r="Q43" s="11">
        <f>[39]Fevereiro!$B$20</f>
        <v>25.433333333333334</v>
      </c>
      <c r="R43" s="11">
        <f>[39]Fevereiro!$B$21</f>
        <v>24.641666666666669</v>
      </c>
      <c r="S43" s="11">
        <f>[39]Fevereiro!$B$22</f>
        <v>24.324999999999999</v>
      </c>
      <c r="T43" s="11">
        <f>[39]Fevereiro!$B$23</f>
        <v>24.55</v>
      </c>
      <c r="U43" s="11">
        <f>[39]Fevereiro!$B$24</f>
        <v>25.462500000000002</v>
      </c>
      <c r="V43" s="11">
        <f>[39]Fevereiro!$B$25</f>
        <v>25.404166666666672</v>
      </c>
      <c r="W43" s="11">
        <f>[39]Fevereiro!$B$26</f>
        <v>27.137499999999999</v>
      </c>
      <c r="X43" s="11">
        <f>[39]Fevereiro!$B$27</f>
        <v>27.974999999999998</v>
      </c>
      <c r="Y43" s="11">
        <f>[39]Fevereiro!$B$28</f>
        <v>28.262499999999992</v>
      </c>
      <c r="Z43" s="11">
        <f>[39]Fevereiro!$B$29</f>
        <v>28.054166666666664</v>
      </c>
      <c r="AA43" s="11">
        <f>[39]Fevereiro!$B$30</f>
        <v>24.079166666666666</v>
      </c>
      <c r="AB43" s="11">
        <f>[39]Fevereiro!$B$31</f>
        <v>22.962500000000002</v>
      </c>
      <c r="AC43" s="11">
        <f>[39]Fevereiro!$B$32</f>
        <v>24.116666666666664</v>
      </c>
      <c r="AD43" s="126">
        <f t="shared" si="1"/>
        <v>26.248958333333338</v>
      </c>
      <c r="AE43" s="12" t="s">
        <v>47</v>
      </c>
      <c r="AF43" t="s">
        <v>47</v>
      </c>
    </row>
    <row r="44" spans="1:34" x14ac:dyDescent="0.2">
      <c r="A44" s="57" t="s">
        <v>18</v>
      </c>
      <c r="B44" s="11">
        <f>[40]Fevereiro!$B$5</f>
        <v>26.670833333333334</v>
      </c>
      <c r="C44" s="11">
        <f>[40]Fevereiro!$B$6</f>
        <v>25.941666666666663</v>
      </c>
      <c r="D44" s="11">
        <f>[40]Fevereiro!$B$7</f>
        <v>24.454166666666666</v>
      </c>
      <c r="E44" s="11">
        <f>[40]Fevereiro!$B$8</f>
        <v>25.441666666666663</v>
      </c>
      <c r="F44" s="11">
        <f>[40]Fevereiro!$B$9</f>
        <v>24.166666666666668</v>
      </c>
      <c r="G44" s="11">
        <f>[40]Fevereiro!$B$10</f>
        <v>24.233333333333334</v>
      </c>
      <c r="H44" s="11">
        <f>[40]Fevereiro!$B$11</f>
        <v>24.520833333333329</v>
      </c>
      <c r="I44" s="11">
        <f>[40]Fevereiro!$B$12</f>
        <v>25.416666666666671</v>
      </c>
      <c r="J44" s="11">
        <f>[40]Fevereiro!$B$13</f>
        <v>25.412499999999998</v>
      </c>
      <c r="K44" s="11">
        <f>[40]Fevereiro!$B$14</f>
        <v>24.029166666666672</v>
      </c>
      <c r="L44" s="11">
        <f>[40]Fevereiro!$B$15</f>
        <v>25.054166666666664</v>
      </c>
      <c r="M44" s="11">
        <f>[40]Fevereiro!$B$16</f>
        <v>24.916666666666668</v>
      </c>
      <c r="N44" s="11">
        <f>[40]Fevereiro!$B$17</f>
        <v>23.200000000000003</v>
      </c>
      <c r="O44" s="11">
        <f>[40]Fevereiro!$B$18</f>
        <v>23.387499999999999</v>
      </c>
      <c r="P44" s="11">
        <f>[40]Fevereiro!$B$19</f>
        <v>22.941666666666666</v>
      </c>
      <c r="Q44" s="11">
        <f>[40]Fevereiro!$B$20</f>
        <v>23.887500000000003</v>
      </c>
      <c r="R44" s="11">
        <f>[40]Fevereiro!$B$21</f>
        <v>22.991666666666671</v>
      </c>
      <c r="S44" s="11">
        <f>[40]Fevereiro!$B$22</f>
        <v>24.245833333333334</v>
      </c>
      <c r="T44" s="11">
        <f>[40]Fevereiro!$B$23</f>
        <v>24</v>
      </c>
      <c r="U44" s="11">
        <f>[40]Fevereiro!$B$24</f>
        <v>22.979166666666671</v>
      </c>
      <c r="V44" s="11">
        <f>[40]Fevereiro!$B$25</f>
        <v>24.229166666666668</v>
      </c>
      <c r="W44" s="11">
        <f>[40]Fevereiro!$B$26</f>
        <v>23.812500000000004</v>
      </c>
      <c r="X44" s="11">
        <f>[40]Fevereiro!$B$27</f>
        <v>25.891666666666666</v>
      </c>
      <c r="Y44" s="11">
        <f>[40]Fevereiro!$B$28</f>
        <v>26.812499999999996</v>
      </c>
      <c r="Z44" s="11">
        <f>[40]Fevereiro!$B$29</f>
        <v>26.083333333333332</v>
      </c>
      <c r="AA44" s="11">
        <f>[40]Fevereiro!$B$30</f>
        <v>21.879166666666674</v>
      </c>
      <c r="AB44" s="11">
        <f>[40]Fevereiro!$B$31</f>
        <v>22.829166666666669</v>
      </c>
      <c r="AC44" s="11">
        <f>[40]Fevereiro!$B$32</f>
        <v>22.804166666666671</v>
      </c>
      <c r="AD44" s="87">
        <f t="shared" si="1"/>
        <v>24.365476190476194</v>
      </c>
      <c r="AG44" t="s">
        <v>47</v>
      </c>
    </row>
    <row r="45" spans="1:34" x14ac:dyDescent="0.2">
      <c r="A45" s="57" t="s">
        <v>162</v>
      </c>
      <c r="B45" s="11">
        <f>[41]Fevereiro!$B$5</f>
        <v>28.054166666666664</v>
      </c>
      <c r="C45" s="11">
        <f>[41]Fevereiro!$B$6</f>
        <v>27.733333333333324</v>
      </c>
      <c r="D45" s="11">
        <f>[41]Fevereiro!$B$7</f>
        <v>29.125</v>
      </c>
      <c r="E45" s="11">
        <f>[41]Fevereiro!$B$8</f>
        <v>28.816666666666666</v>
      </c>
      <c r="F45" s="11">
        <f>[41]Fevereiro!$B$9</f>
        <v>26.795833333333338</v>
      </c>
      <c r="G45" s="11">
        <f>[41]Fevereiro!$B$10</f>
        <v>26.404166666666665</v>
      </c>
      <c r="H45" s="11">
        <f>[41]Fevereiro!$B$11</f>
        <v>28.141666666666676</v>
      </c>
      <c r="I45" s="11">
        <f>[41]Fevereiro!$B$12</f>
        <v>29.600000000000005</v>
      </c>
      <c r="J45" s="11">
        <f>[41]Fevereiro!$B$13</f>
        <v>29.466666666666669</v>
      </c>
      <c r="K45" s="11">
        <f>[41]Fevereiro!$B$14</f>
        <v>28.320833333333336</v>
      </c>
      <c r="L45" s="11">
        <f>[41]Fevereiro!$B$15</f>
        <v>27.729166666666668</v>
      </c>
      <c r="M45" s="11">
        <f>[41]Fevereiro!$B$16</f>
        <v>25.129166666666663</v>
      </c>
      <c r="N45" s="11">
        <f>[41]Fevereiro!$B$17</f>
        <v>26.029166666666669</v>
      </c>
      <c r="O45" s="11">
        <f>[41]Fevereiro!$B$18</f>
        <v>25.658333333333335</v>
      </c>
      <c r="P45" s="11">
        <f>[41]Fevereiro!$B$19</f>
        <v>25.020833333333329</v>
      </c>
      <c r="Q45" s="11">
        <f>[41]Fevereiro!$B$20</f>
        <v>25.041666666666671</v>
      </c>
      <c r="R45" s="11">
        <f>[41]Fevereiro!$B$21</f>
        <v>26.158333333333335</v>
      </c>
      <c r="S45" s="11">
        <f>[41]Fevereiro!$B$22</f>
        <v>26.962500000000002</v>
      </c>
      <c r="T45" s="11">
        <f>[41]Fevereiro!$B$23</f>
        <v>26.270833333333339</v>
      </c>
      <c r="U45" s="11">
        <f>[41]Fevereiro!$B$24</f>
        <v>24.141666666666666</v>
      </c>
      <c r="V45" s="11">
        <f>[41]Fevereiro!$B$25</f>
        <v>24.616666666666671</v>
      </c>
      <c r="W45" s="11">
        <f>[41]Fevereiro!$B$26</f>
        <v>25.895833333333332</v>
      </c>
      <c r="X45" s="11">
        <f>[41]Fevereiro!$B$27</f>
        <v>27.158333333333335</v>
      </c>
      <c r="Y45" s="11">
        <f>[41]Fevereiro!$B$28</f>
        <v>28.670833333333338</v>
      </c>
      <c r="Z45" s="11">
        <f>[41]Fevereiro!$B$29</f>
        <v>28.508333333333336</v>
      </c>
      <c r="AA45" s="11">
        <f>[41]Fevereiro!$B$30</f>
        <v>24.787499999999998</v>
      </c>
      <c r="AB45" s="11">
        <f>[41]Fevereiro!$B$31</f>
        <v>23.724999999999998</v>
      </c>
      <c r="AC45" s="11">
        <f>[41]Fevereiro!$B$32</f>
        <v>23.329166666666662</v>
      </c>
      <c r="AD45" s="126">
        <f t="shared" si="1"/>
        <v>26.688988095238102</v>
      </c>
    </row>
    <row r="46" spans="1:34" x14ac:dyDescent="0.2">
      <c r="A46" s="57" t="s">
        <v>19</v>
      </c>
      <c r="B46" s="11">
        <f>[42]Fevereiro!$B$5</f>
        <v>29.137499999999999</v>
      </c>
      <c r="C46" s="11">
        <f>[42]Fevereiro!$B$6</f>
        <v>26.541666666666671</v>
      </c>
      <c r="D46" s="11">
        <f>[42]Fevereiro!$B$7</f>
        <v>23.891666666666666</v>
      </c>
      <c r="E46" s="11">
        <f>[42]Fevereiro!$B$8</f>
        <v>24.579166666666662</v>
      </c>
      <c r="F46" s="11">
        <f>[42]Fevereiro!$B$9</f>
        <v>24.324999999999999</v>
      </c>
      <c r="G46" s="11">
        <f>[42]Fevereiro!$B$10</f>
        <v>25.491666666666671</v>
      </c>
      <c r="H46" s="11">
        <f>[42]Fevereiro!$B$11</f>
        <v>26.274999999999995</v>
      </c>
      <c r="I46" s="11">
        <f>[42]Fevereiro!$B$12</f>
        <v>26.183333333333337</v>
      </c>
      <c r="J46" s="11">
        <f>[42]Fevereiro!$B$13</f>
        <v>28.037500000000005</v>
      </c>
      <c r="K46" s="11">
        <f>[42]Fevereiro!$B$14</f>
        <v>25.733333333333334</v>
      </c>
      <c r="L46" s="11">
        <f>[42]Fevereiro!$B$15</f>
        <v>26.825000000000003</v>
      </c>
      <c r="M46" s="11">
        <f>[42]Fevereiro!$B$16</f>
        <v>23.329166666666666</v>
      </c>
      <c r="N46" s="11">
        <f>[42]Fevereiro!$B$17</f>
        <v>23.649999999999995</v>
      </c>
      <c r="O46" s="11">
        <f>[42]Fevereiro!$B$18</f>
        <v>24.370833333333334</v>
      </c>
      <c r="P46" s="11">
        <f>[42]Fevereiro!$B$19</f>
        <v>24.804166666666664</v>
      </c>
      <c r="Q46" s="11">
        <f>[42]Fevereiro!$B$20</f>
        <v>23.204166666666666</v>
      </c>
      <c r="R46" s="11">
        <f>[42]Fevereiro!$B$21</f>
        <v>22.012499999999999</v>
      </c>
      <c r="S46" s="11">
        <f>[42]Fevereiro!$B$22</f>
        <v>21.845833333333331</v>
      </c>
      <c r="T46" s="11">
        <f>[42]Fevereiro!$B$23</f>
        <v>22.837499999999995</v>
      </c>
      <c r="U46" s="11">
        <f>[42]Fevereiro!$B$24</f>
        <v>24.612499999999994</v>
      </c>
      <c r="V46" s="11">
        <f>[42]Fevereiro!$B$25</f>
        <v>26.525000000000002</v>
      </c>
      <c r="W46" s="11">
        <f>[42]Fevereiro!$B$26</f>
        <v>27.337500000000002</v>
      </c>
      <c r="X46" s="11">
        <f>[42]Fevereiro!$B$27</f>
        <v>26.820833333333336</v>
      </c>
      <c r="Y46" s="11">
        <f>[42]Fevereiro!$B$28</f>
        <v>27.991666666666664</v>
      </c>
      <c r="Z46" s="11">
        <f>[42]Fevereiro!$B$29</f>
        <v>26.750000000000011</v>
      </c>
      <c r="AA46" s="11">
        <f>[42]Fevereiro!$B$30</f>
        <v>19.266666666666666</v>
      </c>
      <c r="AB46" s="11">
        <f>[42]Fevereiro!$B$31</f>
        <v>22.766666666666669</v>
      </c>
      <c r="AC46" s="11">
        <f>[42]Fevereiro!$B$32</f>
        <v>23.912499999999998</v>
      </c>
      <c r="AD46" s="87">
        <f t="shared" si="1"/>
        <v>24.966369047619047</v>
      </c>
      <c r="AE46" s="12" t="s">
        <v>47</v>
      </c>
      <c r="AG46" t="s">
        <v>47</v>
      </c>
    </row>
    <row r="47" spans="1:34" x14ac:dyDescent="0.2">
      <c r="A47" s="57" t="s">
        <v>31</v>
      </c>
      <c r="B47" s="11">
        <f>[43]Fevereiro!$B$5</f>
        <v>28.475000000000005</v>
      </c>
      <c r="C47" s="11">
        <f>[43]Fevereiro!$B$6</f>
        <v>26.791666666666668</v>
      </c>
      <c r="D47" s="11">
        <f>[43]Fevereiro!$B$7</f>
        <v>26.525000000000002</v>
      </c>
      <c r="E47" s="11">
        <f>[43]Fevereiro!$B$8</f>
        <v>25.970833333333331</v>
      </c>
      <c r="F47" s="11">
        <f>[43]Fevereiro!$B$9</f>
        <v>25.491666666666671</v>
      </c>
      <c r="G47" s="11">
        <f>[43]Fevereiro!$B$10</f>
        <v>26.129166666666663</v>
      </c>
      <c r="H47" s="11">
        <f>[43]Fevereiro!$B$11</f>
        <v>27.150000000000006</v>
      </c>
      <c r="I47" s="11">
        <f>[43]Fevereiro!$B$12</f>
        <v>28.879166666666666</v>
      </c>
      <c r="J47" s="11">
        <f>[43]Fevereiro!$B$13</f>
        <v>28.583333333333332</v>
      </c>
      <c r="K47" s="11">
        <f>[43]Fevereiro!$B$14</f>
        <v>26.650000000000006</v>
      </c>
      <c r="L47" s="11">
        <f>[43]Fevereiro!$B$15</f>
        <v>27.620833333333337</v>
      </c>
      <c r="M47" s="11">
        <f>[43]Fevereiro!$B$16</f>
        <v>25.491666666666664</v>
      </c>
      <c r="N47" s="11">
        <f>[43]Fevereiro!$B$17</f>
        <v>24.908333333333331</v>
      </c>
      <c r="O47" s="11">
        <f>[43]Fevereiro!$B$18</f>
        <v>24.454166666666666</v>
      </c>
      <c r="P47" s="11">
        <f>[43]Fevereiro!$B$19</f>
        <v>23.391666666666666</v>
      </c>
      <c r="Q47" s="11">
        <f>[43]Fevereiro!$B$20</f>
        <v>23.854166666666668</v>
      </c>
      <c r="R47" s="11">
        <f>[43]Fevereiro!$B$21</f>
        <v>23.987500000000001</v>
      </c>
      <c r="S47" s="11">
        <f>[43]Fevereiro!$B$22</f>
        <v>25.595833333333331</v>
      </c>
      <c r="T47" s="11">
        <f>[43]Fevereiro!$B$23</f>
        <v>25.708333333333332</v>
      </c>
      <c r="U47" s="11">
        <f>[43]Fevereiro!$B$24</f>
        <v>25.295833333333331</v>
      </c>
      <c r="V47" s="11">
        <f>[43]Fevereiro!$B$25</f>
        <v>26.262499999999999</v>
      </c>
      <c r="W47" s="11">
        <f>[43]Fevereiro!$B$26</f>
        <v>26.824999999999999</v>
      </c>
      <c r="X47" s="11">
        <f>[43]Fevereiro!$B$27</f>
        <v>27.462500000000006</v>
      </c>
      <c r="Y47" s="11">
        <f>[43]Fevereiro!$B$28</f>
        <v>28.295833333333324</v>
      </c>
      <c r="Z47" s="11">
        <f>[43]Fevereiro!$B$29</f>
        <v>27.783333333333331</v>
      </c>
      <c r="AA47" s="11">
        <f>[43]Fevereiro!$B$30</f>
        <v>23.220833333333335</v>
      </c>
      <c r="AB47" s="11">
        <f>[43]Fevereiro!$B$31</f>
        <v>22.099999999999998</v>
      </c>
      <c r="AC47" s="11">
        <f>[43]Fevereiro!$B$32</f>
        <v>23.61666666666666</v>
      </c>
      <c r="AD47" s="87">
        <f t="shared" si="1"/>
        <v>25.94717261904762</v>
      </c>
      <c r="AG47" t="s">
        <v>47</v>
      </c>
    </row>
    <row r="48" spans="1:34" x14ac:dyDescent="0.2">
      <c r="A48" s="57" t="s">
        <v>44</v>
      </c>
      <c r="B48" s="11">
        <f>[44]Fevereiro!$B$5</f>
        <v>25.691666666666663</v>
      </c>
      <c r="C48" s="11">
        <f>[44]Fevereiro!$B$6</f>
        <v>26.450000000000003</v>
      </c>
      <c r="D48" s="11">
        <f>[44]Fevereiro!$B$7</f>
        <v>25.212500000000002</v>
      </c>
      <c r="E48" s="11">
        <f>[44]Fevereiro!$B$8</f>
        <v>26.758333333333329</v>
      </c>
      <c r="F48" s="11">
        <f>[44]Fevereiro!$B$9</f>
        <v>25.966666666666669</v>
      </c>
      <c r="G48" s="11">
        <f>[44]Fevereiro!$B$10</f>
        <v>24.854166666666668</v>
      </c>
      <c r="H48" s="11">
        <f>[44]Fevereiro!$B$11</f>
        <v>26.224999999999998</v>
      </c>
      <c r="I48" s="11">
        <f>[44]Fevereiro!$B$12</f>
        <v>26.974999999999998</v>
      </c>
      <c r="J48" s="11">
        <f>[44]Fevereiro!$B$13</f>
        <v>26.599999999999998</v>
      </c>
      <c r="K48" s="11">
        <f>[44]Fevereiro!$B$14</f>
        <v>26.666666666666668</v>
      </c>
      <c r="L48" s="11">
        <f>[44]Fevereiro!$B$15</f>
        <v>27.329166666666666</v>
      </c>
      <c r="M48" s="11">
        <f>[44]Fevereiro!$B$16</f>
        <v>26.449999999999992</v>
      </c>
      <c r="N48" s="11">
        <f>[44]Fevereiro!$B$17</f>
        <v>24.612500000000001</v>
      </c>
      <c r="O48" s="11">
        <f>[44]Fevereiro!$B$18</f>
        <v>24.133333333333336</v>
      </c>
      <c r="P48" s="11">
        <f>[44]Fevereiro!$B$19</f>
        <v>24.537499999999998</v>
      </c>
      <c r="Q48" s="11">
        <f>[44]Fevereiro!$B$20</f>
        <v>24.145833333333329</v>
      </c>
      <c r="R48" s="11">
        <f>[44]Fevereiro!$B$21</f>
        <v>24.737499999999997</v>
      </c>
      <c r="S48" s="11">
        <f>[44]Fevereiro!$B$22</f>
        <v>25.858333333333334</v>
      </c>
      <c r="T48" s="11">
        <f>[44]Fevereiro!$B$23</f>
        <v>23.533333333333335</v>
      </c>
      <c r="U48" s="11">
        <f>[44]Fevereiro!$B$24</f>
        <v>22.745833333333334</v>
      </c>
      <c r="V48" s="11">
        <f>[44]Fevereiro!$B$25</f>
        <v>23.829166666666669</v>
      </c>
      <c r="W48" s="11">
        <f>[44]Fevereiro!$B$26</f>
        <v>24.737500000000001</v>
      </c>
      <c r="X48" s="11">
        <f>[44]Fevereiro!$B$27</f>
        <v>26.062500000000011</v>
      </c>
      <c r="Y48" s="11">
        <f>[44]Fevereiro!$B$28</f>
        <v>25.916666666666671</v>
      </c>
      <c r="Z48" s="11">
        <f>[44]Fevereiro!$B$29</f>
        <v>25.941666666666666</v>
      </c>
      <c r="AA48" s="11">
        <f>[44]Fevereiro!$B$30</f>
        <v>23.354166666666661</v>
      </c>
      <c r="AB48" s="11">
        <f>[44]Fevereiro!$B$31</f>
        <v>23.487500000000001</v>
      </c>
      <c r="AC48" s="11">
        <f>[44]Fevereiro!$B$32</f>
        <v>23.333333333333339</v>
      </c>
      <c r="AD48" s="87">
        <f t="shared" si="1"/>
        <v>25.219494047619044</v>
      </c>
      <c r="AE48" s="12" t="s">
        <v>47</v>
      </c>
    </row>
    <row r="49" spans="1:33" x14ac:dyDescent="0.2">
      <c r="A49" s="57" t="s">
        <v>20</v>
      </c>
      <c r="B49" s="11">
        <f>[45]Fevereiro!$B$5</f>
        <v>28.458333333333329</v>
      </c>
      <c r="C49" s="11">
        <f>[45]Fevereiro!$B$6</f>
        <v>28.795833333333334</v>
      </c>
      <c r="D49" s="11">
        <f>[45]Fevereiro!$B$7</f>
        <v>30.366666666666674</v>
      </c>
      <c r="E49" s="11">
        <f>[45]Fevereiro!$B$8</f>
        <v>29.379166666666666</v>
      </c>
      <c r="F49" s="11">
        <f>[45]Fevereiro!$B$9</f>
        <v>27.020833333333329</v>
      </c>
      <c r="G49" s="11">
        <f>[45]Fevereiro!$B$10</f>
        <v>26.908333333333335</v>
      </c>
      <c r="H49" s="11">
        <f>[45]Fevereiro!$B$11</f>
        <v>29.283333333333335</v>
      </c>
      <c r="I49" s="11">
        <f>[45]Fevereiro!$B$12</f>
        <v>30.683333333333334</v>
      </c>
      <c r="J49" s="11">
        <f>[45]Fevereiro!$B$13</f>
        <v>30.450000000000003</v>
      </c>
      <c r="K49" s="11">
        <f>[45]Fevereiro!$B$14</f>
        <v>29.258333333333336</v>
      </c>
      <c r="L49" s="11">
        <f>[45]Fevereiro!$B$15</f>
        <v>29.379166666666663</v>
      </c>
      <c r="M49" s="11">
        <f>[45]Fevereiro!$B$16</f>
        <v>27.320833333333329</v>
      </c>
      <c r="N49" s="11">
        <f>[45]Fevereiro!$B$17</f>
        <v>25.841666666666665</v>
      </c>
      <c r="O49" s="11">
        <f>[45]Fevereiro!$B$18</f>
        <v>26.216666666666669</v>
      </c>
      <c r="P49" s="11">
        <f>[45]Fevereiro!$B$19</f>
        <v>25.479166666666671</v>
      </c>
      <c r="Q49" s="11">
        <f>[45]Fevereiro!$B$20</f>
        <v>25.637500000000003</v>
      </c>
      <c r="R49" s="11">
        <f>[45]Fevereiro!$B$21</f>
        <v>26.708333333333332</v>
      </c>
      <c r="S49" s="11">
        <f>[45]Fevereiro!$B$22</f>
        <v>27.816666666666666</v>
      </c>
      <c r="T49" s="11">
        <f>[45]Fevereiro!$B$23</f>
        <v>25.762499999999992</v>
      </c>
      <c r="U49" s="11">
        <f>[45]Fevereiro!$B$24</f>
        <v>24.854166666666668</v>
      </c>
      <c r="V49" s="11">
        <f>[45]Fevereiro!$B$25</f>
        <v>26.566666666666666</v>
      </c>
      <c r="W49" s="11">
        <f>[45]Fevereiro!$B$26</f>
        <v>26.754166666666666</v>
      </c>
      <c r="X49" s="11">
        <f>[45]Fevereiro!$B$27</f>
        <v>29.020833333333332</v>
      </c>
      <c r="Y49" s="11">
        <f>[45]Fevereiro!$B$28</f>
        <v>30.066666666666666</v>
      </c>
      <c r="Z49" s="11">
        <f>[45]Fevereiro!$B$29</f>
        <v>30</v>
      </c>
      <c r="AA49" s="11">
        <f>[45]Fevereiro!$B$30</f>
        <v>25.716666666666669</v>
      </c>
      <c r="AB49" s="11">
        <f>[45]Fevereiro!$B$31</f>
        <v>23.6875</v>
      </c>
      <c r="AC49" s="11">
        <f>[45]Fevereiro!$B$32</f>
        <v>24.349999999999998</v>
      </c>
      <c r="AD49" s="87">
        <f t="shared" si="1"/>
        <v>27.563690476190484</v>
      </c>
      <c r="AE49" s="12" t="s">
        <v>47</v>
      </c>
    </row>
    <row r="50" spans="1:33" s="5" customFormat="1" ht="17.100000000000001" customHeight="1" x14ac:dyDescent="0.2">
      <c r="A50" s="58" t="s">
        <v>227</v>
      </c>
      <c r="B50" s="13">
        <f t="shared" ref="B50:AC50" si="2">AVERAGE(B5:B49)</f>
        <v>28.641935441439536</v>
      </c>
      <c r="C50" s="13">
        <f t="shared" si="2"/>
        <v>27.105515672396361</v>
      </c>
      <c r="D50" s="13">
        <f t="shared" si="2"/>
        <v>26.983983942414174</v>
      </c>
      <c r="E50" s="13">
        <f t="shared" si="2"/>
        <v>26.34495040685637</v>
      </c>
      <c r="F50" s="13">
        <f t="shared" si="2"/>
        <v>25.677258173238961</v>
      </c>
      <c r="G50" s="13">
        <f t="shared" si="2"/>
        <v>26.101030655391114</v>
      </c>
      <c r="H50" s="13">
        <f t="shared" si="2"/>
        <v>27.131695114620904</v>
      </c>
      <c r="I50" s="13">
        <f t="shared" si="2"/>
        <v>28.000620362309824</v>
      </c>
      <c r="J50" s="13">
        <f t="shared" si="2"/>
        <v>28.507194585300461</v>
      </c>
      <c r="K50" s="13">
        <f t="shared" si="2"/>
        <v>26.658442331478053</v>
      </c>
      <c r="L50" s="13">
        <f t="shared" si="2"/>
        <v>27.572502106504881</v>
      </c>
      <c r="M50" s="13">
        <f t="shared" si="2"/>
        <v>25.391065062388591</v>
      </c>
      <c r="N50" s="13">
        <f t="shared" si="2"/>
        <v>25.259300889623791</v>
      </c>
      <c r="O50" s="13">
        <f t="shared" si="2"/>
        <v>25.05298627508855</v>
      </c>
      <c r="P50" s="13">
        <f t="shared" si="2"/>
        <v>24.855566785946177</v>
      </c>
      <c r="Q50" s="13">
        <f t="shared" si="2"/>
        <v>24.839723890240194</v>
      </c>
      <c r="R50" s="13">
        <f t="shared" si="2"/>
        <v>24.599246618280702</v>
      </c>
      <c r="S50" s="13">
        <f t="shared" si="2"/>
        <v>24.827185450177193</v>
      </c>
      <c r="T50" s="13">
        <f t="shared" si="2"/>
        <v>24.366863810741691</v>
      </c>
      <c r="U50" s="13">
        <f t="shared" si="2"/>
        <v>24.745196566998892</v>
      </c>
      <c r="V50" s="13">
        <f t="shared" si="2"/>
        <v>26.197595427059703</v>
      </c>
      <c r="W50" s="13">
        <f t="shared" si="2"/>
        <v>26.77281782937154</v>
      </c>
      <c r="X50" s="13">
        <f t="shared" si="2"/>
        <v>27.617190049933022</v>
      </c>
      <c r="Y50" s="13">
        <f t="shared" si="2"/>
        <v>28.349733470945495</v>
      </c>
      <c r="Z50" s="13">
        <f t="shared" si="2"/>
        <v>27.925013465973169</v>
      </c>
      <c r="AA50" s="13">
        <f t="shared" si="2"/>
        <v>23.071654664900151</v>
      </c>
      <c r="AB50" s="13">
        <f t="shared" si="2"/>
        <v>23.052912884377577</v>
      </c>
      <c r="AC50" s="13">
        <f t="shared" si="2"/>
        <v>24.333600694109709</v>
      </c>
      <c r="AD50" s="86">
        <f>AVERAGE(AD5:AD49)</f>
        <v>26.080206547518106</v>
      </c>
      <c r="AE50" s="5" t="s">
        <v>47</v>
      </c>
      <c r="AF50" s="5" t="s">
        <v>47</v>
      </c>
    </row>
    <row r="51" spans="1:33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84"/>
      <c r="AG51" t="s">
        <v>47</v>
      </c>
    </row>
    <row r="52" spans="1:33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37" t="s">
        <v>97</v>
      </c>
      <c r="U52" s="137"/>
      <c r="V52" s="137"/>
      <c r="W52" s="137"/>
      <c r="X52" s="137"/>
      <c r="Y52" s="131"/>
      <c r="Z52" s="131"/>
      <c r="AA52" s="131"/>
      <c r="AB52" s="131"/>
      <c r="AC52" s="131"/>
      <c r="AD52" s="84"/>
      <c r="AE52" s="12" t="s">
        <v>47</v>
      </c>
    </row>
    <row r="53" spans="1:33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38" t="s">
        <v>98</v>
      </c>
      <c r="U53" s="138"/>
      <c r="V53" s="138"/>
      <c r="W53" s="138"/>
      <c r="X53" s="138"/>
      <c r="Y53" s="131"/>
      <c r="Z53" s="131"/>
      <c r="AA53" s="131"/>
      <c r="AB53" s="131"/>
      <c r="AC53" s="131"/>
      <c r="AD53" s="84"/>
    </row>
    <row r="54" spans="1:33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84"/>
    </row>
    <row r="55" spans="1:33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84"/>
    </row>
    <row r="56" spans="1:33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84"/>
      <c r="AE56" t="s">
        <v>47</v>
      </c>
    </row>
    <row r="57" spans="1:33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85"/>
    </row>
    <row r="59" spans="1:33" x14ac:dyDescent="0.2">
      <c r="AE59" s="12" t="s">
        <v>47</v>
      </c>
    </row>
    <row r="60" spans="1:33" x14ac:dyDescent="0.2">
      <c r="N60" s="2" t="s">
        <v>47</v>
      </c>
    </row>
    <row r="61" spans="1:33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2" t="s">
        <v>47</v>
      </c>
    </row>
    <row r="62" spans="1:33" x14ac:dyDescent="0.2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2" t="s">
        <v>47</v>
      </c>
      <c r="W62" s="2" t="s">
        <v>47</v>
      </c>
    </row>
    <row r="63" spans="1:33" x14ac:dyDescent="0.2">
      <c r="Z63" s="2" t="s">
        <v>47</v>
      </c>
    </row>
    <row r="64" spans="1:33" x14ac:dyDescent="0.2">
      <c r="AB64" s="2" t="s">
        <v>47</v>
      </c>
    </row>
    <row r="65" spans="9:30" x14ac:dyDescent="0.2">
      <c r="AD65" s="7" t="s">
        <v>47</v>
      </c>
    </row>
    <row r="67" spans="9:30" x14ac:dyDescent="0.2">
      <c r="I67" s="2" t="s">
        <v>47</v>
      </c>
    </row>
  </sheetData>
  <sheetProtection password="C6EC" sheet="1" objects="1" scenarios="1"/>
  <mergeCells count="34"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D3:AD4"/>
    <mergeCell ref="T52:X52"/>
    <mergeCell ref="T53:X53"/>
    <mergeCell ref="W3:W4"/>
    <mergeCell ref="X3:X4"/>
    <mergeCell ref="AB3:AB4"/>
    <mergeCell ref="AC3:AC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zoomScale="90" zoomScaleNormal="90" workbookViewId="0">
      <selection activeCell="AH72" sqref="AH72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6.42578125" style="2" bestFit="1" customWidth="1"/>
    <col min="23" max="24" width="6.140625" style="2" customWidth="1"/>
    <col min="25" max="25" width="6.28515625" style="2" customWidth="1"/>
    <col min="26" max="26" width="6.140625" style="2" customWidth="1"/>
    <col min="27" max="27" width="7.42578125" style="2" bestFit="1" customWidth="1"/>
    <col min="28" max="29" width="6.42578125" style="2" bestFit="1" customWidth="1"/>
    <col min="30" max="30" width="8.28515625" style="7" customWidth="1"/>
    <col min="31" max="31" width="7.85546875" style="1" customWidth="1"/>
    <col min="32" max="32" width="15.28515625" style="10" customWidth="1"/>
  </cols>
  <sheetData>
    <row r="1" spans="1:32" ht="20.100000000000001" customHeight="1" x14ac:dyDescent="0.2">
      <c r="A1" s="143" t="s">
        <v>30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67"/>
    </row>
    <row r="2" spans="1:32" s="4" customFormat="1" ht="20.100000000000001" customHeight="1" x14ac:dyDescent="0.2">
      <c r="A2" s="146" t="s">
        <v>21</v>
      </c>
      <c r="B2" s="140" t="s">
        <v>231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98"/>
    </row>
    <row r="3" spans="1:32" s="5" customFormat="1" ht="20.100000000000001" customHeight="1" x14ac:dyDescent="0.2">
      <c r="A3" s="146"/>
      <c r="B3" s="151">
        <v>1</v>
      </c>
      <c r="C3" s="151">
        <f>SUM(B3+1)</f>
        <v>2</v>
      </c>
      <c r="D3" s="151">
        <f t="shared" ref="D3:AC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14" t="s">
        <v>39</v>
      </c>
      <c r="AE3" s="100" t="s">
        <v>37</v>
      </c>
      <c r="AF3" s="108" t="s">
        <v>225</v>
      </c>
    </row>
    <row r="4" spans="1:32" s="5" customFormat="1" ht="20.100000000000001" customHeight="1" x14ac:dyDescent="0.2">
      <c r="A4" s="146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11" t="s">
        <v>35</v>
      </c>
      <c r="AE4" s="101" t="s">
        <v>35</v>
      </c>
      <c r="AF4" s="97" t="s">
        <v>35</v>
      </c>
    </row>
    <row r="5" spans="1:32" s="5" customFormat="1" x14ac:dyDescent="0.2">
      <c r="A5" s="57" t="s">
        <v>40</v>
      </c>
      <c r="B5" s="118">
        <f>[1]Fevereiro!$K$5</f>
        <v>0</v>
      </c>
      <c r="C5" s="118">
        <f>[1]Fevereiro!$K$6</f>
        <v>0</v>
      </c>
      <c r="D5" s="118">
        <f>[1]Fevereiro!$K$7</f>
        <v>0</v>
      </c>
      <c r="E5" s="118">
        <f>[1]Fevereiro!$K$8</f>
        <v>0</v>
      </c>
      <c r="F5" s="118">
        <f>[1]Fevereiro!$K$9</f>
        <v>10</v>
      </c>
      <c r="G5" s="118">
        <f>[1]Fevereiro!$K$10</f>
        <v>4.8000000000000007</v>
      </c>
      <c r="H5" s="118">
        <f>[1]Fevereiro!$K$11</f>
        <v>0</v>
      </c>
      <c r="I5" s="118">
        <f>[1]Fevereiro!$K$12</f>
        <v>0</v>
      </c>
      <c r="J5" s="118">
        <f>[1]Fevereiro!$K$13</f>
        <v>0</v>
      </c>
      <c r="K5" s="118">
        <f>[1]Fevereiro!$K$14</f>
        <v>0</v>
      </c>
      <c r="L5" s="118">
        <f>[1]Fevereiro!$K$15</f>
        <v>0</v>
      </c>
      <c r="M5" s="118">
        <f>[1]Fevereiro!$K$16</f>
        <v>33</v>
      </c>
      <c r="N5" s="118">
        <f>[1]Fevereiro!$K$17</f>
        <v>0.2</v>
      </c>
      <c r="O5" s="118">
        <f>[1]Fevereiro!$K$18</f>
        <v>38.400000000000013</v>
      </c>
      <c r="P5" s="118">
        <f>[1]Fevereiro!$K$19</f>
        <v>8.6</v>
      </c>
      <c r="Q5" s="118">
        <f>[1]Fevereiro!$K$20</f>
        <v>0.8</v>
      </c>
      <c r="R5" s="118">
        <f>[1]Fevereiro!$K$21</f>
        <v>0</v>
      </c>
      <c r="S5" s="118">
        <f>[1]Fevereiro!$K$22</f>
        <v>5.4</v>
      </c>
      <c r="T5" s="118">
        <f>[1]Fevereiro!$K$23</f>
        <v>4.8</v>
      </c>
      <c r="U5" s="118">
        <f>[1]Fevereiro!$K$24</f>
        <v>33.199999999999996</v>
      </c>
      <c r="V5" s="118">
        <f>[1]Fevereiro!$K$25</f>
        <v>0.2</v>
      </c>
      <c r="W5" s="118">
        <f>[1]Fevereiro!$K$26</f>
        <v>0</v>
      </c>
      <c r="X5" s="118">
        <f>[1]Fevereiro!$K$27</f>
        <v>0</v>
      </c>
      <c r="Y5" s="118">
        <f>[1]Fevereiro!$K$28</f>
        <v>0</v>
      </c>
      <c r="Z5" s="118">
        <f>[1]Fevereiro!$K$29</f>
        <v>0</v>
      </c>
      <c r="AA5" s="118">
        <f>[1]Fevereiro!$K$30</f>
        <v>11.2</v>
      </c>
      <c r="AB5" s="118">
        <f>[1]Fevereiro!$K$31</f>
        <v>13</v>
      </c>
      <c r="AC5" s="118">
        <f>[1]Fevereiro!$K$32</f>
        <v>47.4</v>
      </c>
      <c r="AD5" s="15">
        <f>SUM(B5:AC5)</f>
        <v>210.99999999999997</v>
      </c>
      <c r="AE5" s="16">
        <f>MAX(B5:AC5)</f>
        <v>47.4</v>
      </c>
      <c r="AF5" s="65">
        <f>COUNTIF(B5:AC5,"=0,0")</f>
        <v>14</v>
      </c>
    </row>
    <row r="6" spans="1:32" x14ac:dyDescent="0.2">
      <c r="A6" s="57" t="s">
        <v>0</v>
      </c>
      <c r="B6" s="11">
        <f>[2]Fevereiro!$K$5</f>
        <v>1</v>
      </c>
      <c r="C6" s="11">
        <f>[2]Fevereiro!$K$6</f>
        <v>0</v>
      </c>
      <c r="D6" s="11">
        <f>[2]Fevereiro!$K$7</f>
        <v>0.4</v>
      </c>
      <c r="E6" s="11">
        <f>[2]Fevereiro!$K$8</f>
        <v>0</v>
      </c>
      <c r="F6" s="11">
        <f>[2]Fevereiro!$K$9</f>
        <v>0.2</v>
      </c>
      <c r="G6" s="11">
        <f>[2]Fevereiro!$K$10</f>
        <v>0</v>
      </c>
      <c r="H6" s="11">
        <f>[2]Fevereiro!$K$11</f>
        <v>0</v>
      </c>
      <c r="I6" s="11">
        <f>[2]Fevereiro!$K$12</f>
        <v>0</v>
      </c>
      <c r="J6" s="11">
        <f>[2]Fevereiro!$K$13</f>
        <v>0</v>
      </c>
      <c r="K6" s="11">
        <f>[2]Fevereiro!$K$14</f>
        <v>0</v>
      </c>
      <c r="L6" s="11">
        <f>[2]Fevereiro!$K$15</f>
        <v>0</v>
      </c>
      <c r="M6" s="11">
        <f>[2]Fevereiro!$K$16</f>
        <v>0</v>
      </c>
      <c r="N6" s="11">
        <f>[2]Fevereiro!$K$17</f>
        <v>0</v>
      </c>
      <c r="O6" s="11">
        <f>[2]Fevereiro!$K$18</f>
        <v>0</v>
      </c>
      <c r="P6" s="11">
        <f>[2]Fevereiro!$K$19</f>
        <v>0</v>
      </c>
      <c r="Q6" s="11">
        <f>[2]Fevereiro!$K$20</f>
        <v>0</v>
      </c>
      <c r="R6" s="11">
        <f>[2]Fevereiro!$K$21</f>
        <v>0</v>
      </c>
      <c r="S6" s="11">
        <f>[2]Fevereiro!$K$22</f>
        <v>0</v>
      </c>
      <c r="T6" s="11">
        <f>[2]Fevereiro!$K$23</f>
        <v>0</v>
      </c>
      <c r="U6" s="11">
        <f>[2]Fevereiro!$K$24</f>
        <v>0</v>
      </c>
      <c r="V6" s="11">
        <f>[2]Fevereiro!$K$25</f>
        <v>0</v>
      </c>
      <c r="W6" s="11">
        <f>[2]Fevereiro!$K$26</f>
        <v>0</v>
      </c>
      <c r="X6" s="11">
        <f>[2]Fevereiro!$K$27</f>
        <v>0</v>
      </c>
      <c r="Y6" s="11">
        <f>[2]Fevereiro!$K$28</f>
        <v>0</v>
      </c>
      <c r="Z6" s="11">
        <f>[2]Fevereiro!$K$29</f>
        <v>0</v>
      </c>
      <c r="AA6" s="11">
        <f>[2]Fevereiro!$K$30</f>
        <v>0</v>
      </c>
      <c r="AB6" s="11">
        <f>[2]Fevereiro!$K$31</f>
        <v>0</v>
      </c>
      <c r="AC6" s="11">
        <f>[2]Fevereiro!$K$32</f>
        <v>0</v>
      </c>
      <c r="AD6" s="15">
        <f>SUM(B6:AC6)</f>
        <v>1.5999999999999999</v>
      </c>
      <c r="AE6" s="16">
        <f>MAX(B6:AC6)</f>
        <v>1</v>
      </c>
      <c r="AF6" s="65">
        <f>COUNTIF(B6:AC6,"=0,0")</f>
        <v>25</v>
      </c>
    </row>
    <row r="7" spans="1:32" x14ac:dyDescent="0.2">
      <c r="A7" s="57" t="s">
        <v>104</v>
      </c>
      <c r="B7" s="11">
        <f>[3]Fevereiro!$K$5</f>
        <v>0</v>
      </c>
      <c r="C7" s="11">
        <f>[3]Fevereiro!$K$6</f>
        <v>0</v>
      </c>
      <c r="D7" s="11">
        <f>[3]Fevereiro!$K$7</f>
        <v>0</v>
      </c>
      <c r="E7" s="11">
        <f>[3]Fevereiro!$K$8</f>
        <v>14.8</v>
      </c>
      <c r="F7" s="11">
        <f>[3]Fevereiro!$K$9</f>
        <v>11.8</v>
      </c>
      <c r="G7" s="11">
        <f>[3]Fevereiro!$K$10</f>
        <v>0.4</v>
      </c>
      <c r="H7" s="11">
        <f>[3]Fevereiro!$K$11</f>
        <v>0</v>
      </c>
      <c r="I7" s="11">
        <f>[3]Fevereiro!$K$12</f>
        <v>0</v>
      </c>
      <c r="J7" s="11">
        <f>[3]Fevereiro!$K$13</f>
        <v>0</v>
      </c>
      <c r="K7" s="11">
        <f>[3]Fevereiro!$K$14</f>
        <v>1.4</v>
      </c>
      <c r="L7" s="11">
        <f>[3]Fevereiro!$K$15</f>
        <v>0.2</v>
      </c>
      <c r="M7" s="11">
        <f>[3]Fevereiro!$K$16</f>
        <v>26.599999999999998</v>
      </c>
      <c r="N7" s="11">
        <f>[3]Fevereiro!$K$17</f>
        <v>1</v>
      </c>
      <c r="O7" s="11">
        <f>[3]Fevereiro!$K$18</f>
        <v>0.60000000000000009</v>
      </c>
      <c r="P7" s="11">
        <f>[3]Fevereiro!$K$19</f>
        <v>3.8000000000000003</v>
      </c>
      <c r="Q7" s="11">
        <f>[3]Fevereiro!$K$20</f>
        <v>0</v>
      </c>
      <c r="R7" s="11">
        <f>[3]Fevereiro!$K$21</f>
        <v>0</v>
      </c>
      <c r="S7" s="11">
        <f>[3]Fevereiro!$K$22</f>
        <v>0</v>
      </c>
      <c r="T7" s="11">
        <f>[3]Fevereiro!$K$23</f>
        <v>0.8</v>
      </c>
      <c r="U7" s="11">
        <f>[3]Fevereiro!$K$24</f>
        <v>0.8</v>
      </c>
      <c r="V7" s="11">
        <f>[3]Fevereiro!$K$25</f>
        <v>0</v>
      </c>
      <c r="W7" s="11">
        <f>[3]Fevereiro!$K$26</f>
        <v>0</v>
      </c>
      <c r="X7" s="11">
        <f>[3]Fevereiro!$K$27</f>
        <v>0</v>
      </c>
      <c r="Y7" s="11">
        <f>[3]Fevereiro!$K$28</f>
        <v>0</v>
      </c>
      <c r="Z7" s="11">
        <f>[3]Fevereiro!$K$29</f>
        <v>0</v>
      </c>
      <c r="AA7" s="11">
        <f>[3]Fevereiro!$K$30</f>
        <v>49.000000000000014</v>
      </c>
      <c r="AB7" s="11">
        <f>[3]Fevereiro!$K$31</f>
        <v>7</v>
      </c>
      <c r="AC7" s="11">
        <f>[3]Fevereiro!$K$32</f>
        <v>3.6</v>
      </c>
      <c r="AD7" s="14">
        <f>SUM(B7:AC7)</f>
        <v>121.8</v>
      </c>
      <c r="AE7" s="129">
        <f>MAX(B7:AC7)</f>
        <v>49.000000000000014</v>
      </c>
      <c r="AF7" s="65">
        <f>COUNTIF(B7:AC7,"=0,0")</f>
        <v>14</v>
      </c>
    </row>
    <row r="8" spans="1:32" x14ac:dyDescent="0.2">
      <c r="A8" s="57" t="s">
        <v>1</v>
      </c>
      <c r="B8" s="11">
        <f>[4]Fevereiro!$K$5</f>
        <v>0</v>
      </c>
      <c r="C8" s="11">
        <f>[4]Fevereiro!$K$6</f>
        <v>0</v>
      </c>
      <c r="D8" s="11">
        <f>[4]Fevereiro!$K$7</f>
        <v>0</v>
      </c>
      <c r="E8" s="11">
        <f>[4]Fevereiro!$K$8</f>
        <v>0</v>
      </c>
      <c r="F8" s="11">
        <f>[4]Fevereiro!$K$9</f>
        <v>18</v>
      </c>
      <c r="G8" s="11">
        <f>[4]Fevereiro!$K$10</f>
        <v>0</v>
      </c>
      <c r="H8" s="11">
        <f>[4]Fevereiro!$K$11</f>
        <v>0</v>
      </c>
      <c r="I8" s="11">
        <f>[4]Fevereiro!$K$12</f>
        <v>0</v>
      </c>
      <c r="J8" s="11">
        <f>[4]Fevereiro!$K$13</f>
        <v>0</v>
      </c>
      <c r="K8" s="11">
        <f>[4]Fevereiro!$K$14</f>
        <v>43.2</v>
      </c>
      <c r="L8" s="11">
        <f>[4]Fevereiro!$K$15</f>
        <v>0</v>
      </c>
      <c r="M8" s="11">
        <f>[4]Fevereiro!$K$16</f>
        <v>0</v>
      </c>
      <c r="N8" s="11">
        <f>[4]Fevereiro!$K$17</f>
        <v>0.2</v>
      </c>
      <c r="O8" s="11">
        <f>[4]Fevereiro!$K$18</f>
        <v>24.400000000000002</v>
      </c>
      <c r="P8" s="11">
        <f>[4]Fevereiro!$K$19</f>
        <v>13.399999999999999</v>
      </c>
      <c r="Q8" s="11">
        <f>[4]Fevereiro!$K$20</f>
        <v>0.4</v>
      </c>
      <c r="R8" s="11">
        <f>[4]Fevereiro!$K$21</f>
        <v>0</v>
      </c>
      <c r="S8" s="11">
        <f>[4]Fevereiro!$K$22</f>
        <v>3</v>
      </c>
      <c r="T8" s="11">
        <f>[4]Fevereiro!$K$23</f>
        <v>0.2</v>
      </c>
      <c r="U8" s="11">
        <f>[4]Fevereiro!$K$24</f>
        <v>0</v>
      </c>
      <c r="V8" s="11">
        <f>[4]Fevereiro!$K$25</f>
        <v>0</v>
      </c>
      <c r="W8" s="11">
        <f>[4]Fevereiro!$K$26</f>
        <v>0</v>
      </c>
      <c r="X8" s="11">
        <f>[4]Fevereiro!$K$27</f>
        <v>0</v>
      </c>
      <c r="Y8" s="11">
        <f>[4]Fevereiro!$K$28</f>
        <v>0</v>
      </c>
      <c r="Z8" s="11">
        <f>[4]Fevereiro!$K$29</f>
        <v>0</v>
      </c>
      <c r="AA8" s="11">
        <f>[4]Fevereiro!$K$30</f>
        <v>45.4</v>
      </c>
      <c r="AB8" s="11">
        <f>[4]Fevereiro!$K$31</f>
        <v>18</v>
      </c>
      <c r="AC8" s="11">
        <f>[4]Fevereiro!$K$32</f>
        <v>6.0000000000000009</v>
      </c>
      <c r="AD8" s="15">
        <f>SUM(B8:AC8)</f>
        <v>172.20000000000002</v>
      </c>
      <c r="AE8" s="16">
        <f>MAX(B8:AC8)</f>
        <v>45.4</v>
      </c>
      <c r="AF8" s="65">
        <f>COUNTIF(B8:AC8,"=0,0")</f>
        <v>17</v>
      </c>
    </row>
    <row r="9" spans="1:32" x14ac:dyDescent="0.2">
      <c r="A9" s="57" t="s">
        <v>167</v>
      </c>
      <c r="B9" s="11">
        <f>[5]Fevereiro!$K$5</f>
        <v>3.6</v>
      </c>
      <c r="C9" s="11">
        <f>[5]Fevereiro!$K$6</f>
        <v>0.8</v>
      </c>
      <c r="D9" s="11">
        <f>[5]Fevereiro!$K$7</f>
        <v>0.2</v>
      </c>
      <c r="E9" s="11">
        <f>[5]Fevereiro!$K$8</f>
        <v>0</v>
      </c>
      <c r="F9" s="11">
        <f>[5]Fevereiro!$K$9</f>
        <v>0</v>
      </c>
      <c r="G9" s="11">
        <f>[5]Fevereiro!$K$10</f>
        <v>2.8</v>
      </c>
      <c r="H9" s="11">
        <f>[5]Fevereiro!$K$11</f>
        <v>0</v>
      </c>
      <c r="I9" s="11">
        <f>[5]Fevereiro!$K$12</f>
        <v>0</v>
      </c>
      <c r="J9" s="11">
        <f>[5]Fevereiro!$K$13</f>
        <v>0</v>
      </c>
      <c r="K9" s="11">
        <f>[5]Fevereiro!$K$14</f>
        <v>0</v>
      </c>
      <c r="L9" s="11">
        <f>[5]Fevereiro!$K$15</f>
        <v>0</v>
      </c>
      <c r="M9" s="11">
        <f>[5]Fevereiro!$K$16</f>
        <v>63.2</v>
      </c>
      <c r="N9" s="11">
        <f>[5]Fevereiro!$K$17</f>
        <v>0</v>
      </c>
      <c r="O9" s="11">
        <f>[5]Fevereiro!$K$18</f>
        <v>26.799999999999997</v>
      </c>
      <c r="P9" s="11">
        <f>[5]Fevereiro!$K$19</f>
        <v>0.2</v>
      </c>
      <c r="Q9" s="11">
        <f>[5]Fevereiro!$K$20</f>
        <v>0</v>
      </c>
      <c r="R9" s="11">
        <f>[5]Fevereiro!$K$21</f>
        <v>2.6</v>
      </c>
      <c r="S9" s="11">
        <f>[5]Fevereiro!$K$22</f>
        <v>7</v>
      </c>
      <c r="T9" s="11">
        <f>[5]Fevereiro!$K$23</f>
        <v>40.6</v>
      </c>
      <c r="U9" s="11">
        <f>[5]Fevereiro!$K$24</f>
        <v>0.2</v>
      </c>
      <c r="V9" s="11">
        <f>[5]Fevereiro!$K$25</f>
        <v>8.4</v>
      </c>
      <c r="W9" s="11">
        <f>[5]Fevereiro!$K$26</f>
        <v>15.8</v>
      </c>
      <c r="X9" s="11">
        <f>[5]Fevereiro!$K$27</f>
        <v>0</v>
      </c>
      <c r="Y9" s="11">
        <f>[5]Fevereiro!$K$28</f>
        <v>0</v>
      </c>
      <c r="Z9" s="11">
        <f>[5]Fevereiro!$K$29</f>
        <v>0</v>
      </c>
      <c r="AA9" s="11">
        <f>[5]Fevereiro!$K$30</f>
        <v>37</v>
      </c>
      <c r="AB9" s="11">
        <f>[5]Fevereiro!$K$31</f>
        <v>7.8000000000000007</v>
      </c>
      <c r="AC9" s="11">
        <f>[5]Fevereiro!$K$32</f>
        <v>0.2</v>
      </c>
      <c r="AD9" s="14">
        <f>SUM(B9:AC9)</f>
        <v>217.20000000000002</v>
      </c>
      <c r="AE9" s="129">
        <f>MAX(B9:AC9)</f>
        <v>63.2</v>
      </c>
      <c r="AF9" s="65">
        <f>COUNTIF(B9:AC9,"=0,0")</f>
        <v>12</v>
      </c>
    </row>
    <row r="10" spans="1:32" x14ac:dyDescent="0.2">
      <c r="A10" s="57" t="s">
        <v>111</v>
      </c>
      <c r="B10" s="11" t="str">
        <f>[6]Fevereiro!$K$5</f>
        <v>*</v>
      </c>
      <c r="C10" s="11" t="str">
        <f>[6]Fevereiro!$K$6</f>
        <v>*</v>
      </c>
      <c r="D10" s="11" t="str">
        <f>[6]Fevereiro!$K$7</f>
        <v>*</v>
      </c>
      <c r="E10" s="11" t="str">
        <f>[6]Fevereiro!$K$8</f>
        <v>*</v>
      </c>
      <c r="F10" s="11" t="str">
        <f>[6]Fevereiro!$K$9</f>
        <v>*</v>
      </c>
      <c r="G10" s="11" t="str">
        <f>[6]Fevereiro!$K$10</f>
        <v>*</v>
      </c>
      <c r="H10" s="11" t="str">
        <f>[6]Fevereiro!$K$11</f>
        <v>*</v>
      </c>
      <c r="I10" s="11" t="str">
        <f>[6]Fevereiro!$K$12</f>
        <v>*</v>
      </c>
      <c r="J10" s="11" t="str">
        <f>[6]Fevereiro!$K$13</f>
        <v>*</v>
      </c>
      <c r="K10" s="11" t="str">
        <f>[6]Fevereiro!$K$14</f>
        <v>*</v>
      </c>
      <c r="L10" s="11" t="str">
        <f>[6]Fevereiro!$K$15</f>
        <v>*</v>
      </c>
      <c r="M10" s="11" t="str">
        <f>[6]Fevereiro!$K$16</f>
        <v>*</v>
      </c>
      <c r="N10" s="11" t="str">
        <f>[6]Fevereiro!$K$17</f>
        <v>*</v>
      </c>
      <c r="O10" s="11" t="str">
        <f>[6]Fevereiro!$K$18</f>
        <v>*</v>
      </c>
      <c r="P10" s="11" t="str">
        <f>[6]Fevereiro!$K$19</f>
        <v>*</v>
      </c>
      <c r="Q10" s="11" t="str">
        <f>[6]Fevereiro!$K$20</f>
        <v>*</v>
      </c>
      <c r="R10" s="11" t="str">
        <f>[6]Fevereiro!$K$21</f>
        <v>*</v>
      </c>
      <c r="S10" s="11" t="str">
        <f>[6]Fevereiro!$K$22</f>
        <v>*</v>
      </c>
      <c r="T10" s="11" t="str">
        <f>[6]Fevereiro!$K$23</f>
        <v>*</v>
      </c>
      <c r="U10" s="11" t="str">
        <f>[6]Fevereiro!$K$24</f>
        <v>*</v>
      </c>
      <c r="V10" s="11" t="str">
        <f>[6]Fevereiro!$K$25</f>
        <v>*</v>
      </c>
      <c r="W10" s="11" t="str">
        <f>[6]Fevereiro!$K$26</f>
        <v>*</v>
      </c>
      <c r="X10" s="11" t="str">
        <f>[6]Fevereiro!$K$27</f>
        <v>*</v>
      </c>
      <c r="Y10" s="11" t="str">
        <f>[6]Fevereiro!$K$28</f>
        <v>*</v>
      </c>
      <c r="Z10" s="11" t="str">
        <f>[6]Fevereiro!$K$29</f>
        <v>*</v>
      </c>
      <c r="AA10" s="11" t="str">
        <f>[6]Fevereiro!$K$30</f>
        <v>*</v>
      </c>
      <c r="AB10" s="11" t="str">
        <f>[6]Fevereiro!$K$31</f>
        <v>*</v>
      </c>
      <c r="AC10" s="11" t="str">
        <f>[6]Fevereiro!$K$32</f>
        <v>*</v>
      </c>
      <c r="AD10" s="15" t="s">
        <v>226</v>
      </c>
      <c r="AE10" s="16" t="s">
        <v>226</v>
      </c>
      <c r="AF10" s="65" t="s">
        <v>226</v>
      </c>
    </row>
    <row r="11" spans="1:32" x14ac:dyDescent="0.2">
      <c r="A11" s="57" t="s">
        <v>64</v>
      </c>
      <c r="B11" s="11">
        <f>[7]Fevereiro!$K$5</f>
        <v>0</v>
      </c>
      <c r="C11" s="11">
        <f>[7]Fevereiro!$K$6</f>
        <v>0</v>
      </c>
      <c r="D11" s="11">
        <f>[7]Fevereiro!$K$7</f>
        <v>0</v>
      </c>
      <c r="E11" s="11">
        <f>[7]Fevereiro!$K$8</f>
        <v>10.4</v>
      </c>
      <c r="F11" s="11">
        <f>[7]Fevereiro!$K$9</f>
        <v>0</v>
      </c>
      <c r="G11" s="11">
        <f>[7]Fevereiro!$K$10</f>
        <v>0.2</v>
      </c>
      <c r="H11" s="11">
        <f>[7]Fevereiro!$K$11</f>
        <v>0</v>
      </c>
      <c r="I11" s="11">
        <f>[7]Fevereiro!$K$12</f>
        <v>5.2</v>
      </c>
      <c r="J11" s="11">
        <f>[7]Fevereiro!$K$13</f>
        <v>0</v>
      </c>
      <c r="K11" s="11">
        <f>[7]Fevereiro!$K$14</f>
        <v>5.6000000000000005</v>
      </c>
      <c r="L11" s="11">
        <f>[7]Fevereiro!$K$15</f>
        <v>0.6</v>
      </c>
      <c r="M11" s="11">
        <f>[7]Fevereiro!$K$16</f>
        <v>20.200000000000003</v>
      </c>
      <c r="N11" s="11">
        <f>[7]Fevereiro!$K$17</f>
        <v>12</v>
      </c>
      <c r="O11" s="11">
        <f>[7]Fevereiro!$K$18</f>
        <v>0.4</v>
      </c>
      <c r="P11" s="11">
        <f>[7]Fevereiro!$K$19</f>
        <v>26.4</v>
      </c>
      <c r="Q11" s="11">
        <f>[7]Fevereiro!$K$20</f>
        <v>0</v>
      </c>
      <c r="R11" s="11">
        <f>[7]Fevereiro!$K$21</f>
        <v>0</v>
      </c>
      <c r="S11" s="11">
        <f>[7]Fevereiro!$K$22</f>
        <v>0</v>
      </c>
      <c r="T11" s="11">
        <f>[7]Fevereiro!$K$23</f>
        <v>7.4</v>
      </c>
      <c r="U11" s="11">
        <f>[7]Fevereiro!$K$24</f>
        <v>18.600000000000001</v>
      </c>
      <c r="V11" s="11">
        <f>[7]Fevereiro!$K$25</f>
        <v>0</v>
      </c>
      <c r="W11" s="11">
        <f>[7]Fevereiro!$K$26</f>
        <v>0</v>
      </c>
      <c r="X11" s="11">
        <f>[7]Fevereiro!$K$27</f>
        <v>10.199999999999999</v>
      </c>
      <c r="Y11" s="11">
        <f>[7]Fevereiro!$K$28</f>
        <v>0</v>
      </c>
      <c r="Z11" s="11">
        <f>[7]Fevereiro!$K$29</f>
        <v>0</v>
      </c>
      <c r="AA11" s="11">
        <f>[7]Fevereiro!$K$30</f>
        <v>82.600000000000009</v>
      </c>
      <c r="AB11" s="11">
        <f>[7]Fevereiro!$K$31</f>
        <v>5.6</v>
      </c>
      <c r="AC11" s="11">
        <f>[7]Fevereiro!$K$32</f>
        <v>41.000000000000007</v>
      </c>
      <c r="AD11" s="15">
        <f t="shared" ref="AD11:AD21" si="1">SUM(B11:AC11)</f>
        <v>246.4</v>
      </c>
      <c r="AE11" s="16">
        <f t="shared" ref="AE11:AE21" si="2">MAX(B11:AC11)</f>
        <v>82.600000000000009</v>
      </c>
      <c r="AF11" s="65">
        <f t="shared" ref="AF11:AF20" si="3">COUNTIF(B11:AC11,"=0,0")</f>
        <v>13</v>
      </c>
    </row>
    <row r="12" spans="1:32" x14ac:dyDescent="0.2">
      <c r="A12" s="57" t="s">
        <v>41</v>
      </c>
      <c r="B12" s="11">
        <f>[8]Fevereiro!$K$5</f>
        <v>0</v>
      </c>
      <c r="C12" s="11">
        <f>[8]Fevereiro!$K$6</f>
        <v>11.200000000000001</v>
      </c>
      <c r="D12" s="11">
        <f>[8]Fevereiro!$K$7</f>
        <v>0</v>
      </c>
      <c r="E12" s="11">
        <f>[8]Fevereiro!$K$8</f>
        <v>0</v>
      </c>
      <c r="F12" s="11">
        <f>[8]Fevereiro!$K$9</f>
        <v>0</v>
      </c>
      <c r="G12" s="11">
        <f>[8]Fevereiro!$K$10</f>
        <v>0</v>
      </c>
      <c r="H12" s="11">
        <f>[8]Fevereiro!$K$11</f>
        <v>0</v>
      </c>
      <c r="I12" s="11">
        <f>[8]Fevereiro!$K$12</f>
        <v>0</v>
      </c>
      <c r="J12" s="11">
        <f>[8]Fevereiro!$K$13</f>
        <v>0</v>
      </c>
      <c r="K12" s="11">
        <f>[8]Fevereiro!$K$14</f>
        <v>8.1999999999999993</v>
      </c>
      <c r="L12" s="11">
        <f>[8]Fevereiro!$K$15</f>
        <v>0.2</v>
      </c>
      <c r="M12" s="11">
        <f>[8]Fevereiro!$K$16</f>
        <v>3.2</v>
      </c>
      <c r="N12" s="11">
        <f>[8]Fevereiro!$K$17</f>
        <v>2.2000000000000002</v>
      </c>
      <c r="O12" s="11">
        <f>[8]Fevereiro!$K$18</f>
        <v>0</v>
      </c>
      <c r="P12" s="11">
        <f>[8]Fevereiro!$K$19</f>
        <v>2.8</v>
      </c>
      <c r="Q12" s="11">
        <f>[8]Fevereiro!$K$20</f>
        <v>0.2</v>
      </c>
      <c r="R12" s="11">
        <f>[8]Fevereiro!$K$21</f>
        <v>0</v>
      </c>
      <c r="S12" s="11">
        <f>[8]Fevereiro!$K$22</f>
        <v>0.60000000000000009</v>
      </c>
      <c r="T12" s="11">
        <f>[8]Fevereiro!$K$23</f>
        <v>12.2</v>
      </c>
      <c r="U12" s="11">
        <f>[8]Fevereiro!$K$24</f>
        <v>0</v>
      </c>
      <c r="V12" s="11">
        <f>[8]Fevereiro!$K$25</f>
        <v>0.6</v>
      </c>
      <c r="W12" s="11">
        <f>[8]Fevereiro!$K$26</f>
        <v>0</v>
      </c>
      <c r="X12" s="11">
        <f>[8]Fevereiro!$K$27</f>
        <v>0</v>
      </c>
      <c r="Y12" s="11">
        <f>[8]Fevereiro!$K$28</f>
        <v>0</v>
      </c>
      <c r="Z12" s="11">
        <f>[8]Fevereiro!$K$29</f>
        <v>0</v>
      </c>
      <c r="AA12" s="11">
        <f>[8]Fevereiro!$K$30</f>
        <v>54.199999999999996</v>
      </c>
      <c r="AB12" s="11">
        <f>[8]Fevereiro!$K$31</f>
        <v>0.8</v>
      </c>
      <c r="AC12" s="11">
        <f>[8]Fevereiro!$K$32</f>
        <v>0.4</v>
      </c>
      <c r="AD12" s="15">
        <f t="shared" si="1"/>
        <v>96.8</v>
      </c>
      <c r="AE12" s="16">
        <f t="shared" si="2"/>
        <v>54.199999999999996</v>
      </c>
      <c r="AF12" s="65">
        <f t="shared" si="3"/>
        <v>15</v>
      </c>
    </row>
    <row r="13" spans="1:32" x14ac:dyDescent="0.2">
      <c r="A13" s="57" t="s">
        <v>114</v>
      </c>
      <c r="B13" s="11">
        <f>[9]Fevereiro!$K$5</f>
        <v>0</v>
      </c>
      <c r="C13" s="11">
        <f>[9]Fevereiro!$K$6</f>
        <v>2.2000000000000002</v>
      </c>
      <c r="D13" s="11">
        <f>[9]Fevereiro!$K$7</f>
        <v>0.2</v>
      </c>
      <c r="E13" s="11">
        <f>[9]Fevereiro!$K$8</f>
        <v>0</v>
      </c>
      <c r="F13" s="11">
        <f>[9]Fevereiro!$K$9</f>
        <v>5.2</v>
      </c>
      <c r="G13" s="11">
        <f>[9]Fevereiro!$K$10</f>
        <v>0.2</v>
      </c>
      <c r="H13" s="11">
        <f>[9]Fevereiro!$K$11</f>
        <v>0</v>
      </c>
      <c r="I13" s="11">
        <f>[9]Fevereiro!$K$12</f>
        <v>0.2</v>
      </c>
      <c r="J13" s="11">
        <f>[9]Fevereiro!$K$13</f>
        <v>0</v>
      </c>
      <c r="K13" s="11">
        <f>[9]Fevereiro!$K$14</f>
        <v>1</v>
      </c>
      <c r="L13" s="11">
        <f>[9]Fevereiro!$K$15</f>
        <v>0.2</v>
      </c>
      <c r="M13" s="11">
        <f>[9]Fevereiro!$K$16</f>
        <v>3.4000000000000004</v>
      </c>
      <c r="N13" s="11">
        <f>[9]Fevereiro!$K$17</f>
        <v>0</v>
      </c>
      <c r="O13" s="11">
        <f>[9]Fevereiro!$K$18</f>
        <v>36</v>
      </c>
      <c r="P13" s="11">
        <f>[9]Fevereiro!$K$19</f>
        <v>8</v>
      </c>
      <c r="Q13" s="11">
        <f>[9]Fevereiro!$K$20</f>
        <v>0</v>
      </c>
      <c r="R13" s="11">
        <f>[9]Fevereiro!$K$21</f>
        <v>0</v>
      </c>
      <c r="S13" s="11">
        <f>[9]Fevereiro!$K$22</f>
        <v>0.4</v>
      </c>
      <c r="T13" s="11">
        <f>[9]Fevereiro!$K$23</f>
        <v>0.2</v>
      </c>
      <c r="U13" s="11">
        <f>[9]Fevereiro!$K$24</f>
        <v>0</v>
      </c>
      <c r="V13" s="11">
        <f>[9]Fevereiro!$K$25</f>
        <v>0</v>
      </c>
      <c r="W13" s="11">
        <f>[9]Fevereiro!$K$26</f>
        <v>0</v>
      </c>
      <c r="X13" s="11">
        <f>[9]Fevereiro!$K$27</f>
        <v>0</v>
      </c>
      <c r="Y13" s="11" t="str">
        <f>[9]Fevereiro!$K$28</f>
        <v>*</v>
      </c>
      <c r="Z13" s="11" t="str">
        <f>[9]Fevereiro!$K$29</f>
        <v>*</v>
      </c>
      <c r="AA13" s="11" t="str">
        <f>[9]Fevereiro!$K$30</f>
        <v>*</v>
      </c>
      <c r="AB13" s="11" t="str">
        <f>[9]Fevereiro!$K$31</f>
        <v>*</v>
      </c>
      <c r="AC13" s="11" t="str">
        <f>[9]Fevereiro!$K$32</f>
        <v>*</v>
      </c>
      <c r="AD13" s="14">
        <f t="shared" si="1"/>
        <v>57.2</v>
      </c>
      <c r="AE13" s="129">
        <f t="shared" si="2"/>
        <v>36</v>
      </c>
      <c r="AF13" s="65">
        <f t="shared" si="3"/>
        <v>11</v>
      </c>
    </row>
    <row r="14" spans="1:32" x14ac:dyDescent="0.2">
      <c r="A14" s="57" t="s">
        <v>118</v>
      </c>
      <c r="B14" s="11">
        <f>[10]Fevereiro!$K$5</f>
        <v>0</v>
      </c>
      <c r="C14" s="11">
        <f>[10]Fevereiro!$K$6</f>
        <v>0</v>
      </c>
      <c r="D14" s="11">
        <f>[10]Fevereiro!$K$7</f>
        <v>4.5999999999999996</v>
      </c>
      <c r="E14" s="11">
        <f>[10]Fevereiro!$K$8</f>
        <v>13.6</v>
      </c>
      <c r="F14" s="11">
        <f>[10]Fevereiro!$K$9</f>
        <v>0</v>
      </c>
      <c r="G14" s="11">
        <f>[10]Fevereiro!$K$10</f>
        <v>2.8000000000000003</v>
      </c>
      <c r="H14" s="11">
        <f>[10]Fevereiro!$K$11</f>
        <v>0</v>
      </c>
      <c r="I14" s="11">
        <f>[10]Fevereiro!$K$12</f>
        <v>0</v>
      </c>
      <c r="J14" s="11">
        <f>[10]Fevereiro!$K$13</f>
        <v>0</v>
      </c>
      <c r="K14" s="11">
        <f>[10]Fevereiro!$K$14</f>
        <v>2.4</v>
      </c>
      <c r="L14" s="11">
        <f>[10]Fevereiro!$K$15</f>
        <v>0.2</v>
      </c>
      <c r="M14" s="11">
        <f>[10]Fevereiro!$K$16</f>
        <v>1.4</v>
      </c>
      <c r="N14" s="11">
        <f>[10]Fevereiro!$K$17</f>
        <v>2.2000000000000002</v>
      </c>
      <c r="O14" s="11">
        <f>[10]Fevereiro!$K$18</f>
        <v>8.3999999999999986</v>
      </c>
      <c r="P14" s="11">
        <f>[10]Fevereiro!$K$19</f>
        <v>15.600000000000001</v>
      </c>
      <c r="Q14" s="11">
        <f>[10]Fevereiro!$K$20</f>
        <v>0.8</v>
      </c>
      <c r="R14" s="11">
        <f>[10]Fevereiro!$K$21</f>
        <v>0</v>
      </c>
      <c r="S14" s="11">
        <f>[10]Fevereiro!$K$22</f>
        <v>0</v>
      </c>
      <c r="T14" s="11">
        <f>[10]Fevereiro!$K$23</f>
        <v>1</v>
      </c>
      <c r="U14" s="11">
        <f>[10]Fevereiro!$K$24</f>
        <v>0</v>
      </c>
      <c r="V14" s="11">
        <f>[10]Fevereiro!$K$25</f>
        <v>0</v>
      </c>
      <c r="W14" s="11">
        <f>[10]Fevereiro!$K$26</f>
        <v>0</v>
      </c>
      <c r="X14" s="11">
        <f>[10]Fevereiro!$K$27</f>
        <v>0</v>
      </c>
      <c r="Y14" s="11">
        <f>[10]Fevereiro!$K$28</f>
        <v>0.60000000000000009</v>
      </c>
      <c r="Z14" s="11">
        <f>[10]Fevereiro!$K$29</f>
        <v>13.4</v>
      </c>
      <c r="AA14" s="11">
        <f>[10]Fevereiro!$K$30</f>
        <v>32</v>
      </c>
      <c r="AB14" s="11">
        <f>[10]Fevereiro!$K$31</f>
        <v>12.400000000000002</v>
      </c>
      <c r="AC14" s="11">
        <f>[10]Fevereiro!$K$32</f>
        <v>8.1999999999999993</v>
      </c>
      <c r="AD14" s="15">
        <f t="shared" si="1"/>
        <v>119.60000000000001</v>
      </c>
      <c r="AE14" s="16">
        <f t="shared" si="2"/>
        <v>32</v>
      </c>
      <c r="AF14" s="65">
        <f t="shared" si="3"/>
        <v>12</v>
      </c>
    </row>
    <row r="15" spans="1:32" x14ac:dyDescent="0.2">
      <c r="A15" s="57" t="s">
        <v>121</v>
      </c>
      <c r="B15" s="11">
        <f>[11]Fevereiro!$K$5</f>
        <v>0.2</v>
      </c>
      <c r="C15" s="11">
        <f>[11]Fevereiro!$K$6</f>
        <v>0</v>
      </c>
      <c r="D15" s="11">
        <f>[11]Fevereiro!$K$7</f>
        <v>0</v>
      </c>
      <c r="E15" s="11">
        <f>[11]Fevereiro!$K$8</f>
        <v>2.8000000000000003</v>
      </c>
      <c r="F15" s="11">
        <f>[11]Fevereiro!$K$9</f>
        <v>7.8000000000000007</v>
      </c>
      <c r="G15" s="11">
        <f>[11]Fevereiro!$K$10</f>
        <v>9.4</v>
      </c>
      <c r="H15" s="11">
        <f>[11]Fevereiro!$K$11</f>
        <v>0</v>
      </c>
      <c r="I15" s="11">
        <f>[11]Fevereiro!$K$12</f>
        <v>21</v>
      </c>
      <c r="J15" s="11">
        <f>[11]Fevereiro!$K$13</f>
        <v>0</v>
      </c>
      <c r="K15" s="11">
        <f>[11]Fevereiro!$K$14</f>
        <v>6.4</v>
      </c>
      <c r="L15" s="11">
        <f>[11]Fevereiro!$K$15</f>
        <v>0.2</v>
      </c>
      <c r="M15" s="11">
        <f>[11]Fevereiro!$K$16</f>
        <v>29.799999999999997</v>
      </c>
      <c r="N15" s="11">
        <f>[11]Fevereiro!$K$17</f>
        <v>0</v>
      </c>
      <c r="O15" s="11">
        <f>[11]Fevereiro!$K$18</f>
        <v>3.6000000000000005</v>
      </c>
      <c r="P15" s="11">
        <f>[11]Fevereiro!$K$19</f>
        <v>0</v>
      </c>
      <c r="Q15" s="11">
        <f>[11]Fevereiro!$K$20</f>
        <v>0</v>
      </c>
      <c r="R15" s="11">
        <f>[11]Fevereiro!$K$21</f>
        <v>0</v>
      </c>
      <c r="S15" s="11">
        <f>[11]Fevereiro!$K$22</f>
        <v>9.1999999999999993</v>
      </c>
      <c r="T15" s="11">
        <f>[11]Fevereiro!$K$23</f>
        <v>24</v>
      </c>
      <c r="U15" s="11">
        <f>[11]Fevereiro!$K$24</f>
        <v>0</v>
      </c>
      <c r="V15" s="11">
        <f>[11]Fevereiro!$K$25</f>
        <v>0</v>
      </c>
      <c r="W15" s="11">
        <f>[11]Fevereiro!$K$26</f>
        <v>0</v>
      </c>
      <c r="X15" s="11">
        <f>[11]Fevereiro!$K$27</f>
        <v>0</v>
      </c>
      <c r="Y15" s="11">
        <f>[11]Fevereiro!$K$28</f>
        <v>0</v>
      </c>
      <c r="Z15" s="11">
        <f>[11]Fevereiro!$K$29</f>
        <v>0</v>
      </c>
      <c r="AA15" s="11">
        <f>[11]Fevereiro!$K$30</f>
        <v>16.2</v>
      </c>
      <c r="AB15" s="11">
        <f>[11]Fevereiro!$K$31</f>
        <v>11.599999999999998</v>
      </c>
      <c r="AC15" s="11">
        <f>[11]Fevereiro!$K$32</f>
        <v>0.4</v>
      </c>
      <c r="AD15" s="15">
        <f t="shared" si="1"/>
        <v>142.6</v>
      </c>
      <c r="AE15" s="16">
        <f t="shared" si="2"/>
        <v>29.799999999999997</v>
      </c>
      <c r="AF15" s="65">
        <f t="shared" si="3"/>
        <v>14</v>
      </c>
    </row>
    <row r="16" spans="1:32" x14ac:dyDescent="0.2">
      <c r="A16" s="57" t="s">
        <v>168</v>
      </c>
      <c r="B16" s="11">
        <f>[12]Fevereiro!$K$5</f>
        <v>6.8</v>
      </c>
      <c r="C16" s="11">
        <f>[12]Fevereiro!$K$6</f>
        <v>0</v>
      </c>
      <c r="D16" s="11">
        <f>[12]Fevereiro!$K$7</f>
        <v>0</v>
      </c>
      <c r="E16" s="11">
        <f>[12]Fevereiro!$K$8</f>
        <v>0</v>
      </c>
      <c r="F16" s="11">
        <f>[12]Fevereiro!$K$9</f>
        <v>0</v>
      </c>
      <c r="G16" s="11">
        <f>[12]Fevereiro!$K$10</f>
        <v>0</v>
      </c>
      <c r="H16" s="11">
        <f>[12]Fevereiro!$K$11</f>
        <v>0</v>
      </c>
      <c r="I16" s="11">
        <f>[12]Fevereiro!$K$12</f>
        <v>0</v>
      </c>
      <c r="J16" s="11">
        <f>[12]Fevereiro!$K$13</f>
        <v>0</v>
      </c>
      <c r="K16" s="11">
        <f>[12]Fevereiro!$K$14</f>
        <v>0</v>
      </c>
      <c r="L16" s="11">
        <f>[12]Fevereiro!$K$15</f>
        <v>7.8000000000000007</v>
      </c>
      <c r="M16" s="11">
        <f>[12]Fevereiro!$K$16</f>
        <v>36.200000000000003</v>
      </c>
      <c r="N16" s="11">
        <f>[12]Fevereiro!$K$17</f>
        <v>1.6</v>
      </c>
      <c r="O16" s="11">
        <f>[12]Fevereiro!$K$18</f>
        <v>32</v>
      </c>
      <c r="P16" s="11">
        <f>[12]Fevereiro!$K$19</f>
        <v>2.2000000000000002</v>
      </c>
      <c r="Q16" s="11">
        <f>[12]Fevereiro!$K$20</f>
        <v>8</v>
      </c>
      <c r="R16" s="11">
        <f>[12]Fevereiro!$K$21</f>
        <v>0</v>
      </c>
      <c r="S16" s="11">
        <f>[12]Fevereiro!$K$22</f>
        <v>0</v>
      </c>
      <c r="T16" s="11">
        <f>[12]Fevereiro!$K$23</f>
        <v>5.6000000000000005</v>
      </c>
      <c r="U16" s="11">
        <f>[12]Fevereiro!$K$24</f>
        <v>8</v>
      </c>
      <c r="V16" s="11">
        <f>[12]Fevereiro!$K$25</f>
        <v>3.4000000000000004</v>
      </c>
      <c r="W16" s="11">
        <f>[12]Fevereiro!$K$26</f>
        <v>0.4</v>
      </c>
      <c r="X16" s="11">
        <f>[12]Fevereiro!$K$27</f>
        <v>0</v>
      </c>
      <c r="Y16" s="11">
        <f>[12]Fevereiro!$K$28</f>
        <v>0</v>
      </c>
      <c r="Z16" s="11">
        <f>[12]Fevereiro!$K$29</f>
        <v>0</v>
      </c>
      <c r="AA16" s="11">
        <f>[12]Fevereiro!$K$30</f>
        <v>11</v>
      </c>
      <c r="AB16" s="11">
        <f>[12]Fevereiro!$K$31</f>
        <v>10</v>
      </c>
      <c r="AC16" s="11">
        <f>[12]Fevereiro!$K$32</f>
        <v>13.6</v>
      </c>
      <c r="AD16" s="15">
        <f t="shared" si="1"/>
        <v>146.6</v>
      </c>
      <c r="AE16" s="16">
        <f t="shared" si="2"/>
        <v>36.200000000000003</v>
      </c>
      <c r="AF16" s="65">
        <f t="shared" si="3"/>
        <v>14</v>
      </c>
    </row>
    <row r="17" spans="1:34" x14ac:dyDescent="0.2">
      <c r="A17" s="57" t="s">
        <v>2</v>
      </c>
      <c r="B17" s="11">
        <f>[13]Fevereiro!$K$5</f>
        <v>0.2</v>
      </c>
      <c r="C17" s="11">
        <f>[13]Fevereiro!$K$6</f>
        <v>0.4</v>
      </c>
      <c r="D17" s="11">
        <f>[13]Fevereiro!$K$7</f>
        <v>0</v>
      </c>
      <c r="E17" s="11">
        <f>[13]Fevereiro!$K$8</f>
        <v>8.1999999999999993</v>
      </c>
      <c r="F17" s="11">
        <f>[13]Fevereiro!$K$9</f>
        <v>15.799999999999999</v>
      </c>
      <c r="G17" s="11">
        <f>[13]Fevereiro!$K$10</f>
        <v>0</v>
      </c>
      <c r="H17" s="11">
        <f>[13]Fevereiro!$K$11</f>
        <v>0</v>
      </c>
      <c r="I17" s="11">
        <f>[13]Fevereiro!$K$12</f>
        <v>0</v>
      </c>
      <c r="J17" s="11">
        <f>[13]Fevereiro!$K$13</f>
        <v>0.2</v>
      </c>
      <c r="K17" s="11">
        <f>[13]Fevereiro!$K$14</f>
        <v>0</v>
      </c>
      <c r="L17" s="11">
        <f>[13]Fevereiro!$K$15</f>
        <v>0</v>
      </c>
      <c r="M17" s="11">
        <f>[13]Fevereiro!$K$16</f>
        <v>27.8</v>
      </c>
      <c r="N17" s="11">
        <f>[13]Fevereiro!$K$17</f>
        <v>52.6</v>
      </c>
      <c r="O17" s="11">
        <f>[13]Fevereiro!$K$18</f>
        <v>20.6</v>
      </c>
      <c r="P17" s="11">
        <f>[13]Fevereiro!$K$19</f>
        <v>49.400000000000006</v>
      </c>
      <c r="Q17" s="11">
        <f>[13]Fevereiro!$K$20</f>
        <v>1.9999999999999998</v>
      </c>
      <c r="R17" s="11">
        <f>[13]Fevereiro!$K$21</f>
        <v>0</v>
      </c>
      <c r="S17" s="11">
        <f>[13]Fevereiro!$K$22</f>
        <v>0</v>
      </c>
      <c r="T17" s="11">
        <f>[13]Fevereiro!$K$23</f>
        <v>0</v>
      </c>
      <c r="U17" s="11">
        <f>[13]Fevereiro!$K$24</f>
        <v>0</v>
      </c>
      <c r="V17" s="11">
        <f>[13]Fevereiro!$K$25</f>
        <v>0</v>
      </c>
      <c r="W17" s="11">
        <f>[13]Fevereiro!$K$26</f>
        <v>0</v>
      </c>
      <c r="X17" s="11">
        <f>[13]Fevereiro!$K$27</f>
        <v>0</v>
      </c>
      <c r="Y17" s="11">
        <f>[13]Fevereiro!$K$28</f>
        <v>0</v>
      </c>
      <c r="Z17" s="11">
        <f>[13]Fevereiro!$K$29</f>
        <v>0</v>
      </c>
      <c r="AA17" s="11">
        <f>[13]Fevereiro!$K$30</f>
        <v>62.000000000000007</v>
      </c>
      <c r="AB17" s="11">
        <f>[13]Fevereiro!$K$31</f>
        <v>4.6000000000000005</v>
      </c>
      <c r="AC17" s="11">
        <f>[13]Fevereiro!$K$32</f>
        <v>28</v>
      </c>
      <c r="AD17" s="15">
        <f t="shared" si="1"/>
        <v>271.79999999999995</v>
      </c>
      <c r="AE17" s="16">
        <f t="shared" si="2"/>
        <v>62.000000000000007</v>
      </c>
      <c r="AF17" s="65">
        <f t="shared" si="3"/>
        <v>15</v>
      </c>
      <c r="AH17" s="12" t="s">
        <v>47</v>
      </c>
    </row>
    <row r="18" spans="1:34" x14ac:dyDescent="0.2">
      <c r="A18" s="57" t="s">
        <v>3</v>
      </c>
      <c r="B18" s="11">
        <f>[14]Fevereiro!$K$5</f>
        <v>0</v>
      </c>
      <c r="C18" s="11">
        <f>[14]Fevereiro!$K$6</f>
        <v>0</v>
      </c>
      <c r="D18" s="11">
        <f>[14]Fevereiro!$K$7</f>
        <v>0</v>
      </c>
      <c r="E18" s="11">
        <f>[14]Fevereiro!$K$8</f>
        <v>0</v>
      </c>
      <c r="F18" s="11">
        <f>[14]Fevereiro!$K$9</f>
        <v>1</v>
      </c>
      <c r="G18" s="11">
        <f>[14]Fevereiro!$K$10</f>
        <v>2</v>
      </c>
      <c r="H18" s="11">
        <f>[14]Fevereiro!$K$11</f>
        <v>0</v>
      </c>
      <c r="I18" s="11">
        <f>[14]Fevereiro!$K$12</f>
        <v>0.2</v>
      </c>
      <c r="J18" s="11">
        <f>[14]Fevereiro!$K$13</f>
        <v>0</v>
      </c>
      <c r="K18" s="11">
        <f>[14]Fevereiro!$K$14</f>
        <v>0</v>
      </c>
      <c r="L18" s="11">
        <f>[14]Fevereiro!$K$15</f>
        <v>0</v>
      </c>
      <c r="M18" s="11">
        <f>[14]Fevereiro!$K$16</f>
        <v>0.8</v>
      </c>
      <c r="N18" s="11">
        <f>[14]Fevereiro!$K$17</f>
        <v>0.2</v>
      </c>
      <c r="O18" s="11">
        <f>[14]Fevereiro!$K$18</f>
        <v>12.799999999999999</v>
      </c>
      <c r="P18" s="11">
        <f>[14]Fevereiro!$K$19</f>
        <v>9.8000000000000007</v>
      </c>
      <c r="Q18" s="11">
        <f>[14]Fevereiro!$K$20</f>
        <v>2.8000000000000007</v>
      </c>
      <c r="R18" s="11">
        <f>[14]Fevereiro!$K$21</f>
        <v>0</v>
      </c>
      <c r="S18" s="11">
        <f>[14]Fevereiro!$K$22</f>
        <v>12.6</v>
      </c>
      <c r="T18" s="11">
        <f>[14]Fevereiro!$K$23</f>
        <v>2.8000000000000003</v>
      </c>
      <c r="U18" s="11">
        <f>[14]Fevereiro!$K$24</f>
        <v>3.6000000000000005</v>
      </c>
      <c r="V18" s="11">
        <f>[14]Fevereiro!$K$25</f>
        <v>18.2</v>
      </c>
      <c r="W18" s="11">
        <f>[14]Fevereiro!$K$26</f>
        <v>12.200000000000003</v>
      </c>
      <c r="X18" s="11">
        <f>[14]Fevereiro!$K$27</f>
        <v>0</v>
      </c>
      <c r="Y18" s="11">
        <f>[14]Fevereiro!$K$28</f>
        <v>0</v>
      </c>
      <c r="Z18" s="11">
        <f>[14]Fevereiro!$K$29</f>
        <v>1.4</v>
      </c>
      <c r="AA18" s="11">
        <f>[14]Fevereiro!$K$30</f>
        <v>7.6</v>
      </c>
      <c r="AB18" s="11">
        <f>[14]Fevereiro!$K$31</f>
        <v>15.8</v>
      </c>
      <c r="AC18" s="11">
        <f>[14]Fevereiro!$K$32</f>
        <v>45.400000000000006</v>
      </c>
      <c r="AD18" s="15">
        <f t="shared" si="1"/>
        <v>149.19999999999999</v>
      </c>
      <c r="AE18" s="16">
        <f t="shared" si="2"/>
        <v>45.400000000000006</v>
      </c>
      <c r="AF18" s="65">
        <f t="shared" si="3"/>
        <v>11</v>
      </c>
      <c r="AG18" s="12" t="s">
        <v>47</v>
      </c>
      <c r="AH18" s="12" t="s">
        <v>47</v>
      </c>
    </row>
    <row r="19" spans="1:34" x14ac:dyDescent="0.2">
      <c r="A19" s="57" t="s">
        <v>4</v>
      </c>
      <c r="B19" s="11">
        <f>[15]Fevereiro!$K$5</f>
        <v>14.6</v>
      </c>
      <c r="C19" s="11">
        <f>[15]Fevereiro!$K$6</f>
        <v>2.8000000000000003</v>
      </c>
      <c r="D19" s="11">
        <f>[15]Fevereiro!$K$7</f>
        <v>0</v>
      </c>
      <c r="E19" s="11">
        <f>[15]Fevereiro!$K$8</f>
        <v>0</v>
      </c>
      <c r="F19" s="11">
        <f>[15]Fevereiro!$K$9</f>
        <v>3.6000000000000005</v>
      </c>
      <c r="G19" s="11">
        <f>[15]Fevereiro!$K$10</f>
        <v>2.4000000000000004</v>
      </c>
      <c r="H19" s="11">
        <f>[15]Fevereiro!$K$11</f>
        <v>0</v>
      </c>
      <c r="I19" s="11">
        <f>[15]Fevereiro!$K$12</f>
        <v>1.5999999999999999</v>
      </c>
      <c r="J19" s="11">
        <f>[15]Fevereiro!$K$13</f>
        <v>0</v>
      </c>
      <c r="K19" s="11">
        <f>[15]Fevereiro!$K$14</f>
        <v>26.4</v>
      </c>
      <c r="L19" s="11">
        <f>[15]Fevereiro!$K$15</f>
        <v>13.2</v>
      </c>
      <c r="M19" s="11">
        <f>[15]Fevereiro!$K$16</f>
        <v>0.4</v>
      </c>
      <c r="N19" s="11" t="str">
        <f>[15]Fevereiro!$K$17</f>
        <v>*</v>
      </c>
      <c r="O19" s="11">
        <f>[15]Fevereiro!$K$18</f>
        <v>0.4</v>
      </c>
      <c r="P19" s="11">
        <f>[15]Fevereiro!$K$19</f>
        <v>8</v>
      </c>
      <c r="Q19" s="11">
        <f>[15]Fevereiro!$K$20</f>
        <v>4.8000000000000016</v>
      </c>
      <c r="R19" s="11">
        <f>[15]Fevereiro!$K$21</f>
        <v>0.8</v>
      </c>
      <c r="S19" s="11">
        <f>[15]Fevereiro!$K$22</f>
        <v>0.2</v>
      </c>
      <c r="T19" s="11">
        <f>[15]Fevereiro!$K$23</f>
        <v>0</v>
      </c>
      <c r="U19" s="11">
        <f>[15]Fevereiro!$K$24</f>
        <v>0</v>
      </c>
      <c r="V19" s="11">
        <f>[15]Fevereiro!$K$25</f>
        <v>44.4</v>
      </c>
      <c r="W19" s="11">
        <f>[15]Fevereiro!$K$26</f>
        <v>2.9999999999999996</v>
      </c>
      <c r="X19" s="11">
        <f>[15]Fevereiro!$K$27</f>
        <v>0</v>
      </c>
      <c r="Y19" s="11">
        <f>[15]Fevereiro!$K$28</f>
        <v>0</v>
      </c>
      <c r="Z19" s="11">
        <f>[15]Fevereiro!$K$29</f>
        <v>2.6</v>
      </c>
      <c r="AA19" s="11">
        <f>[15]Fevereiro!$K$30</f>
        <v>0</v>
      </c>
      <c r="AB19" s="11">
        <f>[15]Fevereiro!$K$31</f>
        <v>10.199999999999999</v>
      </c>
      <c r="AC19" s="11">
        <f>[15]Fevereiro!$K$32</f>
        <v>9.6000000000000014</v>
      </c>
      <c r="AD19" s="15">
        <f t="shared" si="1"/>
        <v>148.99999999999997</v>
      </c>
      <c r="AE19" s="16">
        <f t="shared" si="2"/>
        <v>44.4</v>
      </c>
      <c r="AF19" s="65">
        <f t="shared" si="3"/>
        <v>9</v>
      </c>
    </row>
    <row r="20" spans="1:34" x14ac:dyDescent="0.2">
      <c r="A20" s="57" t="s">
        <v>5</v>
      </c>
      <c r="B20" s="11" t="str">
        <f>[16]Fevereiro!$K$5</f>
        <v>*</v>
      </c>
      <c r="C20" s="11" t="str">
        <f>[16]Fevereiro!$K$6</f>
        <v>*</v>
      </c>
      <c r="D20" s="11" t="str">
        <f>[16]Fevereiro!$K$7</f>
        <v>*</v>
      </c>
      <c r="E20" s="11" t="str">
        <f>[16]Fevereiro!$K$8</f>
        <v>*</v>
      </c>
      <c r="F20" s="11" t="str">
        <f>[16]Fevereiro!$K$9</f>
        <v>*</v>
      </c>
      <c r="G20" s="11" t="str">
        <f>[16]Fevereiro!$K$10</f>
        <v>*</v>
      </c>
      <c r="H20" s="11" t="str">
        <f>[16]Fevereiro!$K$11</f>
        <v>*</v>
      </c>
      <c r="I20" s="11" t="str">
        <f>[16]Fevereiro!$K$12</f>
        <v>*</v>
      </c>
      <c r="J20" s="11" t="str">
        <f>[16]Fevereiro!$K$13</f>
        <v>*</v>
      </c>
      <c r="K20" s="11" t="str">
        <f>[16]Fevereiro!$K$14</f>
        <v>*</v>
      </c>
      <c r="L20" s="11" t="str">
        <f>[16]Fevereiro!$K$15</f>
        <v>*</v>
      </c>
      <c r="M20" s="11" t="str">
        <f>[16]Fevereiro!$K$16</f>
        <v>*</v>
      </c>
      <c r="N20" s="11" t="str">
        <f>[16]Fevereiro!$K$17</f>
        <v>*</v>
      </c>
      <c r="O20" s="11" t="str">
        <f>[16]Fevereiro!$K$18</f>
        <v>*</v>
      </c>
      <c r="P20" s="11">
        <f>[16]Fevereiro!$K$19</f>
        <v>17.399999999999999</v>
      </c>
      <c r="Q20" s="11">
        <f>[16]Fevereiro!$K$20</f>
        <v>0</v>
      </c>
      <c r="R20" s="11">
        <f>[16]Fevereiro!$K$21</f>
        <v>0</v>
      </c>
      <c r="S20" s="11">
        <f>[16]Fevereiro!$K$22</f>
        <v>0</v>
      </c>
      <c r="T20" s="11">
        <f>[16]Fevereiro!$K$23</f>
        <v>1.4</v>
      </c>
      <c r="U20" s="11">
        <f>[16]Fevereiro!$K$24</f>
        <v>65.2</v>
      </c>
      <c r="V20" s="11">
        <f>[16]Fevereiro!$K$25</f>
        <v>0.2</v>
      </c>
      <c r="W20" s="11">
        <f>[16]Fevereiro!$K$26</f>
        <v>1.4</v>
      </c>
      <c r="X20" s="11">
        <f>[16]Fevereiro!$K$27</f>
        <v>0</v>
      </c>
      <c r="Y20" s="11">
        <f>[16]Fevereiro!$K$28</f>
        <v>0</v>
      </c>
      <c r="Z20" s="11">
        <f>[16]Fevereiro!$K$29</f>
        <v>0</v>
      </c>
      <c r="AA20" s="11">
        <f>[16]Fevereiro!$K$30</f>
        <v>48.400000000000006</v>
      </c>
      <c r="AB20" s="11">
        <f>[16]Fevereiro!$K$31</f>
        <v>1.6</v>
      </c>
      <c r="AC20" s="11">
        <f>[16]Fevereiro!$K$32</f>
        <v>10.399999999999999</v>
      </c>
      <c r="AD20" s="15">
        <f t="shared" si="1"/>
        <v>146</v>
      </c>
      <c r="AE20" s="16">
        <f t="shared" si="2"/>
        <v>65.2</v>
      </c>
      <c r="AF20" s="65">
        <f t="shared" si="3"/>
        <v>6</v>
      </c>
      <c r="AG20" s="12" t="s">
        <v>47</v>
      </c>
    </row>
    <row r="21" spans="1:34" x14ac:dyDescent="0.2">
      <c r="A21" s="57" t="s">
        <v>43</v>
      </c>
      <c r="B21" s="11">
        <f>[17]Fevereiro!$K$5</f>
        <v>2.4000000000000004</v>
      </c>
      <c r="C21" s="11">
        <f>[17]Fevereiro!$K$6</f>
        <v>6.1999999999999993</v>
      </c>
      <c r="D21" s="11">
        <f>[17]Fevereiro!$K$7</f>
        <v>0.8</v>
      </c>
      <c r="E21" s="11">
        <f>[17]Fevereiro!$K$8</f>
        <v>0</v>
      </c>
      <c r="F21" s="11">
        <f>[17]Fevereiro!$K$9</f>
        <v>17.600000000000001</v>
      </c>
      <c r="G21" s="11">
        <f>[17]Fevereiro!$K$10</f>
        <v>2.2000000000000002</v>
      </c>
      <c r="H21" s="11">
        <f>[17]Fevereiro!$K$11</f>
        <v>0.2</v>
      </c>
      <c r="I21" s="11">
        <f>[17]Fevereiro!$K$12</f>
        <v>0</v>
      </c>
      <c r="J21" s="11">
        <f>[17]Fevereiro!$K$13</f>
        <v>3</v>
      </c>
      <c r="K21" s="11">
        <f>[17]Fevereiro!$K$14</f>
        <v>0</v>
      </c>
      <c r="L21" s="11">
        <f>[17]Fevereiro!$K$15</f>
        <v>0</v>
      </c>
      <c r="M21" s="11">
        <f>[17]Fevereiro!$K$16</f>
        <v>8.1999999999999993</v>
      </c>
      <c r="N21" s="11">
        <f>[17]Fevereiro!$K$17</f>
        <v>1.5999999999999999</v>
      </c>
      <c r="O21" s="11">
        <f>[17]Fevereiro!$K$18</f>
        <v>10</v>
      </c>
      <c r="P21" s="11">
        <f>[17]Fevereiro!$K$19</f>
        <v>0.4</v>
      </c>
      <c r="Q21" s="11">
        <f>[17]Fevereiro!$K$20</f>
        <v>44.400000000000013</v>
      </c>
      <c r="R21" s="11">
        <f>[17]Fevereiro!$K$21</f>
        <v>0</v>
      </c>
      <c r="S21" s="11">
        <f>[17]Fevereiro!$K$22</f>
        <v>0</v>
      </c>
      <c r="T21" s="11">
        <f>[17]Fevereiro!$K$23</f>
        <v>1.4</v>
      </c>
      <c r="U21" s="11">
        <f>[17]Fevereiro!$K$24</f>
        <v>3.6</v>
      </c>
      <c r="V21" s="11">
        <f>[17]Fevereiro!$K$25</f>
        <v>0</v>
      </c>
      <c r="W21" s="11">
        <f>[17]Fevereiro!$K$26</f>
        <v>27.2</v>
      </c>
      <c r="X21" s="11">
        <f>[17]Fevereiro!$K$27</f>
        <v>0</v>
      </c>
      <c r="Y21" s="11">
        <f>[17]Fevereiro!$K$28</f>
        <v>0.2</v>
      </c>
      <c r="Z21" s="11">
        <f>[17]Fevereiro!$K$29</f>
        <v>0</v>
      </c>
      <c r="AA21" s="11">
        <f>[17]Fevereiro!$K$30</f>
        <v>3.6</v>
      </c>
      <c r="AB21" s="11">
        <f>[17]Fevereiro!$K$31</f>
        <v>2.8000000000000003</v>
      </c>
      <c r="AC21" s="11">
        <f>[17]Fevereiro!$K$32</f>
        <v>24.200000000000003</v>
      </c>
      <c r="AD21" s="15">
        <f t="shared" si="1"/>
        <v>160</v>
      </c>
      <c r="AE21" s="16">
        <f t="shared" si="2"/>
        <v>44.400000000000013</v>
      </c>
      <c r="AF21" s="65">
        <f>COUNTIF(B21:AC21,"=0,0")</f>
        <v>9</v>
      </c>
    </row>
    <row r="22" spans="1:34" x14ac:dyDescent="0.2">
      <c r="A22" s="57" t="s">
        <v>6</v>
      </c>
      <c r="B22" s="11" t="str">
        <f>[18]Fevereiro!$K$5</f>
        <v>*</v>
      </c>
      <c r="C22" s="11" t="str">
        <f>[18]Fevereiro!$K$6</f>
        <v>*</v>
      </c>
      <c r="D22" s="11" t="str">
        <f>[18]Fevereiro!$K$7</f>
        <v>*</v>
      </c>
      <c r="E22" s="11" t="str">
        <f>[18]Fevereiro!$K$8</f>
        <v>*</v>
      </c>
      <c r="F22" s="11" t="str">
        <f>[18]Fevereiro!$K$9</f>
        <v>*</v>
      </c>
      <c r="G22" s="11" t="str">
        <f>[18]Fevereiro!$K$10</f>
        <v>*</v>
      </c>
      <c r="H22" s="11" t="str">
        <f>[18]Fevereiro!$K$11</f>
        <v>*</v>
      </c>
      <c r="I22" s="11" t="str">
        <f>[18]Fevereiro!$K$12</f>
        <v>*</v>
      </c>
      <c r="J22" s="11" t="str">
        <f>[18]Fevereiro!$K$13</f>
        <v>*</v>
      </c>
      <c r="K22" s="11" t="str">
        <f>[18]Fevereiro!$K$14</f>
        <v>*</v>
      </c>
      <c r="L22" s="11" t="str">
        <f>[18]Fevereiro!$K$15</f>
        <v>*</v>
      </c>
      <c r="M22" s="11" t="str">
        <f>[18]Fevereiro!$K$16</f>
        <v>*</v>
      </c>
      <c r="N22" s="11" t="str">
        <f>[18]Fevereiro!$K$17</f>
        <v>*</v>
      </c>
      <c r="O22" s="11" t="str">
        <f>[18]Fevereiro!$K$18</f>
        <v>*</v>
      </c>
      <c r="P22" s="11" t="str">
        <f>[18]Fevereiro!$K$19</f>
        <v>*</v>
      </c>
      <c r="Q22" s="11" t="str">
        <f>[18]Fevereiro!$K$20</f>
        <v>*</v>
      </c>
      <c r="R22" s="11" t="str">
        <f>[18]Fevereiro!$K$21</f>
        <v>*</v>
      </c>
      <c r="S22" s="11" t="str">
        <f>[18]Fevereiro!$K$22</f>
        <v>*</v>
      </c>
      <c r="T22" s="11" t="str">
        <f>[18]Fevereiro!$K$23</f>
        <v>*</v>
      </c>
      <c r="U22" s="11" t="str">
        <f>[18]Fevereiro!$K$24</f>
        <v>*</v>
      </c>
      <c r="V22" s="11" t="str">
        <f>[18]Fevereiro!$K$25</f>
        <v>*</v>
      </c>
      <c r="W22" s="11" t="str">
        <f>[18]Fevereiro!$K$26</f>
        <v>*</v>
      </c>
      <c r="X22" s="11" t="str">
        <f>[18]Fevereiro!$K$27</f>
        <v>*</v>
      </c>
      <c r="Y22" s="11" t="str">
        <f>[18]Fevereiro!$K$28</f>
        <v>*</v>
      </c>
      <c r="Z22" s="11" t="str">
        <f>[18]Fevereiro!$K$29</f>
        <v>*</v>
      </c>
      <c r="AA22" s="11" t="str">
        <f>[18]Fevereiro!$K$30</f>
        <v>*</v>
      </c>
      <c r="AB22" s="11" t="str">
        <f>[18]Fevereiro!$K$31</f>
        <v>*</v>
      </c>
      <c r="AC22" s="11" t="str">
        <f>[18]Fevereiro!$K$32</f>
        <v>*</v>
      </c>
      <c r="AD22" s="15" t="s">
        <v>226</v>
      </c>
      <c r="AE22" s="16" t="s">
        <v>226</v>
      </c>
      <c r="AF22" s="65" t="s">
        <v>226</v>
      </c>
    </row>
    <row r="23" spans="1:34" x14ac:dyDescent="0.2">
      <c r="A23" s="57" t="s">
        <v>7</v>
      </c>
      <c r="B23" s="11">
        <f>[19]Fevereiro!$K$5</f>
        <v>0</v>
      </c>
      <c r="C23" s="11">
        <f>[19]Fevereiro!$K$6</f>
        <v>0</v>
      </c>
      <c r="D23" s="11">
        <f>[19]Fevereiro!$K$7</f>
        <v>0</v>
      </c>
      <c r="E23" s="11">
        <f>[19]Fevereiro!$K$8</f>
        <v>0</v>
      </c>
      <c r="F23" s="11">
        <f>[19]Fevereiro!$K$9</f>
        <v>0</v>
      </c>
      <c r="G23" s="11">
        <f>[19]Fevereiro!$K$10</f>
        <v>0</v>
      </c>
      <c r="H23" s="11">
        <f>[19]Fevereiro!$K$11</f>
        <v>0</v>
      </c>
      <c r="I23" s="11">
        <f>[19]Fevereiro!$K$12</f>
        <v>0</v>
      </c>
      <c r="J23" s="11">
        <f>[19]Fevereiro!$K$13</f>
        <v>0</v>
      </c>
      <c r="K23" s="11">
        <f>[19]Fevereiro!$K$14</f>
        <v>28.8</v>
      </c>
      <c r="L23" s="11">
        <f>[19]Fevereiro!$K$15</f>
        <v>0</v>
      </c>
      <c r="M23" s="11">
        <f>[19]Fevereiro!$K$16</f>
        <v>19.399999999999999</v>
      </c>
      <c r="N23" s="11">
        <f>[19]Fevereiro!$K$17</f>
        <v>0</v>
      </c>
      <c r="O23" s="11">
        <f>[19]Fevereiro!$K$18</f>
        <v>25.4</v>
      </c>
      <c r="P23" s="11">
        <f>[19]Fevereiro!$K$19</f>
        <v>0.4</v>
      </c>
      <c r="Q23" s="11">
        <f>[19]Fevereiro!$K$20</f>
        <v>0.2</v>
      </c>
      <c r="R23" s="11">
        <f>[19]Fevereiro!$K$21</f>
        <v>0.8</v>
      </c>
      <c r="S23" s="11">
        <f>[19]Fevereiro!$K$22</f>
        <v>33</v>
      </c>
      <c r="T23" s="11">
        <f>[19]Fevereiro!$K$23</f>
        <v>15.399999999999997</v>
      </c>
      <c r="U23" s="11">
        <f>[19]Fevereiro!$K$24</f>
        <v>0.2</v>
      </c>
      <c r="V23" s="11">
        <f>[19]Fevereiro!$K$25</f>
        <v>3.2</v>
      </c>
      <c r="W23" s="11">
        <f>[19]Fevereiro!$K$26</f>
        <v>0</v>
      </c>
      <c r="X23" s="11">
        <f>[19]Fevereiro!$K$27</f>
        <v>1.2</v>
      </c>
      <c r="Y23" s="11">
        <f>[19]Fevereiro!$K$28</f>
        <v>0</v>
      </c>
      <c r="Z23" s="11">
        <f>[19]Fevereiro!$K$29</f>
        <v>0</v>
      </c>
      <c r="AA23" s="11">
        <f>[19]Fevereiro!$K$30</f>
        <v>77</v>
      </c>
      <c r="AB23" s="11">
        <f>[19]Fevereiro!$K$31</f>
        <v>4.3999999999999995</v>
      </c>
      <c r="AC23" s="11">
        <f>[19]Fevereiro!$K$32</f>
        <v>1.9999999999999998</v>
      </c>
      <c r="AD23" s="15">
        <f t="shared" ref="AD23:AD49" si="4">SUM(B23:AC23)</f>
        <v>211.4</v>
      </c>
      <c r="AE23" s="16">
        <f t="shared" ref="AE23:AE49" si="5">MAX(B23:AC23)</f>
        <v>77</v>
      </c>
      <c r="AF23" s="65">
        <f t="shared" ref="AF23:AF49" si="6">COUNTIF(B23:AC23,"=0,0")</f>
        <v>14</v>
      </c>
    </row>
    <row r="24" spans="1:34" x14ac:dyDescent="0.2">
      <c r="A24" s="57" t="s">
        <v>169</v>
      </c>
      <c r="B24" s="11">
        <f>[20]Fevereiro!$K$5</f>
        <v>0</v>
      </c>
      <c r="C24" s="11">
        <f>[20]Fevereiro!$K$6</f>
        <v>0.4</v>
      </c>
      <c r="D24" s="11">
        <f>[20]Fevereiro!$K$7</f>
        <v>0</v>
      </c>
      <c r="E24" s="11">
        <f>[20]Fevereiro!$K$8</f>
        <v>0</v>
      </c>
      <c r="F24" s="11">
        <f>[20]Fevereiro!$K$9</f>
        <v>0</v>
      </c>
      <c r="G24" s="11">
        <f>[20]Fevereiro!$K$10</f>
        <v>0</v>
      </c>
      <c r="H24" s="11">
        <f>[20]Fevereiro!$K$11</f>
        <v>4.8000000000000007</v>
      </c>
      <c r="I24" s="11">
        <f>[20]Fevereiro!$K$12</f>
        <v>2.2000000000000002</v>
      </c>
      <c r="J24" s="11">
        <f>[20]Fevereiro!$K$13</f>
        <v>0.2</v>
      </c>
      <c r="K24" s="11">
        <f>[20]Fevereiro!$K$14</f>
        <v>0.60000000000000009</v>
      </c>
      <c r="L24" s="11">
        <f>[20]Fevereiro!$K$15</f>
        <v>5.4</v>
      </c>
      <c r="M24" s="11">
        <f>[20]Fevereiro!$K$16</f>
        <v>34.800000000000004</v>
      </c>
      <c r="N24" s="11">
        <f>[20]Fevereiro!$K$17</f>
        <v>0.2</v>
      </c>
      <c r="O24" s="11">
        <f>[20]Fevereiro!$K$18</f>
        <v>4.2</v>
      </c>
      <c r="P24" s="11">
        <f>[20]Fevereiro!$K$19</f>
        <v>0</v>
      </c>
      <c r="Q24" s="11">
        <f>[20]Fevereiro!$K$20</f>
        <v>0</v>
      </c>
      <c r="R24" s="11">
        <f>[20]Fevereiro!$K$21</f>
        <v>6.8</v>
      </c>
      <c r="S24" s="11">
        <f>[20]Fevereiro!$K$22</f>
        <v>5.2</v>
      </c>
      <c r="T24" s="11">
        <f>[20]Fevereiro!$K$23</f>
        <v>1.2</v>
      </c>
      <c r="U24" s="11" t="str">
        <f>[20]Fevereiro!$K$24</f>
        <v>*</v>
      </c>
      <c r="V24" s="11" t="str">
        <f>[20]Fevereiro!$K$25</f>
        <v>*</v>
      </c>
      <c r="W24" s="11" t="str">
        <f>[20]Fevereiro!$K$26</f>
        <v>*</v>
      </c>
      <c r="X24" s="11" t="str">
        <f>[20]Fevereiro!$K$27</f>
        <v>*</v>
      </c>
      <c r="Y24" s="11" t="str">
        <f>[20]Fevereiro!$K$28</f>
        <v>*</v>
      </c>
      <c r="Z24" s="11" t="str">
        <f>[20]Fevereiro!$K$29</f>
        <v>*</v>
      </c>
      <c r="AA24" s="11" t="str">
        <f>[20]Fevereiro!$K$30</f>
        <v>*</v>
      </c>
      <c r="AB24" s="11" t="str">
        <f>[20]Fevereiro!$K$31</f>
        <v>*</v>
      </c>
      <c r="AC24" s="11" t="str">
        <f>[20]Fevereiro!$K$32</f>
        <v>*</v>
      </c>
      <c r="AD24" s="15">
        <f t="shared" si="4"/>
        <v>66.000000000000014</v>
      </c>
      <c r="AE24" s="16">
        <f t="shared" si="5"/>
        <v>34.800000000000004</v>
      </c>
      <c r="AF24" s="65">
        <f t="shared" si="6"/>
        <v>7</v>
      </c>
    </row>
    <row r="25" spans="1:34" x14ac:dyDescent="0.2">
      <c r="A25" s="57" t="s">
        <v>170</v>
      </c>
      <c r="B25" s="11">
        <f>[21]Fevereiro!$K$5</f>
        <v>0</v>
      </c>
      <c r="C25" s="11">
        <f>[21]Fevereiro!$K$6</f>
        <v>0</v>
      </c>
      <c r="D25" s="11">
        <f>[21]Fevereiro!$K$7</f>
        <v>0</v>
      </c>
      <c r="E25" s="11">
        <f>[21]Fevereiro!$K$8</f>
        <v>6.2</v>
      </c>
      <c r="F25" s="11">
        <f>[21]Fevereiro!$K$9</f>
        <v>1.2</v>
      </c>
      <c r="G25" s="11">
        <f>[21]Fevereiro!$K$10</f>
        <v>0</v>
      </c>
      <c r="H25" s="11">
        <f>[21]Fevereiro!$K$11</f>
        <v>10.199999999999999</v>
      </c>
      <c r="I25" s="11">
        <f>[21]Fevereiro!$K$12</f>
        <v>0</v>
      </c>
      <c r="J25" s="11">
        <f>[21]Fevereiro!$K$13</f>
        <v>0</v>
      </c>
      <c r="K25" s="11">
        <f>[21]Fevereiro!$K$14</f>
        <v>14.799999999999999</v>
      </c>
      <c r="L25" s="11">
        <f>[21]Fevereiro!$K$15</f>
        <v>0</v>
      </c>
      <c r="M25" s="11">
        <f>[21]Fevereiro!$K$16</f>
        <v>9.8000000000000007</v>
      </c>
      <c r="N25" s="11">
        <f>[21]Fevereiro!$K$17</f>
        <v>0.2</v>
      </c>
      <c r="O25" s="11">
        <f>[21]Fevereiro!$K$18</f>
        <v>0</v>
      </c>
      <c r="P25" s="11">
        <f>[21]Fevereiro!$K$19</f>
        <v>0.60000000000000009</v>
      </c>
      <c r="Q25" s="11">
        <f>[21]Fevereiro!$K$20</f>
        <v>0</v>
      </c>
      <c r="R25" s="11">
        <f>[21]Fevereiro!$K$21</f>
        <v>27.4</v>
      </c>
      <c r="S25" s="11">
        <f>[21]Fevereiro!$K$22</f>
        <v>1.7999999999999998</v>
      </c>
      <c r="T25" s="11">
        <f>[21]Fevereiro!$K$23</f>
        <v>0</v>
      </c>
      <c r="U25" s="11">
        <f>[21]Fevereiro!$K$24</f>
        <v>0.60000000000000009</v>
      </c>
      <c r="V25" s="11">
        <f>[21]Fevereiro!$K$25</f>
        <v>0</v>
      </c>
      <c r="W25" s="11">
        <f>[21]Fevereiro!$K$26</f>
        <v>7.8</v>
      </c>
      <c r="X25" s="11">
        <f>[21]Fevereiro!$K$27</f>
        <v>0</v>
      </c>
      <c r="Y25" s="11">
        <f>[21]Fevereiro!$K$28</f>
        <v>0.2</v>
      </c>
      <c r="Z25" s="11">
        <f>[21]Fevereiro!$K$29</f>
        <v>9.8000000000000007</v>
      </c>
      <c r="AA25" s="11">
        <f>[21]Fevereiro!$K$30</f>
        <v>21.399999999999995</v>
      </c>
      <c r="AB25" s="11">
        <f>[21]Fevereiro!$K$31</f>
        <v>14.4</v>
      </c>
      <c r="AC25" s="11">
        <f>[21]Fevereiro!$K$32</f>
        <v>0</v>
      </c>
      <c r="AD25" s="15">
        <f t="shared" si="4"/>
        <v>126.39999999999999</v>
      </c>
      <c r="AE25" s="16">
        <f t="shared" si="5"/>
        <v>27.4</v>
      </c>
      <c r="AF25" s="65">
        <f t="shared" si="6"/>
        <v>13</v>
      </c>
      <c r="AG25" s="12" t="s">
        <v>47</v>
      </c>
      <c r="AH25" s="12" t="s">
        <v>47</v>
      </c>
    </row>
    <row r="26" spans="1:34" x14ac:dyDescent="0.2">
      <c r="A26" s="57" t="s">
        <v>171</v>
      </c>
      <c r="B26" s="11">
        <f>[22]Fevereiro!$K$5</f>
        <v>0</v>
      </c>
      <c r="C26" s="11">
        <f>[22]Fevereiro!$K$6</f>
        <v>0</v>
      </c>
      <c r="D26" s="11">
        <f>[22]Fevereiro!$K$7</f>
        <v>0</v>
      </c>
      <c r="E26" s="11">
        <f>[22]Fevereiro!$K$8</f>
        <v>0</v>
      </c>
      <c r="F26" s="11">
        <f>[22]Fevereiro!$K$9</f>
        <v>0</v>
      </c>
      <c r="G26" s="11">
        <f>[22]Fevereiro!$K$10</f>
        <v>0</v>
      </c>
      <c r="H26" s="11">
        <f>[22]Fevereiro!$K$11</f>
        <v>0</v>
      </c>
      <c r="I26" s="11">
        <f>[22]Fevereiro!$K$12</f>
        <v>0</v>
      </c>
      <c r="J26" s="11">
        <f>[22]Fevereiro!$K$13</f>
        <v>4.4000000000000004</v>
      </c>
      <c r="K26" s="11">
        <f>[22]Fevereiro!$K$14</f>
        <v>7.6000000000000005</v>
      </c>
      <c r="L26" s="11">
        <f>[22]Fevereiro!$K$15</f>
        <v>0.2</v>
      </c>
      <c r="M26" s="11">
        <f>[22]Fevereiro!$K$16</f>
        <v>35.799999999999997</v>
      </c>
      <c r="N26" s="11">
        <f>[22]Fevereiro!$K$17</f>
        <v>0.2</v>
      </c>
      <c r="O26" s="11">
        <f>[22]Fevereiro!$K$18</f>
        <v>43.2</v>
      </c>
      <c r="P26" s="11">
        <f>[22]Fevereiro!$K$19</f>
        <v>3.8000000000000003</v>
      </c>
      <c r="Q26" s="11">
        <f>[22]Fevereiro!$K$20</f>
        <v>0</v>
      </c>
      <c r="R26" s="11">
        <f>[22]Fevereiro!$K$21</f>
        <v>0</v>
      </c>
      <c r="S26" s="11">
        <f>[22]Fevereiro!$K$22</f>
        <v>9.6000000000000014</v>
      </c>
      <c r="T26" s="11">
        <f>[22]Fevereiro!$K$23</f>
        <v>19.799999999999997</v>
      </c>
      <c r="U26" s="11">
        <f>[22]Fevereiro!$K$24</f>
        <v>0.2</v>
      </c>
      <c r="V26" s="11">
        <f>[22]Fevereiro!$K$25</f>
        <v>1</v>
      </c>
      <c r="W26" s="11">
        <f>[22]Fevereiro!$K$26</f>
        <v>0</v>
      </c>
      <c r="X26" s="11">
        <f>[22]Fevereiro!$K$27</f>
        <v>0</v>
      </c>
      <c r="Y26" s="11">
        <f>[22]Fevereiro!$K$28</f>
        <v>0</v>
      </c>
      <c r="Z26" s="11">
        <f>[22]Fevereiro!$K$29</f>
        <v>0</v>
      </c>
      <c r="AA26" s="11">
        <f>[22]Fevereiro!$K$30</f>
        <v>76</v>
      </c>
      <c r="AB26" s="11">
        <f>[22]Fevereiro!$K$31</f>
        <v>1.8</v>
      </c>
      <c r="AC26" s="11">
        <f>[22]Fevereiro!$K$32</f>
        <v>1.4000000000000001</v>
      </c>
      <c r="AD26" s="15">
        <f t="shared" si="4"/>
        <v>205.00000000000003</v>
      </c>
      <c r="AE26" s="16">
        <f t="shared" si="5"/>
        <v>76</v>
      </c>
      <c r="AF26" s="65">
        <f t="shared" si="6"/>
        <v>14</v>
      </c>
    </row>
    <row r="27" spans="1:34" x14ac:dyDescent="0.2">
      <c r="A27" s="57" t="s">
        <v>8</v>
      </c>
      <c r="B27" s="11">
        <f>[23]Fevereiro!$K$5</f>
        <v>0</v>
      </c>
      <c r="C27" s="11">
        <f>[23]Fevereiro!$K$6</f>
        <v>0</v>
      </c>
      <c r="D27" s="11">
        <f>[23]Fevereiro!$K$7</f>
        <v>0</v>
      </c>
      <c r="E27" s="11">
        <f>[23]Fevereiro!$K$8</f>
        <v>2.8</v>
      </c>
      <c r="F27" s="11">
        <f>[23]Fevereiro!$K$9</f>
        <v>0</v>
      </c>
      <c r="G27" s="11">
        <f>[23]Fevereiro!$K$10</f>
        <v>0</v>
      </c>
      <c r="H27" s="11">
        <f>[23]Fevereiro!$K$11</f>
        <v>22.6</v>
      </c>
      <c r="I27" s="11">
        <f>[23]Fevereiro!$K$12</f>
        <v>0</v>
      </c>
      <c r="J27" s="11">
        <f>[23]Fevereiro!$K$13</f>
        <v>0</v>
      </c>
      <c r="K27" s="11">
        <f>[23]Fevereiro!$K$14</f>
        <v>17.600000000000001</v>
      </c>
      <c r="L27" s="11">
        <f>[23]Fevereiro!$K$15</f>
        <v>0</v>
      </c>
      <c r="M27" s="11">
        <f>[23]Fevereiro!$K$16</f>
        <v>1.4</v>
      </c>
      <c r="N27" s="11">
        <f>[23]Fevereiro!$K$17</f>
        <v>0</v>
      </c>
      <c r="O27" s="11">
        <f>[23]Fevereiro!$K$18</f>
        <v>0</v>
      </c>
      <c r="P27" s="11">
        <f>[23]Fevereiro!$K$19</f>
        <v>0</v>
      </c>
      <c r="Q27" s="11">
        <f>[23]Fevereiro!$K$20</f>
        <v>0</v>
      </c>
      <c r="R27" s="11">
        <f>[23]Fevereiro!$K$21</f>
        <v>0</v>
      </c>
      <c r="S27" s="11">
        <f>[23]Fevereiro!$K$22</f>
        <v>11</v>
      </c>
      <c r="T27" s="11">
        <f>[23]Fevereiro!$K$23</f>
        <v>2.8</v>
      </c>
      <c r="U27" s="11">
        <f>[23]Fevereiro!$K$24</f>
        <v>0</v>
      </c>
      <c r="V27" s="11">
        <f>[23]Fevereiro!$K$25</f>
        <v>0</v>
      </c>
      <c r="W27" s="11">
        <f>[23]Fevereiro!$K$26</f>
        <v>0</v>
      </c>
      <c r="X27" s="11">
        <f>[23]Fevereiro!$K$27</f>
        <v>0</v>
      </c>
      <c r="Y27" s="11">
        <f>[23]Fevereiro!$K$28</f>
        <v>1.2</v>
      </c>
      <c r="Z27" s="11">
        <f>[23]Fevereiro!$K$29</f>
        <v>16.8</v>
      </c>
      <c r="AA27" s="11">
        <f>[23]Fevereiro!$K$30</f>
        <v>29.599999999999991</v>
      </c>
      <c r="AB27" s="11">
        <f>[23]Fevereiro!$K$31</f>
        <v>19</v>
      </c>
      <c r="AC27" s="11">
        <f>[23]Fevereiro!$K$32</f>
        <v>0</v>
      </c>
      <c r="AD27" s="15">
        <f t="shared" si="4"/>
        <v>124.8</v>
      </c>
      <c r="AE27" s="16">
        <f t="shared" si="5"/>
        <v>29.599999999999991</v>
      </c>
      <c r="AF27" s="65">
        <f t="shared" si="6"/>
        <v>18</v>
      </c>
    </row>
    <row r="28" spans="1:34" x14ac:dyDescent="0.2">
      <c r="A28" s="57" t="s">
        <v>9</v>
      </c>
      <c r="B28" s="11">
        <f>[24]Fevereiro!$K$5</f>
        <v>0</v>
      </c>
      <c r="C28" s="11">
        <f>[24]Fevereiro!$K$6</f>
        <v>0</v>
      </c>
      <c r="D28" s="11">
        <f>[24]Fevereiro!$K$7</f>
        <v>0</v>
      </c>
      <c r="E28" s="11">
        <f>[24]Fevereiro!$K$8</f>
        <v>0</v>
      </c>
      <c r="F28" s="11">
        <f>[24]Fevereiro!$K$9</f>
        <v>27.2</v>
      </c>
      <c r="G28" s="11">
        <f>[24]Fevereiro!$K$10</f>
        <v>0.2</v>
      </c>
      <c r="H28" s="11">
        <f>[24]Fevereiro!$K$11</f>
        <v>0</v>
      </c>
      <c r="I28" s="11">
        <f>[24]Fevereiro!$K$12</f>
        <v>0</v>
      </c>
      <c r="J28" s="11">
        <f>[24]Fevereiro!$K$13</f>
        <v>0</v>
      </c>
      <c r="K28" s="11">
        <f>[24]Fevereiro!$K$14</f>
        <v>10.199999999999999</v>
      </c>
      <c r="L28" s="11">
        <f>[24]Fevereiro!$K$15</f>
        <v>0</v>
      </c>
      <c r="M28" s="11">
        <f>[24]Fevereiro!$K$16</f>
        <v>19.799999999999997</v>
      </c>
      <c r="N28" s="11">
        <f>[24]Fevereiro!$K$17</f>
        <v>2.8</v>
      </c>
      <c r="O28" s="11">
        <f>[24]Fevereiro!$K$18</f>
        <v>0</v>
      </c>
      <c r="P28" s="11">
        <f>[24]Fevereiro!$K$19</f>
        <v>0.8</v>
      </c>
      <c r="Q28" s="11">
        <f>[24]Fevereiro!$K$20</f>
        <v>0</v>
      </c>
      <c r="R28" s="11">
        <f>[24]Fevereiro!$K$21</f>
        <v>1.6</v>
      </c>
      <c r="S28" s="11">
        <f>[24]Fevereiro!$K$22</f>
        <v>0.4</v>
      </c>
      <c r="T28" s="11">
        <f>[24]Fevereiro!$K$23</f>
        <v>9.3999999999999986</v>
      </c>
      <c r="U28" s="11">
        <f>[24]Fevereiro!$K$24</f>
        <v>0</v>
      </c>
      <c r="V28" s="11">
        <f>[24]Fevereiro!$K$25</f>
        <v>0</v>
      </c>
      <c r="W28" s="11">
        <f>[24]Fevereiro!$K$26</f>
        <v>0</v>
      </c>
      <c r="X28" s="11">
        <f>[24]Fevereiro!$K$27</f>
        <v>0</v>
      </c>
      <c r="Y28" s="11">
        <f>[24]Fevereiro!$K$28</f>
        <v>0.8</v>
      </c>
      <c r="Z28" s="11">
        <f>[24]Fevereiro!$K$29</f>
        <v>0</v>
      </c>
      <c r="AA28" s="11">
        <f>[24]Fevereiro!$K$30</f>
        <v>31.799999999999997</v>
      </c>
      <c r="AB28" s="11">
        <f>[24]Fevereiro!$K$31</f>
        <v>12</v>
      </c>
      <c r="AC28" s="11">
        <f>[24]Fevereiro!$K$32</f>
        <v>9.6</v>
      </c>
      <c r="AD28" s="15">
        <f t="shared" si="4"/>
        <v>126.59999999999997</v>
      </c>
      <c r="AE28" s="16">
        <f t="shared" si="5"/>
        <v>31.799999999999997</v>
      </c>
      <c r="AF28" s="65">
        <f t="shared" si="6"/>
        <v>15</v>
      </c>
    </row>
    <row r="29" spans="1:34" x14ac:dyDescent="0.2">
      <c r="A29" s="57" t="s">
        <v>42</v>
      </c>
      <c r="B29" s="11">
        <f>[25]Fevereiro!$K$5</f>
        <v>0</v>
      </c>
      <c r="C29" s="11">
        <f>[25]Fevereiro!$K$6</f>
        <v>2.4000000000000004</v>
      </c>
      <c r="D29" s="11">
        <f>[25]Fevereiro!$K$7</f>
        <v>0.2</v>
      </c>
      <c r="E29" s="11">
        <f>[25]Fevereiro!$K$8</f>
        <v>0</v>
      </c>
      <c r="F29" s="11">
        <f>[25]Fevereiro!$K$9</f>
        <v>0</v>
      </c>
      <c r="G29" s="11">
        <f>[25]Fevereiro!$K$10</f>
        <v>0</v>
      </c>
      <c r="H29" s="11">
        <f>[25]Fevereiro!$K$11</f>
        <v>0</v>
      </c>
      <c r="I29" s="11">
        <f>[25]Fevereiro!$K$12</f>
        <v>0</v>
      </c>
      <c r="J29" s="11">
        <f>[25]Fevereiro!$K$13</f>
        <v>0</v>
      </c>
      <c r="K29" s="11">
        <f>[25]Fevereiro!$K$14</f>
        <v>10.999999999999998</v>
      </c>
      <c r="L29" s="11">
        <f>[25]Fevereiro!$K$15</f>
        <v>0</v>
      </c>
      <c r="M29" s="11">
        <f>[25]Fevereiro!$K$16</f>
        <v>0</v>
      </c>
      <c r="N29" s="11">
        <f>[25]Fevereiro!$K$17</f>
        <v>0</v>
      </c>
      <c r="O29" s="11">
        <f>[25]Fevereiro!$K$18</f>
        <v>44.199999999999996</v>
      </c>
      <c r="P29" s="11">
        <f>[25]Fevereiro!$K$19</f>
        <v>22.6</v>
      </c>
      <c r="Q29" s="11">
        <f>[25]Fevereiro!$K$20</f>
        <v>0.2</v>
      </c>
      <c r="R29" s="11">
        <f>[25]Fevereiro!$K$21</f>
        <v>0</v>
      </c>
      <c r="S29" s="11">
        <f>[25]Fevereiro!$K$22</f>
        <v>0.2</v>
      </c>
      <c r="T29" s="11">
        <f>[25]Fevereiro!$K$23</f>
        <v>0</v>
      </c>
      <c r="U29" s="11">
        <f>[25]Fevereiro!$K$24</f>
        <v>0</v>
      </c>
      <c r="V29" s="11">
        <f>[25]Fevereiro!$K$25</f>
        <v>0</v>
      </c>
      <c r="W29" s="11">
        <f>[25]Fevereiro!$K$26</f>
        <v>0</v>
      </c>
      <c r="X29" s="11">
        <f>[25]Fevereiro!$K$27</f>
        <v>0</v>
      </c>
      <c r="Y29" s="11">
        <f>[25]Fevereiro!$K$28</f>
        <v>0</v>
      </c>
      <c r="Z29" s="11">
        <f>[25]Fevereiro!$K$29</f>
        <v>0</v>
      </c>
      <c r="AA29" s="11">
        <f>[25]Fevereiro!$K$30</f>
        <v>64.600000000000009</v>
      </c>
      <c r="AB29" s="11">
        <f>[25]Fevereiro!$K$31</f>
        <v>12</v>
      </c>
      <c r="AC29" s="11">
        <f>[25]Fevereiro!$K$32</f>
        <v>0.4</v>
      </c>
      <c r="AD29" s="15">
        <f t="shared" si="4"/>
        <v>157.80000000000004</v>
      </c>
      <c r="AE29" s="16">
        <f t="shared" si="5"/>
        <v>64.600000000000009</v>
      </c>
      <c r="AF29" s="65">
        <f t="shared" si="6"/>
        <v>18</v>
      </c>
    </row>
    <row r="30" spans="1:34" x14ac:dyDescent="0.2">
      <c r="A30" s="57" t="s">
        <v>10</v>
      </c>
      <c r="B30" s="11">
        <f>[26]Fevereiro!$K$5</f>
        <v>0</v>
      </c>
      <c r="C30" s="11">
        <f>[26]Fevereiro!$K$6</f>
        <v>2.8</v>
      </c>
      <c r="D30" s="11">
        <f>[26]Fevereiro!$K$7</f>
        <v>0</v>
      </c>
      <c r="E30" s="11">
        <f>[26]Fevereiro!$K$8</f>
        <v>5.4</v>
      </c>
      <c r="F30" s="11">
        <f>[26]Fevereiro!$K$9</f>
        <v>3.2</v>
      </c>
      <c r="G30" s="11">
        <f>[26]Fevereiro!$K$10</f>
        <v>0</v>
      </c>
      <c r="H30" s="11">
        <f>[26]Fevereiro!$K$11</f>
        <v>0</v>
      </c>
      <c r="I30" s="11">
        <f>[26]Fevereiro!$K$12</f>
        <v>0</v>
      </c>
      <c r="J30" s="11">
        <f>[26]Fevereiro!$K$13</f>
        <v>0</v>
      </c>
      <c r="K30" s="11">
        <f>[26]Fevereiro!$K$14</f>
        <v>3</v>
      </c>
      <c r="L30" s="11">
        <f>[26]Fevereiro!$K$15</f>
        <v>0</v>
      </c>
      <c r="M30" s="11">
        <f>[26]Fevereiro!$K$16</f>
        <v>54.6</v>
      </c>
      <c r="N30" s="11">
        <f>[26]Fevereiro!$K$17</f>
        <v>7.2</v>
      </c>
      <c r="O30" s="11">
        <f>[26]Fevereiro!$K$18</f>
        <v>0.2</v>
      </c>
      <c r="P30" s="11">
        <f>[26]Fevereiro!$K$19</f>
        <v>0</v>
      </c>
      <c r="Q30" s="11">
        <f>[26]Fevereiro!$K$20</f>
        <v>0</v>
      </c>
      <c r="R30" s="11">
        <f>[26]Fevereiro!$K$21</f>
        <v>0</v>
      </c>
      <c r="S30" s="11">
        <f>[26]Fevereiro!$K$22</f>
        <v>3.4000000000000004</v>
      </c>
      <c r="T30" s="11">
        <f>[26]Fevereiro!$K$23</f>
        <v>7.1999999999999993</v>
      </c>
      <c r="U30" s="11">
        <f>[26]Fevereiro!$K$24</f>
        <v>0</v>
      </c>
      <c r="V30" s="11">
        <f>[26]Fevereiro!$K$25</f>
        <v>0</v>
      </c>
      <c r="W30" s="11">
        <f>[26]Fevereiro!$K$26</f>
        <v>0.4</v>
      </c>
      <c r="X30" s="11">
        <f>[26]Fevereiro!$K$27</f>
        <v>0</v>
      </c>
      <c r="Y30" s="11">
        <f>[26]Fevereiro!$K$28</f>
        <v>0</v>
      </c>
      <c r="Z30" s="11">
        <f>[26]Fevereiro!$K$29</f>
        <v>0</v>
      </c>
      <c r="AA30" s="11">
        <f>[26]Fevereiro!$K$30</f>
        <v>41.600000000000009</v>
      </c>
      <c r="AB30" s="11">
        <f>[26]Fevereiro!$K$31</f>
        <v>2.2000000000000002</v>
      </c>
      <c r="AC30" s="11">
        <f>[26]Fevereiro!$K$32</f>
        <v>0.4</v>
      </c>
      <c r="AD30" s="15">
        <f t="shared" si="4"/>
        <v>131.60000000000002</v>
      </c>
      <c r="AE30" s="16">
        <f t="shared" si="5"/>
        <v>54.6</v>
      </c>
      <c r="AF30" s="65">
        <f t="shared" si="6"/>
        <v>15</v>
      </c>
    </row>
    <row r="31" spans="1:34" x14ac:dyDescent="0.2">
      <c r="A31" s="57" t="s">
        <v>172</v>
      </c>
      <c r="B31" s="11">
        <f>[27]Fevereiro!$K$5</f>
        <v>0</v>
      </c>
      <c r="C31" s="11">
        <f>[27]Fevereiro!$K$6</f>
        <v>0</v>
      </c>
      <c r="D31" s="11">
        <f>[27]Fevereiro!$K$7</f>
        <v>0</v>
      </c>
      <c r="E31" s="11">
        <f>[27]Fevereiro!$K$8</f>
        <v>16.399999999999999</v>
      </c>
      <c r="F31" s="11">
        <f>[27]Fevereiro!$K$9</f>
        <v>18</v>
      </c>
      <c r="G31" s="11">
        <f>[27]Fevereiro!$K$10</f>
        <v>0.2</v>
      </c>
      <c r="H31" s="11">
        <f>[27]Fevereiro!$K$11</f>
        <v>0.2</v>
      </c>
      <c r="I31" s="11">
        <f>[27]Fevereiro!$K$12</f>
        <v>0</v>
      </c>
      <c r="J31" s="11">
        <f>[27]Fevereiro!$K$13</f>
        <v>0</v>
      </c>
      <c r="K31" s="11">
        <f>[27]Fevereiro!$K$14</f>
        <v>0.2</v>
      </c>
      <c r="L31" s="11">
        <f>[27]Fevereiro!$K$15</f>
        <v>0</v>
      </c>
      <c r="M31" s="11">
        <f>[27]Fevereiro!$K$16</f>
        <v>33.400000000000006</v>
      </c>
      <c r="N31" s="11">
        <f>[27]Fevereiro!$K$17</f>
        <v>0.8</v>
      </c>
      <c r="O31" s="11">
        <f>[27]Fevereiro!$K$18</f>
        <v>13.600000000000001</v>
      </c>
      <c r="P31" s="11">
        <f>[27]Fevereiro!$K$19</f>
        <v>0.2</v>
      </c>
      <c r="Q31" s="11">
        <f>[27]Fevereiro!$K$20</f>
        <v>0.2</v>
      </c>
      <c r="R31" s="11">
        <f>[27]Fevereiro!$K$21</f>
        <v>6.2</v>
      </c>
      <c r="S31" s="11">
        <f>[27]Fevereiro!$K$22</f>
        <v>8.1999999999999993</v>
      </c>
      <c r="T31" s="11">
        <f>[27]Fevereiro!$K$23</f>
        <v>0.60000000000000009</v>
      </c>
      <c r="U31" s="11">
        <f>[27]Fevereiro!$K$24</f>
        <v>8.5999999999999979</v>
      </c>
      <c r="V31" s="11">
        <f>[27]Fevereiro!$K$25</f>
        <v>0</v>
      </c>
      <c r="W31" s="11">
        <f>[27]Fevereiro!$K$26</f>
        <v>0</v>
      </c>
      <c r="X31" s="11">
        <f>[27]Fevereiro!$K$27</f>
        <v>0.4</v>
      </c>
      <c r="Y31" s="11">
        <f>[27]Fevereiro!$K$28</f>
        <v>0.8</v>
      </c>
      <c r="Z31" s="11">
        <f>[27]Fevereiro!$K$29</f>
        <v>0</v>
      </c>
      <c r="AA31" s="11">
        <f>[27]Fevereiro!$K$30</f>
        <v>51.599999999999987</v>
      </c>
      <c r="AB31" s="11">
        <f>[27]Fevereiro!$K$31</f>
        <v>7.4</v>
      </c>
      <c r="AC31" s="11">
        <f>[27]Fevereiro!$K$32</f>
        <v>0.2</v>
      </c>
      <c r="AD31" s="15">
        <f t="shared" si="4"/>
        <v>167.2</v>
      </c>
      <c r="AE31" s="16">
        <f t="shared" si="5"/>
        <v>51.599999999999987</v>
      </c>
      <c r="AF31" s="65">
        <f t="shared" si="6"/>
        <v>9</v>
      </c>
      <c r="AG31" s="12" t="s">
        <v>47</v>
      </c>
    </row>
    <row r="32" spans="1:34" x14ac:dyDescent="0.2">
      <c r="A32" s="57" t="s">
        <v>11</v>
      </c>
      <c r="B32" s="11">
        <f>[28]Fevereiro!$K$5</f>
        <v>0</v>
      </c>
      <c r="C32" s="11">
        <f>[28]Fevereiro!$K$6</f>
        <v>8.6</v>
      </c>
      <c r="D32" s="11">
        <f>[28]Fevereiro!$K$7</f>
        <v>0</v>
      </c>
      <c r="E32" s="11">
        <f>[28]Fevereiro!$K$8</f>
        <v>0.2</v>
      </c>
      <c r="F32" s="11">
        <f>[28]Fevereiro!$K$9</f>
        <v>13.399999999999999</v>
      </c>
      <c r="G32" s="11">
        <f>[28]Fevereiro!$K$10</f>
        <v>0</v>
      </c>
      <c r="H32" s="11">
        <f>[28]Fevereiro!$K$11</f>
        <v>28.4</v>
      </c>
      <c r="I32" s="11">
        <f>[28]Fevereiro!$K$12</f>
        <v>2.2000000000000002</v>
      </c>
      <c r="J32" s="11">
        <f>[28]Fevereiro!$K$13</f>
        <v>0</v>
      </c>
      <c r="K32" s="11">
        <f>[28]Fevereiro!$K$14</f>
        <v>2.8000000000000003</v>
      </c>
      <c r="L32" s="11">
        <f>[28]Fevereiro!$K$15</f>
        <v>0</v>
      </c>
      <c r="M32" s="11">
        <f>[28]Fevereiro!$K$16</f>
        <v>57.6</v>
      </c>
      <c r="N32" s="11">
        <f>[28]Fevereiro!$K$17</f>
        <v>0</v>
      </c>
      <c r="O32" s="11">
        <f>[28]Fevereiro!$K$18</f>
        <v>13.199999999999998</v>
      </c>
      <c r="P32" s="11">
        <f>[28]Fevereiro!$K$19</f>
        <v>6.6</v>
      </c>
      <c r="Q32" s="11">
        <f>[28]Fevereiro!$K$20</f>
        <v>0</v>
      </c>
      <c r="R32" s="11">
        <f>[28]Fevereiro!$K$21</f>
        <v>0</v>
      </c>
      <c r="S32" s="11">
        <f>[28]Fevereiro!$K$22</f>
        <v>0.6</v>
      </c>
      <c r="T32" s="11">
        <f>[28]Fevereiro!$K$23</f>
        <v>4</v>
      </c>
      <c r="U32" s="11">
        <f>[28]Fevereiro!$K$24</f>
        <v>0</v>
      </c>
      <c r="V32" s="11">
        <f>[28]Fevereiro!$K$25</f>
        <v>24</v>
      </c>
      <c r="W32" s="11">
        <f>[28]Fevereiro!$K$26</f>
        <v>0</v>
      </c>
      <c r="X32" s="11">
        <f>[28]Fevereiro!$K$27</f>
        <v>0</v>
      </c>
      <c r="Y32" s="11">
        <f>[28]Fevereiro!$K$28</f>
        <v>0</v>
      </c>
      <c r="Z32" s="11">
        <f>[28]Fevereiro!$K$29</f>
        <v>0</v>
      </c>
      <c r="AA32" s="11">
        <f>[28]Fevereiro!$K$30</f>
        <v>76</v>
      </c>
      <c r="AB32" s="11">
        <f>[28]Fevereiro!$K$31</f>
        <v>10.6</v>
      </c>
      <c r="AC32" s="11">
        <f>[28]Fevereiro!$K$32</f>
        <v>1.4</v>
      </c>
      <c r="AD32" s="15">
        <f t="shared" si="4"/>
        <v>249.6</v>
      </c>
      <c r="AE32" s="16">
        <f t="shared" si="5"/>
        <v>76</v>
      </c>
      <c r="AF32" s="65">
        <f t="shared" si="6"/>
        <v>13</v>
      </c>
    </row>
    <row r="33" spans="1:34" s="5" customFormat="1" x14ac:dyDescent="0.2">
      <c r="A33" s="57" t="s">
        <v>12</v>
      </c>
      <c r="B33" s="11">
        <f>[29]Fevereiro!$K$5</f>
        <v>0</v>
      </c>
      <c r="C33" s="11">
        <f>[29]Fevereiro!$K$6</f>
        <v>0.2</v>
      </c>
      <c r="D33" s="11">
        <f>[29]Fevereiro!$K$7</f>
        <v>0</v>
      </c>
      <c r="E33" s="11">
        <f>[29]Fevereiro!$K$8</f>
        <v>0.6</v>
      </c>
      <c r="F33" s="11">
        <f>[29]Fevereiro!$K$9</f>
        <v>20.6</v>
      </c>
      <c r="G33" s="11">
        <f>[29]Fevereiro!$K$10</f>
        <v>0</v>
      </c>
      <c r="H33" s="11">
        <f>[29]Fevereiro!$K$11</f>
        <v>0</v>
      </c>
      <c r="I33" s="11">
        <f>[29]Fevereiro!$K$12</f>
        <v>0</v>
      </c>
      <c r="J33" s="11">
        <f>[29]Fevereiro!$K$13</f>
        <v>0</v>
      </c>
      <c r="K33" s="11">
        <f>[29]Fevereiro!$K$14</f>
        <v>14.399999999999999</v>
      </c>
      <c r="L33" s="11">
        <f>[29]Fevereiro!$K$15</f>
        <v>0</v>
      </c>
      <c r="M33" s="11">
        <f>[29]Fevereiro!$K$16</f>
        <v>29.6</v>
      </c>
      <c r="N33" s="11">
        <f>[29]Fevereiro!$K$17</f>
        <v>3.5999999999999996</v>
      </c>
      <c r="O33" s="11">
        <f>[29]Fevereiro!$K$18</f>
        <v>1.4000000000000001</v>
      </c>
      <c r="P33" s="11">
        <f>[29]Fevereiro!$K$19</f>
        <v>7.3999999999999995</v>
      </c>
      <c r="Q33" s="11">
        <f>[29]Fevereiro!$K$20</f>
        <v>0</v>
      </c>
      <c r="R33" s="11">
        <f>[29]Fevereiro!$K$21</f>
        <v>0</v>
      </c>
      <c r="S33" s="11">
        <f>[29]Fevereiro!$K$22</f>
        <v>0.8</v>
      </c>
      <c r="T33" s="11">
        <f>[29]Fevereiro!$K$23</f>
        <v>1.6</v>
      </c>
      <c r="U33" s="11">
        <f>[29]Fevereiro!$K$24</f>
        <v>0</v>
      </c>
      <c r="V33" s="11">
        <f>[29]Fevereiro!$K$25</f>
        <v>0</v>
      </c>
      <c r="W33" s="11">
        <f>[29]Fevereiro!$K$26</f>
        <v>0</v>
      </c>
      <c r="X33" s="11">
        <f>[29]Fevereiro!$K$27</f>
        <v>0</v>
      </c>
      <c r="Y33" s="11">
        <f>[29]Fevereiro!$K$28</f>
        <v>0</v>
      </c>
      <c r="Z33" s="11">
        <f>[29]Fevereiro!$K$29</f>
        <v>0</v>
      </c>
      <c r="AA33" s="11">
        <f>[29]Fevereiro!$K$30</f>
        <v>59.399999999999991</v>
      </c>
      <c r="AB33" s="11">
        <f>[29]Fevereiro!$K$31</f>
        <v>40.799999999999997</v>
      </c>
      <c r="AC33" s="11">
        <f>[29]Fevereiro!$K$32</f>
        <v>23.4</v>
      </c>
      <c r="AD33" s="15">
        <f t="shared" si="4"/>
        <v>203.79999999999998</v>
      </c>
      <c r="AE33" s="16">
        <f t="shared" si="5"/>
        <v>59.399999999999991</v>
      </c>
      <c r="AF33" s="65">
        <f t="shared" si="6"/>
        <v>15</v>
      </c>
    </row>
    <row r="34" spans="1:34" x14ac:dyDescent="0.2">
      <c r="A34" s="57" t="s">
        <v>13</v>
      </c>
      <c r="B34" s="11">
        <f>[30]Fevereiro!$K$5</f>
        <v>0.8</v>
      </c>
      <c r="C34" s="11">
        <f>[30]Fevereiro!$K$6</f>
        <v>0</v>
      </c>
      <c r="D34" s="11">
        <f>[30]Fevereiro!$K$7</f>
        <v>0</v>
      </c>
      <c r="E34" s="11">
        <f>[30]Fevereiro!$K$8</f>
        <v>6.8000000000000007</v>
      </c>
      <c r="F34" s="11">
        <f>[30]Fevereiro!$K$9</f>
        <v>22.799999999999997</v>
      </c>
      <c r="G34" s="11">
        <f>[30]Fevereiro!$K$10</f>
        <v>0.4</v>
      </c>
      <c r="H34" s="11">
        <f>[30]Fevereiro!$K$11</f>
        <v>0.2</v>
      </c>
      <c r="I34" s="11">
        <f>[30]Fevereiro!$K$12</f>
        <v>6.4</v>
      </c>
      <c r="J34" s="11">
        <f>[30]Fevereiro!$K$13</f>
        <v>0</v>
      </c>
      <c r="K34" s="11">
        <f>[30]Fevereiro!$K$14</f>
        <v>2.6</v>
      </c>
      <c r="L34" s="11">
        <f>[30]Fevereiro!$K$15</f>
        <v>0</v>
      </c>
      <c r="M34" s="11">
        <f>[30]Fevereiro!$K$16</f>
        <v>3.8</v>
      </c>
      <c r="N34" s="11">
        <f>[30]Fevereiro!$K$17</f>
        <v>14.4</v>
      </c>
      <c r="O34" s="11">
        <f>[30]Fevereiro!$K$18</f>
        <v>4.8</v>
      </c>
      <c r="P34" s="11">
        <f>[30]Fevereiro!$K$19</f>
        <v>17.600000000000001</v>
      </c>
      <c r="Q34" s="11">
        <f>[30]Fevereiro!$K$20</f>
        <v>0.4</v>
      </c>
      <c r="R34" s="11">
        <f>[30]Fevereiro!$K$21</f>
        <v>0.2</v>
      </c>
      <c r="S34" s="11">
        <f>[30]Fevereiro!$K$22</f>
        <v>1.4</v>
      </c>
      <c r="T34" s="11">
        <f>[30]Fevereiro!$K$23</f>
        <v>0</v>
      </c>
      <c r="U34" s="11">
        <f>[30]Fevereiro!$K$24</f>
        <v>18.399999999999999</v>
      </c>
      <c r="V34" s="11">
        <f>[30]Fevereiro!$K$25</f>
        <v>10</v>
      </c>
      <c r="W34" s="11">
        <f>[30]Fevereiro!$K$26</f>
        <v>2.4</v>
      </c>
      <c r="X34" s="11">
        <f>[30]Fevereiro!$K$27</f>
        <v>0.2</v>
      </c>
      <c r="Y34" s="11">
        <f>[30]Fevereiro!$K$28</f>
        <v>0.2</v>
      </c>
      <c r="Z34" s="11">
        <f>[30]Fevereiro!$K$29</f>
        <v>0</v>
      </c>
      <c r="AA34" s="11">
        <f>[30]Fevereiro!$K$30</f>
        <v>51.199999999999996</v>
      </c>
      <c r="AB34" s="11">
        <f>[30]Fevereiro!$K$31</f>
        <v>11.599999999999998</v>
      </c>
      <c r="AC34" s="11">
        <f>[30]Fevereiro!$K$32</f>
        <v>6.8000000000000007</v>
      </c>
      <c r="AD34" s="15">
        <f t="shared" si="4"/>
        <v>183.4</v>
      </c>
      <c r="AE34" s="16">
        <f t="shared" si="5"/>
        <v>51.199999999999996</v>
      </c>
      <c r="AF34" s="65">
        <f t="shared" si="6"/>
        <v>6</v>
      </c>
    </row>
    <row r="35" spans="1:34" x14ac:dyDescent="0.2">
      <c r="A35" s="57" t="s">
        <v>173</v>
      </c>
      <c r="B35" s="11">
        <f>[31]Fevereiro!$K$5</f>
        <v>0</v>
      </c>
      <c r="C35" s="11">
        <f>[31]Fevereiro!$K$6</f>
        <v>11.6</v>
      </c>
      <c r="D35" s="11">
        <f>[31]Fevereiro!$K$7</f>
        <v>0</v>
      </c>
      <c r="E35" s="11">
        <f>[31]Fevereiro!$K$8</f>
        <v>2</v>
      </c>
      <c r="F35" s="11">
        <f>[31]Fevereiro!$K$9</f>
        <v>0</v>
      </c>
      <c r="G35" s="11">
        <f>[31]Fevereiro!$K$10</f>
        <v>0.2</v>
      </c>
      <c r="H35" s="11">
        <f>[31]Fevereiro!$K$11</f>
        <v>0</v>
      </c>
      <c r="I35" s="11">
        <f>[31]Fevereiro!$K$12</f>
        <v>0</v>
      </c>
      <c r="J35" s="11">
        <f>[31]Fevereiro!$K$13</f>
        <v>0</v>
      </c>
      <c r="K35" s="11">
        <f>[31]Fevereiro!$K$14</f>
        <v>2</v>
      </c>
      <c r="L35" s="11">
        <f>[31]Fevereiro!$K$15</f>
        <v>0</v>
      </c>
      <c r="M35" s="11">
        <f>[31]Fevereiro!$K$16</f>
        <v>5</v>
      </c>
      <c r="N35" s="11">
        <f>[31]Fevereiro!$K$17</f>
        <v>0.4</v>
      </c>
      <c r="O35" s="11">
        <f>[31]Fevereiro!$K$18</f>
        <v>53.800000000000004</v>
      </c>
      <c r="P35" s="11">
        <f>[31]Fevereiro!$K$19</f>
        <v>4.8</v>
      </c>
      <c r="Q35" s="11">
        <f>[31]Fevereiro!$K$20</f>
        <v>0.2</v>
      </c>
      <c r="R35" s="11">
        <f>[31]Fevereiro!$K$21</f>
        <v>0</v>
      </c>
      <c r="S35" s="11">
        <f>[31]Fevereiro!$K$22</f>
        <v>26.4</v>
      </c>
      <c r="T35" s="11">
        <f>[31]Fevereiro!$K$23</f>
        <v>7</v>
      </c>
      <c r="U35" s="11">
        <f>[31]Fevereiro!$K$24</f>
        <v>1</v>
      </c>
      <c r="V35" s="11">
        <f>[31]Fevereiro!$K$25</f>
        <v>0</v>
      </c>
      <c r="W35" s="11">
        <f>[31]Fevereiro!$K$26</f>
        <v>0</v>
      </c>
      <c r="X35" s="11">
        <f>[31]Fevereiro!$K$27</f>
        <v>0</v>
      </c>
      <c r="Y35" s="11">
        <f>[31]Fevereiro!$K$28</f>
        <v>0</v>
      </c>
      <c r="Z35" s="11">
        <f>[31]Fevereiro!$K$29</f>
        <v>0</v>
      </c>
      <c r="AA35" s="11">
        <f>[31]Fevereiro!$K$30</f>
        <v>19.2</v>
      </c>
      <c r="AB35" s="11">
        <f>[31]Fevereiro!$K$31</f>
        <v>8.5999999999999979</v>
      </c>
      <c r="AC35" s="11">
        <f>[31]Fevereiro!$K$32</f>
        <v>10.199999999999999</v>
      </c>
      <c r="AD35" s="15">
        <f t="shared" si="4"/>
        <v>152.39999999999998</v>
      </c>
      <c r="AE35" s="16">
        <f t="shared" si="5"/>
        <v>53.800000000000004</v>
      </c>
      <c r="AF35" s="65">
        <f t="shared" si="6"/>
        <v>13</v>
      </c>
    </row>
    <row r="36" spans="1:34" x14ac:dyDescent="0.2">
      <c r="A36" s="57" t="s">
        <v>144</v>
      </c>
      <c r="B36" s="11">
        <f>[32]Fevereiro!$K$5</f>
        <v>0</v>
      </c>
      <c r="C36" s="11">
        <f>[32]Fevereiro!$K$6</f>
        <v>0</v>
      </c>
      <c r="D36" s="11">
        <f>[32]Fevereiro!$K$7</f>
        <v>0</v>
      </c>
      <c r="E36" s="11">
        <f>[32]Fevereiro!$K$8</f>
        <v>7.6</v>
      </c>
      <c r="F36" s="11">
        <f>[32]Fevereiro!$K$9</f>
        <v>21</v>
      </c>
      <c r="G36" s="11">
        <f>[32]Fevereiro!$K$10</f>
        <v>3.8</v>
      </c>
      <c r="H36" s="11">
        <f>[32]Fevereiro!$K$11</f>
        <v>0</v>
      </c>
      <c r="I36" s="11">
        <f>[32]Fevereiro!$K$12</f>
        <v>1.4</v>
      </c>
      <c r="J36" s="11">
        <f>[32]Fevereiro!$K$13</f>
        <v>0</v>
      </c>
      <c r="K36" s="11">
        <f>[32]Fevereiro!$K$14</f>
        <v>4.3999999999999995</v>
      </c>
      <c r="L36" s="11">
        <f>[32]Fevereiro!$K$15</f>
        <v>0.2</v>
      </c>
      <c r="M36" s="11">
        <f>[32]Fevereiro!$K$16</f>
        <v>48.599999999999994</v>
      </c>
      <c r="N36" s="11">
        <f>[32]Fevereiro!$K$17</f>
        <v>15.2</v>
      </c>
      <c r="O36" s="11">
        <f>[32]Fevereiro!$K$18</f>
        <v>11.2</v>
      </c>
      <c r="P36" s="11">
        <f>[32]Fevereiro!$K$19</f>
        <v>4</v>
      </c>
      <c r="Q36" s="11">
        <f>[32]Fevereiro!$K$20</f>
        <v>0</v>
      </c>
      <c r="R36" s="11">
        <f>[32]Fevereiro!$K$21</f>
        <v>3.2</v>
      </c>
      <c r="S36" s="11">
        <f>[32]Fevereiro!$K$22</f>
        <v>0.60000000000000009</v>
      </c>
      <c r="T36" s="11">
        <f>[32]Fevereiro!$K$23</f>
        <v>6.2</v>
      </c>
      <c r="U36" s="11">
        <f>[32]Fevereiro!$K$24</f>
        <v>0.8</v>
      </c>
      <c r="V36" s="11" t="str">
        <f>[32]Fevereiro!$K$25</f>
        <v>*</v>
      </c>
      <c r="W36" s="11" t="str">
        <f>[32]Fevereiro!$K$26</f>
        <v>*</v>
      </c>
      <c r="X36" s="11" t="str">
        <f>[32]Fevereiro!$K$27</f>
        <v>*</v>
      </c>
      <c r="Y36" s="11" t="str">
        <f>[32]Fevereiro!$K$28</f>
        <v>*</v>
      </c>
      <c r="Z36" s="11" t="str">
        <f>[32]Fevereiro!$K$29</f>
        <v>*</v>
      </c>
      <c r="AA36" s="11" t="str">
        <f>[32]Fevereiro!$K$30</f>
        <v>*</v>
      </c>
      <c r="AB36" s="11" t="str">
        <f>[32]Fevereiro!$K$31</f>
        <v>*</v>
      </c>
      <c r="AC36" s="11" t="str">
        <f>[32]Fevereiro!$K$32</f>
        <v>*</v>
      </c>
      <c r="AD36" s="15">
        <f t="shared" si="4"/>
        <v>128.20000000000002</v>
      </c>
      <c r="AE36" s="16">
        <f t="shared" si="5"/>
        <v>48.599999999999994</v>
      </c>
      <c r="AF36" s="65">
        <f t="shared" si="6"/>
        <v>6</v>
      </c>
    </row>
    <row r="37" spans="1:34" x14ac:dyDescent="0.2">
      <c r="A37" s="57" t="s">
        <v>14</v>
      </c>
      <c r="B37" s="11">
        <f>[33]Fevereiro!$K$5</f>
        <v>0.2</v>
      </c>
      <c r="C37" s="11">
        <f>[33]Fevereiro!$K$6</f>
        <v>0</v>
      </c>
      <c r="D37" s="11">
        <f>[33]Fevereiro!$K$7</f>
        <v>0</v>
      </c>
      <c r="E37" s="11">
        <f>[33]Fevereiro!$K$8</f>
        <v>0</v>
      </c>
      <c r="F37" s="11">
        <f>[33]Fevereiro!$K$9</f>
        <v>0</v>
      </c>
      <c r="G37" s="11">
        <f>[33]Fevereiro!$K$10</f>
        <v>11</v>
      </c>
      <c r="H37" s="11">
        <f>[33]Fevereiro!$K$11</f>
        <v>0</v>
      </c>
      <c r="I37" s="11">
        <f>[33]Fevereiro!$K$12</f>
        <v>0</v>
      </c>
      <c r="J37" s="11">
        <f>[33]Fevereiro!$K$13</f>
        <v>3</v>
      </c>
      <c r="K37" s="11">
        <f>[33]Fevereiro!$K$14</f>
        <v>23.8</v>
      </c>
      <c r="L37" s="11">
        <f>[33]Fevereiro!$K$15</f>
        <v>0</v>
      </c>
      <c r="M37" s="11">
        <f>[33]Fevereiro!$K$16</f>
        <v>44.800000000000004</v>
      </c>
      <c r="N37" s="11">
        <f>[33]Fevereiro!$K$17</f>
        <v>0.8</v>
      </c>
      <c r="O37" s="11">
        <f>[33]Fevereiro!$K$18</f>
        <v>16</v>
      </c>
      <c r="P37" s="11">
        <f>[33]Fevereiro!$K$19</f>
        <v>12.799999999999999</v>
      </c>
      <c r="Q37" s="11">
        <f>[33]Fevereiro!$K$20</f>
        <v>1.4</v>
      </c>
      <c r="R37" s="11">
        <f>[33]Fevereiro!$K$21</f>
        <v>0</v>
      </c>
      <c r="S37" s="11">
        <f>[33]Fevereiro!$K$22</f>
        <v>11.2</v>
      </c>
      <c r="T37" s="11">
        <f>[33]Fevereiro!$K$23</f>
        <v>0</v>
      </c>
      <c r="U37" s="11">
        <f>[33]Fevereiro!$K$24</f>
        <v>12.4</v>
      </c>
      <c r="V37" s="11">
        <f>[33]Fevereiro!$K$25</f>
        <v>0.2</v>
      </c>
      <c r="W37" s="11">
        <f>[33]Fevereiro!$K$26</f>
        <v>0.6</v>
      </c>
      <c r="X37" s="11">
        <f>[33]Fevereiro!$K$27</f>
        <v>0</v>
      </c>
      <c r="Y37" s="11">
        <f>[33]Fevereiro!$K$28</f>
        <v>0</v>
      </c>
      <c r="Z37" s="11">
        <f>[33]Fevereiro!$K$29</f>
        <v>0</v>
      </c>
      <c r="AA37" s="11">
        <f>[33]Fevereiro!$K$30</f>
        <v>12.799999999999999</v>
      </c>
      <c r="AB37" s="11">
        <f>[33]Fevereiro!$K$31</f>
        <v>0.60000000000000009</v>
      </c>
      <c r="AC37" s="11">
        <f>[33]Fevereiro!$K$32</f>
        <v>1.2</v>
      </c>
      <c r="AD37" s="15">
        <f t="shared" si="4"/>
        <v>152.79999999999998</v>
      </c>
      <c r="AE37" s="16">
        <f t="shared" si="5"/>
        <v>44.800000000000004</v>
      </c>
      <c r="AF37" s="65">
        <f t="shared" si="6"/>
        <v>12</v>
      </c>
    </row>
    <row r="38" spans="1:34" x14ac:dyDescent="0.2">
      <c r="A38" s="57" t="s">
        <v>174</v>
      </c>
      <c r="B38" s="11">
        <f>[34]Fevereiro!$K$5</f>
        <v>0</v>
      </c>
      <c r="C38" s="11">
        <f>[34]Fevereiro!$K$6</f>
        <v>1.2</v>
      </c>
      <c r="D38" s="11">
        <f>[34]Fevereiro!$K$7</f>
        <v>0.8</v>
      </c>
      <c r="E38" s="11">
        <f>[34]Fevereiro!$K$8</f>
        <v>0.2</v>
      </c>
      <c r="F38" s="11">
        <f>[34]Fevereiro!$K$9</f>
        <v>0.8</v>
      </c>
      <c r="G38" s="11">
        <f>[34]Fevereiro!$K$10</f>
        <v>0</v>
      </c>
      <c r="H38" s="11">
        <f>[34]Fevereiro!$K$11</f>
        <v>39.6</v>
      </c>
      <c r="I38" s="11">
        <f>[34]Fevereiro!$K$12</f>
        <v>0.2</v>
      </c>
      <c r="J38" s="11">
        <f>[34]Fevereiro!$K$13</f>
        <v>0</v>
      </c>
      <c r="K38" s="11">
        <f>[34]Fevereiro!$K$14</f>
        <v>0</v>
      </c>
      <c r="L38" s="11">
        <f>[34]Fevereiro!$K$15</f>
        <v>2</v>
      </c>
      <c r="M38" s="11">
        <f>[34]Fevereiro!$K$16</f>
        <v>31</v>
      </c>
      <c r="N38" s="11">
        <f>[34]Fevereiro!$K$17</f>
        <v>14.8</v>
      </c>
      <c r="O38" s="11">
        <f>[34]Fevereiro!$K$18</f>
        <v>1</v>
      </c>
      <c r="P38" s="11">
        <f>[34]Fevereiro!$K$19</f>
        <v>9</v>
      </c>
      <c r="Q38" s="11">
        <f>[34]Fevereiro!$K$20</f>
        <v>2.2000000000000002</v>
      </c>
      <c r="R38" s="11">
        <f>[34]Fevereiro!$K$21</f>
        <v>0</v>
      </c>
      <c r="S38" s="11">
        <f>[34]Fevereiro!$K$22</f>
        <v>0</v>
      </c>
      <c r="T38" s="11">
        <f>[34]Fevereiro!$K$23</f>
        <v>2.6</v>
      </c>
      <c r="U38" s="11">
        <f>[34]Fevereiro!$K$24</f>
        <v>34</v>
      </c>
      <c r="V38" s="11">
        <f>[34]Fevereiro!$K$25</f>
        <v>8</v>
      </c>
      <c r="W38" s="11">
        <f>[34]Fevereiro!$K$26</f>
        <v>0.2</v>
      </c>
      <c r="X38" s="11">
        <f>[34]Fevereiro!$K$27</f>
        <v>0</v>
      </c>
      <c r="Y38" s="11">
        <f>[34]Fevereiro!$K$28</f>
        <v>0</v>
      </c>
      <c r="Z38" s="11">
        <f>[34]Fevereiro!$K$29</f>
        <v>6</v>
      </c>
      <c r="AA38" s="11">
        <f>[34]Fevereiro!$K$30</f>
        <v>24.999999999999996</v>
      </c>
      <c r="AB38" s="11">
        <f>[34]Fevereiro!$K$31</f>
        <v>16.799999999999997</v>
      </c>
      <c r="AC38" s="11">
        <f>[34]Fevereiro!$K$32</f>
        <v>13.399999999999999</v>
      </c>
      <c r="AD38" s="15">
        <f t="shared" si="4"/>
        <v>208.79999999999998</v>
      </c>
      <c r="AE38" s="16">
        <f t="shared" si="5"/>
        <v>39.6</v>
      </c>
      <c r="AF38" s="65">
        <f t="shared" si="6"/>
        <v>8</v>
      </c>
    </row>
    <row r="39" spans="1:34" x14ac:dyDescent="0.2">
      <c r="A39" s="57" t="s">
        <v>15</v>
      </c>
      <c r="B39" s="11">
        <f>[35]Fevereiro!$K$5</f>
        <v>0</v>
      </c>
      <c r="C39" s="11">
        <f>[35]Fevereiro!$K$6</f>
        <v>13</v>
      </c>
      <c r="D39" s="11">
        <f>[35]Fevereiro!$K$7</f>
        <v>0</v>
      </c>
      <c r="E39" s="11">
        <f>[35]Fevereiro!$K$8</f>
        <v>0</v>
      </c>
      <c r="F39" s="11">
        <f>[35]Fevereiro!$K$9</f>
        <v>0.2</v>
      </c>
      <c r="G39" s="11">
        <f>[35]Fevereiro!$K$10</f>
        <v>6.2</v>
      </c>
      <c r="H39" s="11">
        <f>[35]Fevereiro!$K$11</f>
        <v>2</v>
      </c>
      <c r="I39" s="11">
        <f>[35]Fevereiro!$K$12</f>
        <v>0</v>
      </c>
      <c r="J39" s="11">
        <f>[35]Fevereiro!$K$13</f>
        <v>0</v>
      </c>
      <c r="K39" s="11">
        <f>[35]Fevereiro!$K$14</f>
        <v>18</v>
      </c>
      <c r="L39" s="11">
        <f>[35]Fevereiro!$K$15</f>
        <v>0.2</v>
      </c>
      <c r="M39" s="11">
        <f>[35]Fevereiro!$K$16</f>
        <v>36.799999999999997</v>
      </c>
      <c r="N39" s="11">
        <f>[35]Fevereiro!$K$17</f>
        <v>0.4</v>
      </c>
      <c r="O39" s="11">
        <f>[35]Fevereiro!$K$18</f>
        <v>54.8</v>
      </c>
      <c r="P39" s="11">
        <f>[35]Fevereiro!$K$19</f>
        <v>3.0000000000000004</v>
      </c>
      <c r="Q39" s="11">
        <f>[35]Fevereiro!$K$20</f>
        <v>0</v>
      </c>
      <c r="R39" s="11">
        <f>[35]Fevereiro!$K$21</f>
        <v>0</v>
      </c>
      <c r="S39" s="11">
        <f>[35]Fevereiro!$K$22</f>
        <v>1.5999999999999999</v>
      </c>
      <c r="T39" s="11">
        <f>[35]Fevereiro!$K$23</f>
        <v>17.399999999999999</v>
      </c>
      <c r="U39" s="11">
        <f>[35]Fevereiro!$K$24</f>
        <v>0</v>
      </c>
      <c r="V39" s="11">
        <f>[35]Fevereiro!$K$25</f>
        <v>1</v>
      </c>
      <c r="W39" s="11">
        <f>[35]Fevereiro!$K$26</f>
        <v>7.8000000000000007</v>
      </c>
      <c r="X39" s="11">
        <f>[35]Fevereiro!$K$27</f>
        <v>0</v>
      </c>
      <c r="Y39" s="11">
        <f>[35]Fevereiro!$K$28</f>
        <v>0</v>
      </c>
      <c r="Z39" s="11">
        <f>[35]Fevereiro!$K$29</f>
        <v>0</v>
      </c>
      <c r="AA39" s="11">
        <f>[35]Fevereiro!$K$30</f>
        <v>49.599999999999994</v>
      </c>
      <c r="AB39" s="11">
        <f>[35]Fevereiro!$K$31</f>
        <v>33</v>
      </c>
      <c r="AC39" s="11">
        <f>[35]Fevereiro!$K$32</f>
        <v>1</v>
      </c>
      <c r="AD39" s="15">
        <f t="shared" si="4"/>
        <v>246.00000000000003</v>
      </c>
      <c r="AE39" s="16">
        <f t="shared" si="5"/>
        <v>54.8</v>
      </c>
      <c r="AF39" s="65">
        <f t="shared" si="6"/>
        <v>11</v>
      </c>
      <c r="AG39" s="12" t="s">
        <v>47</v>
      </c>
    </row>
    <row r="40" spans="1:34" x14ac:dyDescent="0.2">
      <c r="A40" s="57" t="s">
        <v>16</v>
      </c>
      <c r="B40" s="11">
        <f>[36]Fevereiro!$K$5</f>
        <v>0</v>
      </c>
      <c r="C40" s="11">
        <f>[36]Fevereiro!$K$6</f>
        <v>0</v>
      </c>
      <c r="D40" s="11">
        <f>[36]Fevereiro!$K$7</f>
        <v>14.799999999999999</v>
      </c>
      <c r="E40" s="11">
        <f>[36]Fevereiro!$K$8</f>
        <v>0.2</v>
      </c>
      <c r="F40" s="11">
        <f>[36]Fevereiro!$K$9</f>
        <v>0</v>
      </c>
      <c r="G40" s="11">
        <f>[36]Fevereiro!$K$10</f>
        <v>0</v>
      </c>
      <c r="H40" s="11">
        <f>[36]Fevereiro!$K$11</f>
        <v>0</v>
      </c>
      <c r="I40" s="11">
        <f>[36]Fevereiro!$K$12</f>
        <v>0</v>
      </c>
      <c r="J40" s="11">
        <f>[36]Fevereiro!$K$13</f>
        <v>0</v>
      </c>
      <c r="K40" s="11">
        <f>[36]Fevereiro!$K$14</f>
        <v>9.8000000000000007</v>
      </c>
      <c r="L40" s="11">
        <f>[36]Fevereiro!$K$15</f>
        <v>0.2</v>
      </c>
      <c r="M40" s="11">
        <f>[36]Fevereiro!$K$16</f>
        <v>0.6</v>
      </c>
      <c r="N40" s="11">
        <f>[36]Fevereiro!$K$17</f>
        <v>1.9999999999999998</v>
      </c>
      <c r="O40" s="11">
        <f>[36]Fevereiro!$K$18</f>
        <v>18.400000000000002</v>
      </c>
      <c r="P40" s="11">
        <f>[36]Fevereiro!$K$19</f>
        <v>19</v>
      </c>
      <c r="Q40" s="11">
        <f>[36]Fevereiro!$K$20</f>
        <v>0</v>
      </c>
      <c r="R40" s="11">
        <f>[36]Fevereiro!$K$21</f>
        <v>0</v>
      </c>
      <c r="S40" s="11">
        <f>[36]Fevereiro!$K$22</f>
        <v>0</v>
      </c>
      <c r="T40" s="11">
        <f>[36]Fevereiro!$K$23</f>
        <v>21.4</v>
      </c>
      <c r="U40" s="11">
        <f>[36]Fevereiro!$K$24</f>
        <v>0.2</v>
      </c>
      <c r="V40" s="11">
        <f>[36]Fevereiro!$K$25</f>
        <v>0</v>
      </c>
      <c r="W40" s="11">
        <f>[36]Fevereiro!$K$26</f>
        <v>0</v>
      </c>
      <c r="X40" s="11">
        <f>[36]Fevereiro!$K$27</f>
        <v>0</v>
      </c>
      <c r="Y40" s="11">
        <f>[36]Fevereiro!$K$28</f>
        <v>0</v>
      </c>
      <c r="Z40" s="11">
        <f>[36]Fevereiro!$K$29</f>
        <v>0</v>
      </c>
      <c r="AA40" s="11">
        <f>[36]Fevereiro!$K$30</f>
        <v>13.399999999999999</v>
      </c>
      <c r="AB40" s="11">
        <f>[36]Fevereiro!$K$31</f>
        <v>18.599999999999998</v>
      </c>
      <c r="AC40" s="11">
        <f>[36]Fevereiro!$K$32</f>
        <v>0</v>
      </c>
      <c r="AD40" s="15">
        <f t="shared" si="4"/>
        <v>118.6</v>
      </c>
      <c r="AE40" s="16">
        <f t="shared" si="5"/>
        <v>21.4</v>
      </c>
      <c r="AF40" s="65">
        <f t="shared" si="6"/>
        <v>16</v>
      </c>
    </row>
    <row r="41" spans="1:34" x14ac:dyDescent="0.2">
      <c r="A41" s="57" t="s">
        <v>175</v>
      </c>
      <c r="B41" s="11">
        <f>[37]Fevereiro!$K$5</f>
        <v>0</v>
      </c>
      <c r="C41" s="11">
        <f>[37]Fevereiro!$K$6</f>
        <v>0</v>
      </c>
      <c r="D41" s="11">
        <f>[37]Fevereiro!$K$7</f>
        <v>0</v>
      </c>
      <c r="E41" s="11">
        <f>[37]Fevereiro!$K$8</f>
        <v>0</v>
      </c>
      <c r="F41" s="11">
        <f>[37]Fevereiro!$K$9</f>
        <v>27.4</v>
      </c>
      <c r="G41" s="11">
        <f>[37]Fevereiro!$K$10</f>
        <v>1.4</v>
      </c>
      <c r="H41" s="11">
        <f>[37]Fevereiro!$K$11</f>
        <v>0.2</v>
      </c>
      <c r="I41" s="11">
        <f>[37]Fevereiro!$K$12</f>
        <v>0</v>
      </c>
      <c r="J41" s="11">
        <f>[37]Fevereiro!$K$13</f>
        <v>0</v>
      </c>
      <c r="K41" s="11">
        <f>[37]Fevereiro!$K$14</f>
        <v>1.2</v>
      </c>
      <c r="L41" s="11">
        <f>[37]Fevereiro!$K$15</f>
        <v>0</v>
      </c>
      <c r="M41" s="11">
        <f>[37]Fevereiro!$K$16</f>
        <v>27.200000000000003</v>
      </c>
      <c r="N41" s="11">
        <f>[37]Fevereiro!$K$17</f>
        <v>0</v>
      </c>
      <c r="O41" s="11">
        <f>[37]Fevereiro!$K$18</f>
        <v>22.8</v>
      </c>
      <c r="P41" s="11">
        <f>[37]Fevereiro!$K$19</f>
        <v>20.200000000000003</v>
      </c>
      <c r="Q41" s="11">
        <f>[37]Fevereiro!$K$20</f>
        <v>0.2</v>
      </c>
      <c r="R41" s="11">
        <f>[37]Fevereiro!$K$21</f>
        <v>0</v>
      </c>
      <c r="S41" s="11">
        <f>[37]Fevereiro!$K$22</f>
        <v>0</v>
      </c>
      <c r="T41" s="11">
        <f>[37]Fevereiro!$K$23</f>
        <v>3.5999999999999996</v>
      </c>
      <c r="U41" s="11">
        <f>[37]Fevereiro!$K$24</f>
        <v>0.2</v>
      </c>
      <c r="V41" s="11">
        <f>[37]Fevereiro!$K$25</f>
        <v>0</v>
      </c>
      <c r="W41" s="11">
        <f>[37]Fevereiro!$K$26</f>
        <v>0</v>
      </c>
      <c r="X41" s="11">
        <f>[37]Fevereiro!$K$27</f>
        <v>0</v>
      </c>
      <c r="Y41" s="11">
        <f>[37]Fevereiro!$K$28</f>
        <v>0</v>
      </c>
      <c r="Z41" s="11">
        <f>[37]Fevereiro!$K$29</f>
        <v>0</v>
      </c>
      <c r="AA41" s="11">
        <f>[37]Fevereiro!$K$30</f>
        <v>8.6</v>
      </c>
      <c r="AB41" s="11">
        <f>[37]Fevereiro!$K$31</f>
        <v>8</v>
      </c>
      <c r="AC41" s="11">
        <f>[37]Fevereiro!$K$32</f>
        <v>76.600000000000009</v>
      </c>
      <c r="AD41" s="15">
        <f t="shared" si="4"/>
        <v>197.60000000000002</v>
      </c>
      <c r="AE41" s="16">
        <f t="shared" si="5"/>
        <v>76.600000000000009</v>
      </c>
      <c r="AF41" s="65">
        <f t="shared" si="6"/>
        <v>15</v>
      </c>
    </row>
    <row r="42" spans="1:34" x14ac:dyDescent="0.2">
      <c r="A42" s="57" t="s">
        <v>17</v>
      </c>
      <c r="B42" s="11">
        <f>[38]Fevereiro!$K$5</f>
        <v>0</v>
      </c>
      <c r="C42" s="11">
        <f>[38]Fevereiro!$K$6</f>
        <v>0.2</v>
      </c>
      <c r="D42" s="11">
        <f>[38]Fevereiro!$K$7</f>
        <v>0</v>
      </c>
      <c r="E42" s="11">
        <f>[38]Fevereiro!$K$8</f>
        <v>0</v>
      </c>
      <c r="F42" s="11">
        <f>[38]Fevereiro!$K$9</f>
        <v>0</v>
      </c>
      <c r="G42" s="11">
        <f>[38]Fevereiro!$K$10</f>
        <v>0</v>
      </c>
      <c r="H42" s="11">
        <f>[38]Fevereiro!$K$11</f>
        <v>0</v>
      </c>
      <c r="I42" s="11">
        <f>[38]Fevereiro!$K$12</f>
        <v>2.2000000000000002</v>
      </c>
      <c r="J42" s="11">
        <f>[38]Fevereiro!$K$13</f>
        <v>0</v>
      </c>
      <c r="K42" s="11">
        <f>[38]Fevereiro!$K$14</f>
        <v>4.2</v>
      </c>
      <c r="L42" s="11">
        <f>[38]Fevereiro!$K$15</f>
        <v>0</v>
      </c>
      <c r="M42" s="11">
        <f>[38]Fevereiro!$K$16</f>
        <v>5.2</v>
      </c>
      <c r="N42" s="11">
        <f>[38]Fevereiro!$K$17</f>
        <v>0.2</v>
      </c>
      <c r="O42" s="11">
        <f>[38]Fevereiro!$K$18</f>
        <v>7</v>
      </c>
      <c r="P42" s="11">
        <f>[38]Fevereiro!$K$19</f>
        <v>3.6</v>
      </c>
      <c r="Q42" s="11">
        <f>[38]Fevereiro!$K$20</f>
        <v>0</v>
      </c>
      <c r="R42" s="11">
        <f>[38]Fevereiro!$K$21</f>
        <v>0.2</v>
      </c>
      <c r="S42" s="11">
        <f>[38]Fevereiro!$K$22</f>
        <v>23.799999999999997</v>
      </c>
      <c r="T42" s="11">
        <f>[38]Fevereiro!$K$23</f>
        <v>21.8</v>
      </c>
      <c r="U42" s="11">
        <f>[38]Fevereiro!$K$24</f>
        <v>0.2</v>
      </c>
      <c r="V42" s="11">
        <f>[38]Fevereiro!$K$25</f>
        <v>0</v>
      </c>
      <c r="W42" s="11">
        <f>[38]Fevereiro!$K$26</f>
        <v>0</v>
      </c>
      <c r="X42" s="11">
        <f>[38]Fevereiro!$K$27</f>
        <v>0</v>
      </c>
      <c r="Y42" s="11">
        <f>[38]Fevereiro!$K$28</f>
        <v>0</v>
      </c>
      <c r="Z42" s="11">
        <f>[38]Fevereiro!$K$29</f>
        <v>0</v>
      </c>
      <c r="AA42" s="11">
        <f>[38]Fevereiro!$K$30</f>
        <v>54.6</v>
      </c>
      <c r="AB42" s="11">
        <f>[38]Fevereiro!$K$31</f>
        <v>8.1999999999999993</v>
      </c>
      <c r="AC42" s="11">
        <f>[38]Fevereiro!$K$32</f>
        <v>1.9999999999999998</v>
      </c>
      <c r="AD42" s="15">
        <f t="shared" si="4"/>
        <v>133.39999999999998</v>
      </c>
      <c r="AE42" s="16">
        <f t="shared" si="5"/>
        <v>54.6</v>
      </c>
      <c r="AF42" s="65">
        <f t="shared" si="6"/>
        <v>14</v>
      </c>
    </row>
    <row r="43" spans="1:34" x14ac:dyDescent="0.2">
      <c r="A43" s="57" t="s">
        <v>157</v>
      </c>
      <c r="B43" s="11">
        <f>[39]Fevereiro!$K$5</f>
        <v>0</v>
      </c>
      <c r="C43" s="11">
        <f>[39]Fevereiro!$K$6</f>
        <v>0</v>
      </c>
      <c r="D43" s="11">
        <f>[39]Fevereiro!$K$7</f>
        <v>0</v>
      </c>
      <c r="E43" s="11">
        <f>[39]Fevereiro!$K$8</f>
        <v>2.2000000000000002</v>
      </c>
      <c r="F43" s="11">
        <f>[39]Fevereiro!$K$9</f>
        <v>0</v>
      </c>
      <c r="G43" s="11">
        <f>[39]Fevereiro!$K$10</f>
        <v>0</v>
      </c>
      <c r="H43" s="11">
        <f>[39]Fevereiro!$K$11</f>
        <v>0</v>
      </c>
      <c r="I43" s="11">
        <f>[39]Fevereiro!$K$12</f>
        <v>0.4</v>
      </c>
      <c r="J43" s="11">
        <f>[39]Fevereiro!$K$13</f>
        <v>0</v>
      </c>
      <c r="K43" s="11">
        <f>[39]Fevereiro!$K$14</f>
        <v>0</v>
      </c>
      <c r="L43" s="11">
        <f>[39]Fevereiro!$K$15</f>
        <v>0.2</v>
      </c>
      <c r="M43" s="11">
        <f>[39]Fevereiro!$K$16</f>
        <v>0</v>
      </c>
      <c r="N43" s="11">
        <f>[39]Fevereiro!$K$17</f>
        <v>58</v>
      </c>
      <c r="O43" s="11">
        <f>[39]Fevereiro!$K$18</f>
        <v>8</v>
      </c>
      <c r="P43" s="11">
        <f>[39]Fevereiro!$K$19</f>
        <v>6.0000000000000009</v>
      </c>
      <c r="Q43" s="11">
        <f>[39]Fevereiro!$K$20</f>
        <v>1.4</v>
      </c>
      <c r="R43" s="11">
        <f>[39]Fevereiro!$K$21</f>
        <v>0</v>
      </c>
      <c r="S43" s="11">
        <f>[39]Fevereiro!$K$22</f>
        <v>13.399999999999999</v>
      </c>
      <c r="T43" s="11">
        <f>[39]Fevereiro!$K$23</f>
        <v>0</v>
      </c>
      <c r="U43" s="11">
        <f>[39]Fevereiro!$K$24</f>
        <v>0</v>
      </c>
      <c r="V43" s="11">
        <f>[39]Fevereiro!$K$25</f>
        <v>0</v>
      </c>
      <c r="W43" s="11">
        <f>[39]Fevereiro!$K$26</f>
        <v>0</v>
      </c>
      <c r="X43" s="11">
        <f>[39]Fevereiro!$K$27</f>
        <v>8</v>
      </c>
      <c r="Y43" s="11">
        <f>[39]Fevereiro!$K$28</f>
        <v>0.2</v>
      </c>
      <c r="Z43" s="11">
        <f>[39]Fevereiro!$K$29</f>
        <v>0</v>
      </c>
      <c r="AA43" s="11">
        <f>[39]Fevereiro!$K$30</f>
        <v>72.999999999999986</v>
      </c>
      <c r="AB43" s="11">
        <f>[39]Fevereiro!$K$31</f>
        <v>8</v>
      </c>
      <c r="AC43" s="11">
        <f>[39]Fevereiro!$K$32</f>
        <v>4.4000000000000004</v>
      </c>
      <c r="AD43" s="15">
        <f t="shared" si="4"/>
        <v>183.2</v>
      </c>
      <c r="AE43" s="16">
        <f t="shared" si="5"/>
        <v>72.999999999999986</v>
      </c>
      <c r="AF43" s="65">
        <f t="shared" si="6"/>
        <v>15</v>
      </c>
      <c r="AH43" s="12" t="s">
        <v>47</v>
      </c>
    </row>
    <row r="44" spans="1:34" x14ac:dyDescent="0.2">
      <c r="A44" s="57" t="s">
        <v>18</v>
      </c>
      <c r="B44" s="11">
        <f>[40]Fevereiro!$K$5</f>
        <v>0</v>
      </c>
      <c r="C44" s="11">
        <f>[40]Fevereiro!$K$6</f>
        <v>5.6000000000000005</v>
      </c>
      <c r="D44" s="11">
        <f>[40]Fevereiro!$K$7</f>
        <v>11.4</v>
      </c>
      <c r="E44" s="11">
        <f>[40]Fevereiro!$K$8</f>
        <v>0</v>
      </c>
      <c r="F44" s="11">
        <f>[40]Fevereiro!$K$9</f>
        <v>26.799999999999997</v>
      </c>
      <c r="G44" s="11">
        <f>[40]Fevereiro!$K$10</f>
        <v>31.4</v>
      </c>
      <c r="H44" s="11">
        <f>[40]Fevereiro!$K$11</f>
        <v>10.399999999999999</v>
      </c>
      <c r="I44" s="11">
        <f>[40]Fevereiro!$K$12</f>
        <v>6.6000000000000005</v>
      </c>
      <c r="J44" s="11">
        <f>[40]Fevereiro!$K$13</f>
        <v>10.200000000000001</v>
      </c>
      <c r="K44" s="11">
        <f>[40]Fevereiro!$K$14</f>
        <v>77.800000000000011</v>
      </c>
      <c r="L44" s="11">
        <f>[40]Fevereiro!$K$15</f>
        <v>0.60000000000000009</v>
      </c>
      <c r="M44" s="11">
        <f>[40]Fevereiro!$K$16</f>
        <v>19.599999999999998</v>
      </c>
      <c r="N44" s="11">
        <f>[40]Fevereiro!$K$17</f>
        <v>22.799999999999997</v>
      </c>
      <c r="O44" s="11">
        <f>[40]Fevereiro!$K$18</f>
        <v>17.2</v>
      </c>
      <c r="P44" s="11">
        <f>[40]Fevereiro!$K$19</f>
        <v>0.8</v>
      </c>
      <c r="Q44" s="11">
        <f>[40]Fevereiro!$K$20</f>
        <v>1.7999999999999998</v>
      </c>
      <c r="R44" s="11">
        <f>[40]Fevereiro!$K$21</f>
        <v>0</v>
      </c>
      <c r="S44" s="11">
        <f>[40]Fevereiro!$K$22</f>
        <v>0</v>
      </c>
      <c r="T44" s="11">
        <f>[40]Fevereiro!$K$23</f>
        <v>0.60000000000000009</v>
      </c>
      <c r="U44" s="11">
        <f>[40]Fevereiro!$K$24</f>
        <v>5</v>
      </c>
      <c r="V44" s="11">
        <f>[40]Fevereiro!$K$25</f>
        <v>0</v>
      </c>
      <c r="W44" s="11">
        <f>[40]Fevereiro!$K$26</f>
        <v>4</v>
      </c>
      <c r="X44" s="11">
        <f>[40]Fevereiro!$K$27</f>
        <v>0</v>
      </c>
      <c r="Y44" s="11">
        <f>[40]Fevereiro!$K$28</f>
        <v>0</v>
      </c>
      <c r="Z44" s="11">
        <f>[40]Fevereiro!$K$29</f>
        <v>0</v>
      </c>
      <c r="AA44" s="11">
        <f>[40]Fevereiro!$K$30</f>
        <v>26.999999999999996</v>
      </c>
      <c r="AB44" s="11">
        <f>[40]Fevereiro!$K$31</f>
        <v>9</v>
      </c>
      <c r="AC44" s="11">
        <f>[40]Fevereiro!$K$32</f>
        <v>6</v>
      </c>
      <c r="AD44" s="15">
        <f t="shared" si="4"/>
        <v>294.59999999999997</v>
      </c>
      <c r="AE44" s="16">
        <f t="shared" si="5"/>
        <v>77.800000000000011</v>
      </c>
      <c r="AF44" s="65">
        <f t="shared" si="6"/>
        <v>8</v>
      </c>
    </row>
    <row r="45" spans="1:34" x14ac:dyDescent="0.2">
      <c r="A45" s="57" t="s">
        <v>162</v>
      </c>
      <c r="B45" s="11">
        <f>[41]Fevereiro!$K$5</f>
        <v>10.199999999999999</v>
      </c>
      <c r="C45" s="11">
        <f>[41]Fevereiro!$K$6</f>
        <v>2</v>
      </c>
      <c r="D45" s="11">
        <f>[41]Fevereiro!$K$7</f>
        <v>0</v>
      </c>
      <c r="E45" s="11">
        <f>[41]Fevereiro!$K$8</f>
        <v>0</v>
      </c>
      <c r="F45" s="11">
        <f>[41]Fevereiro!$K$9</f>
        <v>0</v>
      </c>
      <c r="G45" s="11">
        <f>[41]Fevereiro!$K$10</f>
        <v>0.60000000000000009</v>
      </c>
      <c r="H45" s="11">
        <f>[41]Fevereiro!$K$11</f>
        <v>0</v>
      </c>
      <c r="I45" s="11">
        <f>[41]Fevereiro!$K$12</f>
        <v>0</v>
      </c>
      <c r="J45" s="11">
        <f>[41]Fevereiro!$K$13</f>
        <v>0</v>
      </c>
      <c r="K45" s="11">
        <f>[41]Fevereiro!$K$14</f>
        <v>0</v>
      </c>
      <c r="L45" s="11">
        <f>[41]Fevereiro!$K$15</f>
        <v>0</v>
      </c>
      <c r="M45" s="11">
        <f>[41]Fevereiro!$K$16</f>
        <v>10.199999999999999</v>
      </c>
      <c r="N45" s="11">
        <f>[41]Fevereiro!$K$17</f>
        <v>0</v>
      </c>
      <c r="O45" s="11">
        <f>[41]Fevereiro!$K$18</f>
        <v>5.6</v>
      </c>
      <c r="P45" s="11">
        <f>[41]Fevereiro!$K$19</f>
        <v>21.999999999999996</v>
      </c>
      <c r="Q45" s="11">
        <f>[41]Fevereiro!$K$20</f>
        <v>5.2</v>
      </c>
      <c r="R45" s="11">
        <f>[41]Fevereiro!$K$21</f>
        <v>0.2</v>
      </c>
      <c r="S45" s="11">
        <f>[41]Fevereiro!$K$22</f>
        <v>0</v>
      </c>
      <c r="T45" s="11">
        <f>[41]Fevereiro!$K$23</f>
        <v>1.8</v>
      </c>
      <c r="U45" s="11">
        <f>[41]Fevereiro!$K$24</f>
        <v>76.599999999999994</v>
      </c>
      <c r="V45" s="11">
        <f>[41]Fevereiro!$K$25</f>
        <v>5.8000000000000007</v>
      </c>
      <c r="W45" s="11">
        <f>[41]Fevereiro!$K$26</f>
        <v>5</v>
      </c>
      <c r="X45" s="11">
        <f>[41]Fevereiro!$K$27</f>
        <v>8</v>
      </c>
      <c r="Y45" s="11">
        <f>[41]Fevereiro!$K$28</f>
        <v>0</v>
      </c>
      <c r="Z45" s="11">
        <f>[41]Fevereiro!$K$29</f>
        <v>0</v>
      </c>
      <c r="AA45" s="11">
        <f>[41]Fevereiro!$K$30</f>
        <v>32</v>
      </c>
      <c r="AB45" s="11">
        <f>[41]Fevereiro!$K$31</f>
        <v>2</v>
      </c>
      <c r="AC45" s="11">
        <f>[41]Fevereiro!$K$32</f>
        <v>37.399999999999991</v>
      </c>
      <c r="AD45" s="15">
        <f t="shared" si="4"/>
        <v>224.59999999999997</v>
      </c>
      <c r="AE45" s="16">
        <f t="shared" si="5"/>
        <v>76.599999999999994</v>
      </c>
      <c r="AF45" s="65">
        <f t="shared" si="6"/>
        <v>12</v>
      </c>
    </row>
    <row r="46" spans="1:34" x14ac:dyDescent="0.2">
      <c r="A46" s="57" t="s">
        <v>19</v>
      </c>
      <c r="B46" s="11">
        <f>[42]Fevereiro!$K$5</f>
        <v>0</v>
      </c>
      <c r="C46" s="11">
        <f>[42]Fevereiro!$K$6</f>
        <v>26.199999999999996</v>
      </c>
      <c r="D46" s="11">
        <f>[42]Fevereiro!$K$7</f>
        <v>0</v>
      </c>
      <c r="E46" s="11">
        <f>[42]Fevereiro!$K$8</f>
        <v>4</v>
      </c>
      <c r="F46" s="11">
        <f>[42]Fevereiro!$K$9</f>
        <v>0</v>
      </c>
      <c r="G46" s="11">
        <f>[42]Fevereiro!$K$10</f>
        <v>0</v>
      </c>
      <c r="H46" s="11">
        <f>[42]Fevereiro!$K$11</f>
        <v>0</v>
      </c>
      <c r="I46" s="11">
        <f>[42]Fevereiro!$K$12</f>
        <v>12</v>
      </c>
      <c r="J46" s="11">
        <f>[42]Fevereiro!$K$13</f>
        <v>0.2</v>
      </c>
      <c r="K46" s="11">
        <f>[42]Fevereiro!$K$14</f>
        <v>32.599999999999994</v>
      </c>
      <c r="L46" s="11">
        <f>[42]Fevereiro!$K$15</f>
        <v>0.2</v>
      </c>
      <c r="M46" s="11">
        <f>[42]Fevereiro!$K$16</f>
        <v>27.599999999999998</v>
      </c>
      <c r="N46" s="11">
        <f>[42]Fevereiro!$K$17</f>
        <v>0</v>
      </c>
      <c r="O46" s="11">
        <f>[42]Fevereiro!$K$18</f>
        <v>0</v>
      </c>
      <c r="P46" s="11">
        <f>[42]Fevereiro!$K$19</f>
        <v>0.2</v>
      </c>
      <c r="Q46" s="11">
        <f>[42]Fevereiro!$K$20</f>
        <v>0</v>
      </c>
      <c r="R46" s="11">
        <f>[42]Fevereiro!$K$21</f>
        <v>0</v>
      </c>
      <c r="S46" s="11">
        <f>[42]Fevereiro!$K$22</f>
        <v>12.4</v>
      </c>
      <c r="T46" s="11">
        <f>[42]Fevereiro!$K$23</f>
        <v>0</v>
      </c>
      <c r="U46" s="11">
        <f>[42]Fevereiro!$K$24</f>
        <v>1</v>
      </c>
      <c r="V46" s="11">
        <f>[42]Fevereiro!$K$25</f>
        <v>0</v>
      </c>
      <c r="W46" s="11">
        <f>[42]Fevereiro!$K$26</f>
        <v>0</v>
      </c>
      <c r="X46" s="11">
        <f>[42]Fevereiro!$K$27</f>
        <v>0</v>
      </c>
      <c r="Y46" s="11">
        <f>[42]Fevereiro!$K$28</f>
        <v>0</v>
      </c>
      <c r="Z46" s="11">
        <f>[42]Fevereiro!$K$29</f>
        <v>0</v>
      </c>
      <c r="AA46" s="11">
        <f>[42]Fevereiro!$K$30</f>
        <v>23.4</v>
      </c>
      <c r="AB46" s="11">
        <f>[42]Fevereiro!$K$31</f>
        <v>0.2</v>
      </c>
      <c r="AC46" s="11">
        <f>[42]Fevereiro!$K$32</f>
        <v>0</v>
      </c>
      <c r="AD46" s="15">
        <f t="shared" si="4"/>
        <v>140</v>
      </c>
      <c r="AE46" s="16">
        <f t="shared" si="5"/>
        <v>32.599999999999994</v>
      </c>
      <c r="AF46" s="65">
        <f t="shared" si="6"/>
        <v>16</v>
      </c>
      <c r="AG46" s="12" t="s">
        <v>47</v>
      </c>
    </row>
    <row r="47" spans="1:34" x14ac:dyDescent="0.2">
      <c r="A47" s="57" t="s">
        <v>31</v>
      </c>
      <c r="B47" s="11">
        <f>[43]Fevereiro!$K$5</f>
        <v>0</v>
      </c>
      <c r="C47" s="11">
        <f>[43]Fevereiro!$K$6</f>
        <v>0</v>
      </c>
      <c r="D47" s="11">
        <f>[43]Fevereiro!$K$7</f>
        <v>0</v>
      </c>
      <c r="E47" s="11">
        <f>[43]Fevereiro!$K$8</f>
        <v>0</v>
      </c>
      <c r="F47" s="11">
        <f>[43]Fevereiro!$K$9</f>
        <v>0</v>
      </c>
      <c r="G47" s="11">
        <f>[43]Fevereiro!$K$10</f>
        <v>0</v>
      </c>
      <c r="H47" s="11">
        <f>[43]Fevereiro!$K$11</f>
        <v>0</v>
      </c>
      <c r="I47" s="11">
        <f>[43]Fevereiro!$K$12</f>
        <v>0</v>
      </c>
      <c r="J47" s="11">
        <f>[43]Fevereiro!$K$13</f>
        <v>0</v>
      </c>
      <c r="K47" s="11">
        <f>[43]Fevereiro!$K$14</f>
        <v>0</v>
      </c>
      <c r="L47" s="11">
        <f>[43]Fevereiro!$K$15</f>
        <v>0</v>
      </c>
      <c r="M47" s="11">
        <f>[43]Fevereiro!$K$16</f>
        <v>0.8</v>
      </c>
      <c r="N47" s="11">
        <f>[43]Fevereiro!$K$17</f>
        <v>0.4</v>
      </c>
      <c r="O47" s="11">
        <f>[43]Fevereiro!$K$18</f>
        <v>0</v>
      </c>
      <c r="P47" s="11">
        <f>[43]Fevereiro!$K$19</f>
        <v>0</v>
      </c>
      <c r="Q47" s="11">
        <f>[43]Fevereiro!$K$20</f>
        <v>0.4</v>
      </c>
      <c r="R47" s="11">
        <f>[43]Fevereiro!$K$21</f>
        <v>3.2000000000000011</v>
      </c>
      <c r="S47" s="11">
        <f>[43]Fevereiro!$K$22</f>
        <v>3.2000000000000006</v>
      </c>
      <c r="T47" s="11">
        <f>[43]Fevereiro!$K$23</f>
        <v>2.4</v>
      </c>
      <c r="U47" s="11">
        <f>[43]Fevereiro!$K$24</f>
        <v>0</v>
      </c>
      <c r="V47" s="11">
        <f>[43]Fevereiro!$K$25</f>
        <v>0</v>
      </c>
      <c r="W47" s="11">
        <f>[43]Fevereiro!$K$26</f>
        <v>0</v>
      </c>
      <c r="X47" s="11">
        <f>[43]Fevereiro!$K$27</f>
        <v>0</v>
      </c>
      <c r="Y47" s="11">
        <f>[43]Fevereiro!$K$28</f>
        <v>0</v>
      </c>
      <c r="Z47" s="11">
        <f>[43]Fevereiro!$K$29</f>
        <v>0</v>
      </c>
      <c r="AA47" s="11">
        <f>[43]Fevereiro!$K$30</f>
        <v>38.799999999999997</v>
      </c>
      <c r="AB47" s="11">
        <f>[43]Fevereiro!$K$31</f>
        <v>13</v>
      </c>
      <c r="AC47" s="11">
        <f>[43]Fevereiro!$K$32</f>
        <v>5.8</v>
      </c>
      <c r="AD47" s="15">
        <f t="shared" si="4"/>
        <v>68</v>
      </c>
      <c r="AE47" s="16">
        <f t="shared" si="5"/>
        <v>38.799999999999997</v>
      </c>
      <c r="AF47" s="65">
        <f t="shared" si="6"/>
        <v>19</v>
      </c>
    </row>
    <row r="48" spans="1:34" x14ac:dyDescent="0.2">
      <c r="A48" s="57" t="s">
        <v>44</v>
      </c>
      <c r="B48" s="11">
        <f>[44]Fevereiro!$K$5</f>
        <v>17.399999999999999</v>
      </c>
      <c r="C48" s="11">
        <f>[44]Fevereiro!$K$6</f>
        <v>0.4</v>
      </c>
      <c r="D48" s="11">
        <f>[44]Fevereiro!$K$7</f>
        <v>0.8</v>
      </c>
      <c r="E48" s="11">
        <f>[44]Fevereiro!$K$8</f>
        <v>0</v>
      </c>
      <c r="F48" s="11">
        <f>[44]Fevereiro!$K$9</f>
        <v>1.8</v>
      </c>
      <c r="G48" s="11">
        <f>[44]Fevereiro!$K$10</f>
        <v>12.8</v>
      </c>
      <c r="H48" s="11">
        <f>[44]Fevereiro!$K$11</f>
        <v>10</v>
      </c>
      <c r="I48" s="11">
        <f>[44]Fevereiro!$K$12</f>
        <v>0</v>
      </c>
      <c r="J48" s="11">
        <f>[44]Fevereiro!$K$13</f>
        <v>0</v>
      </c>
      <c r="K48" s="11">
        <f>[44]Fevereiro!$K$14</f>
        <v>0</v>
      </c>
      <c r="L48" s="11">
        <f>[44]Fevereiro!$K$15</f>
        <v>0</v>
      </c>
      <c r="M48" s="11">
        <f>[44]Fevereiro!$K$16</f>
        <v>58.800000000000004</v>
      </c>
      <c r="N48" s="11">
        <f>[44]Fevereiro!$K$17</f>
        <v>52.400000000000006</v>
      </c>
      <c r="O48" s="11">
        <f>[44]Fevereiro!$K$18</f>
        <v>2.8000000000000003</v>
      </c>
      <c r="P48" s="11">
        <f>[44]Fevereiro!$K$19</f>
        <v>0</v>
      </c>
      <c r="Q48" s="11">
        <f>[44]Fevereiro!$K$20</f>
        <v>1.4</v>
      </c>
      <c r="R48" s="11">
        <f>[44]Fevereiro!$K$21</f>
        <v>13.4</v>
      </c>
      <c r="S48" s="11">
        <f>[44]Fevereiro!$K$22</f>
        <v>0</v>
      </c>
      <c r="T48" s="11">
        <f>[44]Fevereiro!$K$23</f>
        <v>7.8</v>
      </c>
      <c r="U48" s="11">
        <f>[44]Fevereiro!$K$24</f>
        <v>9.1999999999999993</v>
      </c>
      <c r="V48" s="11">
        <f>[44]Fevereiro!$K$25</f>
        <v>25</v>
      </c>
      <c r="W48" s="11">
        <f>[44]Fevereiro!$K$26</f>
        <v>0</v>
      </c>
      <c r="X48" s="11">
        <f>[44]Fevereiro!$K$27</f>
        <v>0</v>
      </c>
      <c r="Y48" s="11">
        <f>[44]Fevereiro!$K$28</f>
        <v>9</v>
      </c>
      <c r="Z48" s="11">
        <f>[44]Fevereiro!$K$29</f>
        <v>1.8</v>
      </c>
      <c r="AA48" s="11">
        <f>[44]Fevereiro!$K$30</f>
        <v>46</v>
      </c>
      <c r="AB48" s="11">
        <f>[44]Fevereiro!$K$31</f>
        <v>37.199999999999989</v>
      </c>
      <c r="AC48" s="11">
        <f>[44]Fevereiro!$K$32</f>
        <v>9.6000000000000014</v>
      </c>
      <c r="AD48" s="15">
        <f t="shared" si="4"/>
        <v>317.60000000000008</v>
      </c>
      <c r="AE48" s="16">
        <f t="shared" si="5"/>
        <v>58.800000000000004</v>
      </c>
      <c r="AF48" s="65">
        <f t="shared" si="6"/>
        <v>9</v>
      </c>
      <c r="AG48" s="12" t="s">
        <v>47</v>
      </c>
    </row>
    <row r="49" spans="1:33" x14ac:dyDescent="0.2">
      <c r="A49" s="57" t="s">
        <v>20</v>
      </c>
      <c r="B49" s="11">
        <f>[45]Fevereiro!$K$5</f>
        <v>26</v>
      </c>
      <c r="C49" s="11">
        <f>[45]Fevereiro!$K$6</f>
        <v>0</v>
      </c>
      <c r="D49" s="11">
        <f>[45]Fevereiro!$K$7</f>
        <v>0</v>
      </c>
      <c r="E49" s="11">
        <f>[45]Fevereiro!$K$8</f>
        <v>0.6</v>
      </c>
      <c r="F49" s="11">
        <f>[45]Fevereiro!$K$9</f>
        <v>0.4</v>
      </c>
      <c r="G49" s="11">
        <f>[45]Fevereiro!$K$10</f>
        <v>0.6</v>
      </c>
      <c r="H49" s="11">
        <f>[45]Fevereiro!$K$11</f>
        <v>0</v>
      </c>
      <c r="I49" s="11">
        <f>[45]Fevereiro!$K$12</f>
        <v>0</v>
      </c>
      <c r="J49" s="11">
        <f>[45]Fevereiro!$K$13</f>
        <v>0</v>
      </c>
      <c r="K49" s="11">
        <f>[45]Fevereiro!$K$14</f>
        <v>0</v>
      </c>
      <c r="L49" s="11">
        <f>[45]Fevereiro!$K$15</f>
        <v>0</v>
      </c>
      <c r="M49" s="11">
        <f>[45]Fevereiro!$K$16</f>
        <v>1.8</v>
      </c>
      <c r="N49" s="11">
        <f>[45]Fevereiro!$K$17</f>
        <v>37.200000000000003</v>
      </c>
      <c r="O49" s="11">
        <f>[45]Fevereiro!$K$18</f>
        <v>0.8</v>
      </c>
      <c r="P49" s="11">
        <f>[45]Fevereiro!$K$19</f>
        <v>24.799999999999997</v>
      </c>
      <c r="Q49" s="11">
        <f>[45]Fevereiro!$K$20</f>
        <v>4</v>
      </c>
      <c r="R49" s="11">
        <f>[45]Fevereiro!$K$21</f>
        <v>0</v>
      </c>
      <c r="S49" s="11">
        <f>[45]Fevereiro!$K$22</f>
        <v>0</v>
      </c>
      <c r="T49" s="11">
        <f>[45]Fevereiro!$K$23</f>
        <v>22.6</v>
      </c>
      <c r="U49" s="11">
        <f>[45]Fevereiro!$K$24</f>
        <v>13.399999999999999</v>
      </c>
      <c r="V49" s="11">
        <f>[45]Fevereiro!$K$25</f>
        <v>0</v>
      </c>
      <c r="W49" s="11">
        <f>[45]Fevereiro!$K$26</f>
        <v>0</v>
      </c>
      <c r="X49" s="11">
        <f>[45]Fevereiro!$K$27</f>
        <v>0</v>
      </c>
      <c r="Y49" s="11">
        <f>[45]Fevereiro!$K$28</f>
        <v>0</v>
      </c>
      <c r="Z49" s="11">
        <f>[45]Fevereiro!$K$29</f>
        <v>0</v>
      </c>
      <c r="AA49" s="11">
        <f>[45]Fevereiro!$K$30</f>
        <v>60</v>
      </c>
      <c r="AB49" s="11">
        <f>[45]Fevereiro!$K$31</f>
        <v>4.4000000000000004</v>
      </c>
      <c r="AC49" s="11">
        <f>[45]Fevereiro!$K$32</f>
        <v>9.4</v>
      </c>
      <c r="AD49" s="15">
        <f t="shared" si="4"/>
        <v>206.00000000000003</v>
      </c>
      <c r="AE49" s="16">
        <f t="shared" si="5"/>
        <v>60</v>
      </c>
      <c r="AF49" s="65">
        <f t="shared" si="6"/>
        <v>14</v>
      </c>
    </row>
    <row r="50" spans="1:33" s="5" customFormat="1" ht="17.100000000000001" customHeight="1" x14ac:dyDescent="0.2">
      <c r="A50" s="58" t="s">
        <v>33</v>
      </c>
      <c r="B50" s="13">
        <f t="shared" ref="B50:AE50" si="7">MAX(B5:B49)</f>
        <v>26</v>
      </c>
      <c r="C50" s="13">
        <f t="shared" si="7"/>
        <v>26.199999999999996</v>
      </c>
      <c r="D50" s="13">
        <f t="shared" si="7"/>
        <v>14.799999999999999</v>
      </c>
      <c r="E50" s="13">
        <f t="shared" si="7"/>
        <v>16.399999999999999</v>
      </c>
      <c r="F50" s="13">
        <f t="shared" si="7"/>
        <v>27.4</v>
      </c>
      <c r="G50" s="13">
        <f t="shared" si="7"/>
        <v>31.4</v>
      </c>
      <c r="H50" s="13">
        <f t="shared" si="7"/>
        <v>39.6</v>
      </c>
      <c r="I50" s="13">
        <f t="shared" si="7"/>
        <v>21</v>
      </c>
      <c r="J50" s="13">
        <f t="shared" si="7"/>
        <v>10.200000000000001</v>
      </c>
      <c r="K50" s="13">
        <f t="shared" si="7"/>
        <v>77.800000000000011</v>
      </c>
      <c r="L50" s="13">
        <f t="shared" si="7"/>
        <v>13.2</v>
      </c>
      <c r="M50" s="13">
        <f t="shared" si="7"/>
        <v>63.2</v>
      </c>
      <c r="N50" s="13">
        <f t="shared" si="7"/>
        <v>58</v>
      </c>
      <c r="O50" s="13">
        <f t="shared" si="7"/>
        <v>54.8</v>
      </c>
      <c r="P50" s="13">
        <f t="shared" si="7"/>
        <v>49.400000000000006</v>
      </c>
      <c r="Q50" s="13">
        <f t="shared" si="7"/>
        <v>44.400000000000013</v>
      </c>
      <c r="R50" s="13">
        <f t="shared" si="7"/>
        <v>27.4</v>
      </c>
      <c r="S50" s="13">
        <f t="shared" si="7"/>
        <v>33</v>
      </c>
      <c r="T50" s="13">
        <f t="shared" si="7"/>
        <v>40.6</v>
      </c>
      <c r="U50" s="13">
        <f t="shared" si="7"/>
        <v>76.599999999999994</v>
      </c>
      <c r="V50" s="13">
        <f t="shared" si="7"/>
        <v>44.4</v>
      </c>
      <c r="W50" s="13">
        <f t="shared" si="7"/>
        <v>27.2</v>
      </c>
      <c r="X50" s="13">
        <f t="shared" si="7"/>
        <v>10.199999999999999</v>
      </c>
      <c r="Y50" s="13">
        <f t="shared" si="7"/>
        <v>9</v>
      </c>
      <c r="Z50" s="13">
        <f t="shared" si="7"/>
        <v>16.8</v>
      </c>
      <c r="AA50" s="13">
        <f t="shared" si="7"/>
        <v>82.600000000000009</v>
      </c>
      <c r="AB50" s="13">
        <f t="shared" si="7"/>
        <v>40.799999999999997</v>
      </c>
      <c r="AC50" s="13">
        <f t="shared" si="7"/>
        <v>76.600000000000009</v>
      </c>
      <c r="AD50" s="15">
        <f t="shared" si="7"/>
        <v>317.60000000000008</v>
      </c>
      <c r="AE50" s="88">
        <f t="shared" si="7"/>
        <v>82.600000000000009</v>
      </c>
      <c r="AF50" s="166"/>
    </row>
    <row r="51" spans="1:33" s="8" customFormat="1" x14ac:dyDescent="0.2">
      <c r="A51" s="66" t="s">
        <v>34</v>
      </c>
      <c r="B51" s="107">
        <f t="shared" ref="B51:AD51" si="8">SUM(B5:B49)</f>
        <v>83.4</v>
      </c>
      <c r="C51" s="107">
        <f t="shared" si="8"/>
        <v>98.199999999999989</v>
      </c>
      <c r="D51" s="107">
        <f t="shared" si="8"/>
        <v>34.199999999999996</v>
      </c>
      <c r="E51" s="107">
        <f t="shared" si="8"/>
        <v>104.99999999999999</v>
      </c>
      <c r="F51" s="107">
        <f t="shared" si="8"/>
        <v>275.8</v>
      </c>
      <c r="G51" s="107">
        <f t="shared" si="8"/>
        <v>95.999999999999986</v>
      </c>
      <c r="H51" s="107">
        <f t="shared" si="8"/>
        <v>128.80000000000001</v>
      </c>
      <c r="I51" s="107">
        <f t="shared" si="8"/>
        <v>61.800000000000004</v>
      </c>
      <c r="J51" s="107">
        <f t="shared" si="8"/>
        <v>21.2</v>
      </c>
      <c r="K51" s="107">
        <f t="shared" si="8"/>
        <v>382</v>
      </c>
      <c r="L51" s="107">
        <f t="shared" si="8"/>
        <v>31.799999999999997</v>
      </c>
      <c r="M51" s="107">
        <f t="shared" si="8"/>
        <v>872.2</v>
      </c>
      <c r="N51" s="107">
        <f t="shared" si="8"/>
        <v>307.8</v>
      </c>
      <c r="O51" s="107">
        <f t="shared" si="8"/>
        <v>584</v>
      </c>
      <c r="P51" s="107">
        <f t="shared" si="8"/>
        <v>356.20000000000005</v>
      </c>
      <c r="Q51" s="107">
        <f t="shared" si="8"/>
        <v>83.400000000000063</v>
      </c>
      <c r="R51" s="107">
        <f t="shared" si="8"/>
        <v>66.600000000000023</v>
      </c>
      <c r="S51" s="107">
        <f t="shared" si="8"/>
        <v>206.59999999999997</v>
      </c>
      <c r="T51" s="107">
        <f t="shared" si="8"/>
        <v>279.60000000000002</v>
      </c>
      <c r="U51" s="107">
        <f t="shared" si="8"/>
        <v>315.19999999999987</v>
      </c>
      <c r="V51" s="107">
        <f t="shared" si="8"/>
        <v>153.6</v>
      </c>
      <c r="W51" s="107">
        <f t="shared" si="8"/>
        <v>88.2</v>
      </c>
      <c r="X51" s="107">
        <f t="shared" si="8"/>
        <v>28</v>
      </c>
      <c r="Y51" s="107">
        <f t="shared" si="8"/>
        <v>13.2</v>
      </c>
      <c r="Z51" s="107">
        <f t="shared" si="8"/>
        <v>51.8</v>
      </c>
      <c r="AA51" s="107">
        <f t="shared" si="8"/>
        <v>1523.8</v>
      </c>
      <c r="AB51" s="107">
        <f t="shared" si="8"/>
        <v>425</v>
      </c>
      <c r="AC51" s="107">
        <f t="shared" si="8"/>
        <v>461</v>
      </c>
      <c r="AD51" s="15">
        <f t="shared" si="8"/>
        <v>7134.4000000000005</v>
      </c>
      <c r="AE51" s="99"/>
      <c r="AF51" s="167"/>
    </row>
    <row r="52" spans="1:33" x14ac:dyDescent="0.2">
      <c r="A52" s="47"/>
      <c r="B52" s="48"/>
      <c r="C52" s="48"/>
      <c r="D52" s="48" t="s">
        <v>101</v>
      </c>
      <c r="E52" s="48"/>
      <c r="F52" s="48"/>
      <c r="G52" s="48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52"/>
      <c r="AE52" s="55"/>
      <c r="AF52" s="54"/>
    </row>
    <row r="53" spans="1:33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2"/>
      <c r="K53" s="82"/>
      <c r="L53" s="82"/>
      <c r="M53" s="82" t="s">
        <v>45</v>
      </c>
      <c r="N53" s="82"/>
      <c r="O53" s="82"/>
      <c r="P53" s="82"/>
      <c r="Q53" s="82"/>
      <c r="R53" s="82"/>
      <c r="S53" s="82"/>
      <c r="T53" s="137" t="s">
        <v>97</v>
      </c>
      <c r="U53" s="137"/>
      <c r="V53" s="137"/>
      <c r="W53" s="137"/>
      <c r="X53" s="137"/>
      <c r="Y53" s="82"/>
      <c r="Z53" s="82"/>
      <c r="AA53" s="82"/>
      <c r="AB53" s="82"/>
      <c r="AC53" s="82"/>
      <c r="AD53" s="52"/>
      <c r="AE53" s="82"/>
      <c r="AF53" s="54"/>
    </row>
    <row r="54" spans="1:33" x14ac:dyDescent="0.2">
      <c r="A54" s="50"/>
      <c r="B54" s="82"/>
      <c r="C54" s="82"/>
      <c r="D54" s="82"/>
      <c r="E54" s="82"/>
      <c r="F54" s="82"/>
      <c r="G54" s="82"/>
      <c r="H54" s="82"/>
      <c r="I54" s="82"/>
      <c r="J54" s="83"/>
      <c r="K54" s="83"/>
      <c r="L54" s="83"/>
      <c r="M54" s="83" t="s">
        <v>46</v>
      </c>
      <c r="N54" s="83"/>
      <c r="O54" s="83"/>
      <c r="P54" s="83"/>
      <c r="Q54" s="82"/>
      <c r="R54" s="82"/>
      <c r="S54" s="82"/>
      <c r="T54" s="138" t="s">
        <v>98</v>
      </c>
      <c r="U54" s="138"/>
      <c r="V54" s="138"/>
      <c r="W54" s="138"/>
      <c r="X54" s="138"/>
      <c r="Y54" s="82"/>
      <c r="Z54" s="82"/>
      <c r="AA54" s="82"/>
      <c r="AB54" s="82"/>
      <c r="AC54" s="82"/>
      <c r="AD54" s="52"/>
      <c r="AE54" s="82"/>
      <c r="AF54" s="51"/>
    </row>
    <row r="55" spans="1:33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52"/>
      <c r="AE55" s="83"/>
      <c r="AF55" s="51"/>
    </row>
    <row r="56" spans="1:33" x14ac:dyDescent="0.2">
      <c r="A56" s="50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52"/>
      <c r="AE56" s="55"/>
      <c r="AF56" s="63"/>
    </row>
    <row r="57" spans="1:33" x14ac:dyDescent="0.2">
      <c r="A57" s="50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52"/>
      <c r="AE57" s="55"/>
      <c r="AF57" s="63"/>
    </row>
    <row r="58" spans="1:33" ht="13.5" thickBot="1" x14ac:dyDescent="0.25">
      <c r="A58" s="60"/>
      <c r="B58" s="61"/>
      <c r="C58" s="61"/>
      <c r="D58" s="61"/>
      <c r="E58" s="61"/>
      <c r="F58" s="61"/>
      <c r="G58" s="61" t="s">
        <v>47</v>
      </c>
      <c r="H58" s="61"/>
      <c r="I58" s="61"/>
      <c r="J58" s="61"/>
      <c r="K58" s="61"/>
      <c r="L58" s="61" t="s">
        <v>47</v>
      </c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2"/>
      <c r="AE58" s="64"/>
      <c r="AF58" s="56" t="s">
        <v>47</v>
      </c>
    </row>
    <row r="61" spans="1:33" x14ac:dyDescent="0.2">
      <c r="G61" s="2" t="s">
        <v>47</v>
      </c>
    </row>
    <row r="62" spans="1:33" x14ac:dyDescent="0.2">
      <c r="Q62" s="2" t="s">
        <v>47</v>
      </c>
      <c r="T62" s="2" t="s">
        <v>47</v>
      </c>
      <c r="V62" s="2" t="s">
        <v>47</v>
      </c>
      <c r="X62" s="2" t="s">
        <v>47</v>
      </c>
      <c r="Y62" s="2" t="s">
        <v>47</v>
      </c>
      <c r="Z62" s="2" t="s">
        <v>47</v>
      </c>
      <c r="AG62" t="s">
        <v>47</v>
      </c>
    </row>
    <row r="63" spans="1:33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3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D64" s="7" t="s">
        <v>47</v>
      </c>
      <c r="AE64" s="1" t="s">
        <v>47</v>
      </c>
    </row>
    <row r="65" spans="8:33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F65" s="10" t="s">
        <v>47</v>
      </c>
    </row>
    <row r="66" spans="8:33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3" x14ac:dyDescent="0.2">
      <c r="H67" s="2" t="s">
        <v>47</v>
      </c>
      <c r="S67" s="2" t="s">
        <v>47</v>
      </c>
      <c r="W67" s="2" t="s">
        <v>47</v>
      </c>
    </row>
    <row r="68" spans="8:33" x14ac:dyDescent="0.2">
      <c r="Q68" s="2" t="s">
        <v>47</v>
      </c>
      <c r="R68" s="2" t="s">
        <v>47</v>
      </c>
    </row>
    <row r="69" spans="8:33" x14ac:dyDescent="0.2">
      <c r="S69" s="2" t="s">
        <v>47</v>
      </c>
      <c r="X69" s="2" t="s">
        <v>47</v>
      </c>
      <c r="AC69" s="2" t="s">
        <v>47</v>
      </c>
      <c r="AF69" s="10" t="s">
        <v>47</v>
      </c>
      <c r="AG69" s="12" t="s">
        <v>47</v>
      </c>
    </row>
    <row r="70" spans="8:33" x14ac:dyDescent="0.2">
      <c r="Y70" s="2" t="s">
        <v>47</v>
      </c>
    </row>
    <row r="71" spans="8:33" x14ac:dyDescent="0.2">
      <c r="AG71" s="12" t="s">
        <v>47</v>
      </c>
    </row>
    <row r="74" spans="8:33" x14ac:dyDescent="0.2">
      <c r="S74" s="2" t="s">
        <v>47</v>
      </c>
    </row>
  </sheetData>
  <sortState ref="A5:AI49">
    <sortCondition ref="A5:A49"/>
  </sortState>
  <mergeCells count="34">
    <mergeCell ref="B3:B4"/>
    <mergeCell ref="C3:C4"/>
    <mergeCell ref="D3:D4"/>
    <mergeCell ref="B2:AE2"/>
    <mergeCell ref="W3:W4"/>
    <mergeCell ref="E3:E4"/>
    <mergeCell ref="F3:F4"/>
    <mergeCell ref="G3:G4"/>
    <mergeCell ref="J3:J4"/>
    <mergeCell ref="M3:M4"/>
    <mergeCell ref="N3:N4"/>
    <mergeCell ref="AA3:AA4"/>
    <mergeCell ref="AF50:AF51"/>
    <mergeCell ref="S3:S4"/>
    <mergeCell ref="T53:X53"/>
    <mergeCell ref="R3:R4"/>
    <mergeCell ref="T54:X54"/>
    <mergeCell ref="V3:V4"/>
    <mergeCell ref="A1:AE1"/>
    <mergeCell ref="X3:X4"/>
    <mergeCell ref="AB3:AB4"/>
    <mergeCell ref="AC3:AC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D6 AD12 AD37 AD41:AD44 AD4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69">
        <v>-11148083</v>
      </c>
      <c r="E5" s="70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0">
        <v>-22955028</v>
      </c>
      <c r="E6" s="70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0">
        <v>-19945539</v>
      </c>
      <c r="E9" s="70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0">
        <v>-21246756</v>
      </c>
      <c r="E10" s="70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0">
        <v>-21298278</v>
      </c>
      <c r="E11" s="70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0">
        <v>-22657056</v>
      </c>
      <c r="E12" s="70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79" customFormat="1" ht="15" x14ac:dyDescent="0.25">
      <c r="A13" s="71" t="s">
        <v>187</v>
      </c>
      <c r="B13" s="71" t="s">
        <v>105</v>
      </c>
      <c r="C13" s="72" t="s">
        <v>124</v>
      </c>
      <c r="D13" s="73">
        <v>-19587528</v>
      </c>
      <c r="E13" s="73">
        <v>-54030083</v>
      </c>
      <c r="F13" s="74">
        <v>540</v>
      </c>
      <c r="G13" s="75">
        <v>43206</v>
      </c>
      <c r="H13" s="76">
        <v>1</v>
      </c>
      <c r="I13" s="77" t="s">
        <v>125</v>
      </c>
      <c r="J13" s="78"/>
      <c r="K13" s="78"/>
      <c r="L13" s="78"/>
      <c r="M13" s="78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0">
        <v>-22308694</v>
      </c>
      <c r="E21" s="80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0">
        <v>-23644881</v>
      </c>
      <c r="E22" s="80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0">
        <v>-22092833</v>
      </c>
      <c r="E23" s="80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0">
        <v>-22575389</v>
      </c>
      <c r="E28" s="70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0">
        <v>-21450972</v>
      </c>
      <c r="E30" s="70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0">
        <v>-22078528</v>
      </c>
      <c r="E31" s="70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0">
        <v>-18072711</v>
      </c>
      <c r="E35" s="70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0">
        <v>-20466094</v>
      </c>
      <c r="E39" s="70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1">
        <v>-21305889</v>
      </c>
      <c r="E41" s="81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1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0">
        <v>-20351444</v>
      </c>
      <c r="E44" s="70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zoomScale="90" zoomScaleNormal="90" workbookViewId="0">
      <selection activeCell="AI63" sqref="AI63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29" width="5" style="2" customWidth="1"/>
    <col min="30" max="30" width="7.42578125" style="7" customWidth="1"/>
    <col min="31" max="31" width="7.28515625" style="9" bestFit="1" customWidth="1"/>
  </cols>
  <sheetData>
    <row r="1" spans="1:33" ht="20.100000000000001" customHeight="1" x14ac:dyDescent="0.2">
      <c r="A1" s="147" t="s">
        <v>23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9"/>
    </row>
    <row r="2" spans="1:33" ht="20.100000000000001" customHeight="1" x14ac:dyDescent="0.2">
      <c r="A2" s="152" t="s">
        <v>21</v>
      </c>
      <c r="B2" s="140" t="s">
        <v>231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2"/>
    </row>
    <row r="3" spans="1:33" s="4" customFormat="1" ht="20.100000000000001" customHeight="1" x14ac:dyDescent="0.2">
      <c r="A3" s="153"/>
      <c r="B3" s="150">
        <v>1</v>
      </c>
      <c r="C3" s="150">
        <f>SUM(B3+1)</f>
        <v>2</v>
      </c>
      <c r="D3" s="150">
        <f t="shared" ref="D3:AC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04" t="s">
        <v>37</v>
      </c>
      <c r="AE3" s="59" t="s">
        <v>36</v>
      </c>
    </row>
    <row r="4" spans="1:33" s="5" customFormat="1" ht="20.100000000000001" customHeight="1" x14ac:dyDescent="0.2">
      <c r="A4" s="154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04" t="s">
        <v>35</v>
      </c>
      <c r="AE4" s="59" t="s">
        <v>35</v>
      </c>
    </row>
    <row r="5" spans="1:33" s="5" customFormat="1" x14ac:dyDescent="0.2">
      <c r="A5" s="57" t="s">
        <v>40</v>
      </c>
      <c r="B5" s="118">
        <f>[1]Fevereiro!$C$5</f>
        <v>38.1</v>
      </c>
      <c r="C5" s="118">
        <f>[1]Fevereiro!$C$6</f>
        <v>37.299999999999997</v>
      </c>
      <c r="D5" s="118">
        <f>[1]Fevereiro!$C$7</f>
        <v>37.5</v>
      </c>
      <c r="E5" s="118">
        <f>[1]Fevereiro!$C$8</f>
        <v>36.299999999999997</v>
      </c>
      <c r="F5" s="118">
        <f>[1]Fevereiro!$C$9</f>
        <v>34</v>
      </c>
      <c r="G5" s="118">
        <f>[1]Fevereiro!$C$10</f>
        <v>33.1</v>
      </c>
      <c r="H5" s="118">
        <f>[1]Fevereiro!$C$11</f>
        <v>34.9</v>
      </c>
      <c r="I5" s="118">
        <f>[1]Fevereiro!$C$12</f>
        <v>36.700000000000003</v>
      </c>
      <c r="J5" s="118">
        <f>[1]Fevereiro!$C$13</f>
        <v>37.6</v>
      </c>
      <c r="K5" s="118">
        <f>[1]Fevereiro!$C$14</f>
        <v>34.299999999999997</v>
      </c>
      <c r="L5" s="118">
        <f>[1]Fevereiro!$C$15</f>
        <v>35.4</v>
      </c>
      <c r="M5" s="118">
        <f>[1]Fevereiro!$C$16</f>
        <v>31.1</v>
      </c>
      <c r="N5" s="118">
        <f>[1]Fevereiro!$C$17</f>
        <v>33.1</v>
      </c>
      <c r="O5" s="118">
        <f>[1]Fevereiro!$C$18</f>
        <v>32</v>
      </c>
      <c r="P5" s="118">
        <f>[1]Fevereiro!$C$19</f>
        <v>30.3</v>
      </c>
      <c r="Q5" s="118">
        <f>[1]Fevereiro!$C$20</f>
        <v>32</v>
      </c>
      <c r="R5" s="118">
        <f>[1]Fevereiro!$C$21</f>
        <v>32.9</v>
      </c>
      <c r="S5" s="118">
        <f>[1]Fevereiro!$C$22</f>
        <v>34.4</v>
      </c>
      <c r="T5" s="118">
        <f>[1]Fevereiro!$C$23</f>
        <v>32.9</v>
      </c>
      <c r="U5" s="118">
        <f>[1]Fevereiro!$C$24</f>
        <v>32.9</v>
      </c>
      <c r="V5" s="118">
        <f>[1]Fevereiro!$C$25</f>
        <v>32.799999999999997</v>
      </c>
      <c r="W5" s="118">
        <f>[1]Fevereiro!$C$26</f>
        <v>34.299999999999997</v>
      </c>
      <c r="X5" s="118">
        <f>[1]Fevereiro!$C$27</f>
        <v>35.799999999999997</v>
      </c>
      <c r="Y5" s="118">
        <f>[1]Fevereiro!$C$28</f>
        <v>36.4</v>
      </c>
      <c r="Z5" s="118">
        <f>[1]Fevereiro!$C$29</f>
        <v>35.200000000000003</v>
      </c>
      <c r="AA5" s="118">
        <f>[1]Fevereiro!$C$30</f>
        <v>29.1</v>
      </c>
      <c r="AB5" s="118">
        <f>[1]Fevereiro!$C$31</f>
        <v>30.6</v>
      </c>
      <c r="AC5" s="118">
        <f>[1]Fevereiro!$C$32</f>
        <v>30.1</v>
      </c>
      <c r="AD5" s="121">
        <f>MAX(B5:AC5)</f>
        <v>38.1</v>
      </c>
      <c r="AE5" s="88">
        <f>AVERAGE(B5:AC5)</f>
        <v>33.967857142857142</v>
      </c>
    </row>
    <row r="6" spans="1:33" x14ac:dyDescent="0.2">
      <c r="A6" s="57" t="s">
        <v>0</v>
      </c>
      <c r="B6" s="11">
        <f>[2]Fevereiro!$C$5</f>
        <v>38.1</v>
      </c>
      <c r="C6" s="11">
        <f>[2]Fevereiro!$C$6</f>
        <v>33.200000000000003</v>
      </c>
      <c r="D6" s="11">
        <f>[2]Fevereiro!$C$7</f>
        <v>29.9</v>
      </c>
      <c r="E6" s="11">
        <f>[2]Fevereiro!$C$8</f>
        <v>33.1</v>
      </c>
      <c r="F6" s="11">
        <f>[2]Fevereiro!$C$9</f>
        <v>32.700000000000003</v>
      </c>
      <c r="G6" s="11">
        <f>[2]Fevereiro!$C$10</f>
        <v>32.6</v>
      </c>
      <c r="H6" s="11">
        <f>[2]Fevereiro!$C$11</f>
        <v>34</v>
      </c>
      <c r="I6" s="11">
        <f>[2]Fevereiro!$C$12</f>
        <v>34</v>
      </c>
      <c r="J6" s="11">
        <f>[2]Fevereiro!$C$13</f>
        <v>37.4</v>
      </c>
      <c r="K6" s="11">
        <f>[2]Fevereiro!$C$14</f>
        <v>31.1</v>
      </c>
      <c r="L6" s="11">
        <f>[2]Fevereiro!$C$15</f>
        <v>36.6</v>
      </c>
      <c r="M6" s="11">
        <f>[2]Fevereiro!$C$16</f>
        <v>29.1</v>
      </c>
      <c r="N6" s="11">
        <f>[2]Fevereiro!$C$17</f>
        <v>31.6</v>
      </c>
      <c r="O6" s="11">
        <f>[2]Fevereiro!$C$18</f>
        <v>26.6</v>
      </c>
      <c r="P6" s="11">
        <f>[2]Fevereiro!$C$19</f>
        <v>30.8</v>
      </c>
      <c r="Q6" s="11">
        <f>[2]Fevereiro!$C$20</f>
        <v>30.5</v>
      </c>
      <c r="R6" s="11">
        <f>[2]Fevereiro!$C$21</f>
        <v>28.8</v>
      </c>
      <c r="S6" s="11">
        <f>[2]Fevereiro!$C$22</f>
        <v>29.4</v>
      </c>
      <c r="T6" s="11">
        <f>[2]Fevereiro!$C$23</f>
        <v>30.1</v>
      </c>
      <c r="U6" s="11">
        <f>[2]Fevereiro!$C$24</f>
        <v>30.9</v>
      </c>
      <c r="V6" s="11">
        <f>[2]Fevereiro!$C$25</f>
        <v>33.4</v>
      </c>
      <c r="W6" s="11">
        <f>[2]Fevereiro!$C$26</f>
        <v>34.4</v>
      </c>
      <c r="X6" s="11">
        <f>[2]Fevereiro!$C$27</f>
        <v>35.4</v>
      </c>
      <c r="Y6" s="11">
        <f>[2]Fevereiro!$C$28</f>
        <v>35.799999999999997</v>
      </c>
      <c r="Z6" s="11">
        <f>[2]Fevereiro!$C$29</f>
        <v>35.299999999999997</v>
      </c>
      <c r="AA6" s="11">
        <f>[2]Fevereiro!$C$30</f>
        <v>25.2</v>
      </c>
      <c r="AB6" s="11">
        <f>[2]Fevereiro!$C$31</f>
        <v>28.3</v>
      </c>
      <c r="AC6" s="11">
        <f>[2]Fevereiro!$C$32</f>
        <v>31.6</v>
      </c>
      <c r="AD6" s="121">
        <f>MAX(B6:AC6)</f>
        <v>38.1</v>
      </c>
      <c r="AE6" s="88">
        <f>AVERAGE(B6:AC6)</f>
        <v>32.139285714285712</v>
      </c>
    </row>
    <row r="7" spans="1:33" x14ac:dyDescent="0.2">
      <c r="A7" s="57" t="s">
        <v>104</v>
      </c>
      <c r="B7" s="11">
        <f>[3]Fevereiro!$C$5</f>
        <v>38.9</v>
      </c>
      <c r="C7" s="11">
        <f>[3]Fevereiro!$C$6</f>
        <v>35.4</v>
      </c>
      <c r="D7" s="11">
        <f>[3]Fevereiro!$C$7</f>
        <v>36.9</v>
      </c>
      <c r="E7" s="11">
        <f>[3]Fevereiro!$C$8</f>
        <v>35.200000000000003</v>
      </c>
      <c r="F7" s="11">
        <f>[3]Fevereiro!$C$9</f>
        <v>30.9</v>
      </c>
      <c r="G7" s="11">
        <f>[3]Fevereiro!$C$10</f>
        <v>33</v>
      </c>
      <c r="H7" s="11">
        <f>[3]Fevereiro!$C$11</f>
        <v>34.700000000000003</v>
      </c>
      <c r="I7" s="11">
        <f>[3]Fevereiro!$C$12</f>
        <v>35.4</v>
      </c>
      <c r="J7" s="11">
        <f>[3]Fevereiro!$C$13</f>
        <v>37.1</v>
      </c>
      <c r="K7" s="11">
        <f>[3]Fevereiro!$C$14</f>
        <v>35.5</v>
      </c>
      <c r="L7" s="11">
        <f>[3]Fevereiro!$C$15</f>
        <v>35.1</v>
      </c>
      <c r="M7" s="11">
        <f>[3]Fevereiro!$C$16</f>
        <v>30.9</v>
      </c>
      <c r="N7" s="11">
        <f>[3]Fevereiro!$C$17</f>
        <v>28.4</v>
      </c>
      <c r="O7" s="11">
        <f>[3]Fevereiro!$C$18</f>
        <v>29</v>
      </c>
      <c r="P7" s="11">
        <f>[3]Fevereiro!$C$19</f>
        <v>30.1</v>
      </c>
      <c r="Q7" s="11">
        <f>[3]Fevereiro!$C$20</f>
        <v>30.8</v>
      </c>
      <c r="R7" s="11">
        <f>[3]Fevereiro!$C$21</f>
        <v>32</v>
      </c>
      <c r="S7" s="11">
        <f>[3]Fevereiro!$C$22</f>
        <v>32.299999999999997</v>
      </c>
      <c r="T7" s="11">
        <f>[3]Fevereiro!$C$23</f>
        <v>26.5</v>
      </c>
      <c r="U7" s="11">
        <f>[3]Fevereiro!$C$24</f>
        <v>32.200000000000003</v>
      </c>
      <c r="V7" s="11">
        <f>[3]Fevereiro!$C$25</f>
        <v>34.200000000000003</v>
      </c>
      <c r="W7" s="11">
        <f>[3]Fevereiro!$C$26</f>
        <v>34.799999999999997</v>
      </c>
      <c r="X7" s="11">
        <f>[3]Fevereiro!$C$27</f>
        <v>36</v>
      </c>
      <c r="Y7" s="11">
        <f>[3]Fevereiro!$C$28</f>
        <v>37.200000000000003</v>
      </c>
      <c r="Z7" s="11">
        <f>[3]Fevereiro!$C$29</f>
        <v>36.1</v>
      </c>
      <c r="AA7" s="11">
        <f>[3]Fevereiro!$C$30</f>
        <v>29.7</v>
      </c>
      <c r="AB7" s="11">
        <f>[3]Fevereiro!$C$31</f>
        <v>26.2</v>
      </c>
      <c r="AC7" s="11">
        <f>[3]Fevereiro!$C$32</f>
        <v>30.4</v>
      </c>
      <c r="AD7" s="127">
        <f>MAX(B7:AC7)</f>
        <v>38.9</v>
      </c>
      <c r="AE7" s="106">
        <f>AVERAGE(B7:AC7)</f>
        <v>33.032142857142858</v>
      </c>
    </row>
    <row r="8" spans="1:33" x14ac:dyDescent="0.2">
      <c r="A8" s="57" t="s">
        <v>1</v>
      </c>
      <c r="B8" s="11">
        <f>[4]Fevereiro!$C$5</f>
        <v>34</v>
      </c>
      <c r="C8" s="11">
        <f>[4]Fevereiro!$C$6</f>
        <v>30.1</v>
      </c>
      <c r="D8" s="11">
        <f>[4]Fevereiro!$C$7</f>
        <v>37.200000000000003</v>
      </c>
      <c r="E8" s="11">
        <f>[4]Fevereiro!$C$8</f>
        <v>29.2</v>
      </c>
      <c r="F8" s="11">
        <f>[4]Fevereiro!$C$9</f>
        <v>31.1</v>
      </c>
      <c r="G8" s="11">
        <f>[4]Fevereiro!$C$10</f>
        <v>32.1</v>
      </c>
      <c r="H8" s="11">
        <f>[4]Fevereiro!$C$11</f>
        <v>30</v>
      </c>
      <c r="I8" s="11">
        <f>[4]Fevereiro!$C$12</f>
        <v>39.9</v>
      </c>
      <c r="J8" s="11">
        <f>[4]Fevereiro!$C$13</f>
        <v>31.3</v>
      </c>
      <c r="K8" s="11">
        <f>[4]Fevereiro!$C$14</f>
        <v>33.1</v>
      </c>
      <c r="L8" s="11">
        <f>[4]Fevereiro!$C$15</f>
        <v>36.200000000000003</v>
      </c>
      <c r="M8" s="11">
        <f>[4]Fevereiro!$C$16</f>
        <v>35.5</v>
      </c>
      <c r="N8" s="11">
        <f>[4]Fevereiro!$C$17</f>
        <v>32.1</v>
      </c>
      <c r="O8" s="11">
        <f>[4]Fevereiro!$C$18</f>
        <v>30.8</v>
      </c>
      <c r="P8" s="11">
        <f>[4]Fevereiro!$C$19</f>
        <v>33.299999999999997</v>
      </c>
      <c r="Q8" s="11">
        <f>[4]Fevereiro!$C$20</f>
        <v>32.700000000000003</v>
      </c>
      <c r="R8" s="11">
        <f>[4]Fevereiro!$C$21</f>
        <v>33.6</v>
      </c>
      <c r="S8" s="11">
        <f>[4]Fevereiro!$C$22</f>
        <v>35.799999999999997</v>
      </c>
      <c r="T8" s="11">
        <f>[4]Fevereiro!$C$23</f>
        <v>34.6</v>
      </c>
      <c r="U8" s="11">
        <f>[4]Fevereiro!$C$24</f>
        <v>34.1</v>
      </c>
      <c r="V8" s="11">
        <f>[4]Fevereiro!$C$25</f>
        <v>36.200000000000003</v>
      </c>
      <c r="W8" s="11">
        <f>[4]Fevereiro!$C$26</f>
        <v>35.4</v>
      </c>
      <c r="X8" s="11">
        <f>[4]Fevereiro!$C$27</f>
        <v>35.299999999999997</v>
      </c>
      <c r="Y8" s="11">
        <f>[4]Fevereiro!$C$28</f>
        <v>36.799999999999997</v>
      </c>
      <c r="Z8" s="11">
        <f>[4]Fevereiro!$C$29</f>
        <v>36.4</v>
      </c>
      <c r="AA8" s="11">
        <f>[4]Fevereiro!$C$30</f>
        <v>30</v>
      </c>
      <c r="AB8" s="11">
        <f>[4]Fevereiro!$C$31</f>
        <v>29.2</v>
      </c>
      <c r="AC8" s="11">
        <f>[4]Fevereiro!$C$32</f>
        <v>31.2</v>
      </c>
      <c r="AD8" s="121">
        <f>MAX(B8:AC8)</f>
        <v>39.9</v>
      </c>
      <c r="AE8" s="88">
        <f>AVERAGE(B8:AC8)</f>
        <v>33.471428571428575</v>
      </c>
    </row>
    <row r="9" spans="1:33" x14ac:dyDescent="0.2">
      <c r="A9" s="57" t="s">
        <v>167</v>
      </c>
      <c r="B9" s="11">
        <f>[5]Fevereiro!$C$5</f>
        <v>37</v>
      </c>
      <c r="C9" s="11">
        <f>[5]Fevereiro!$C$6</f>
        <v>31.8</v>
      </c>
      <c r="D9" s="11">
        <f>[5]Fevereiro!$C$7</f>
        <v>27.5</v>
      </c>
      <c r="E9" s="11">
        <f>[5]Fevereiro!$C$8</f>
        <v>30.5</v>
      </c>
      <c r="F9" s="11">
        <f>[5]Fevereiro!$C$9</f>
        <v>31.4</v>
      </c>
      <c r="G9" s="11">
        <f>[5]Fevereiro!$C$10</f>
        <v>32.799999999999997</v>
      </c>
      <c r="H9" s="11">
        <f>[5]Fevereiro!$C$11</f>
        <v>33.6</v>
      </c>
      <c r="I9" s="11">
        <f>[5]Fevereiro!$C$12</f>
        <v>34.6</v>
      </c>
      <c r="J9" s="11">
        <f>[5]Fevereiro!$C$13</f>
        <v>36.1</v>
      </c>
      <c r="K9" s="11">
        <f>[5]Fevereiro!$C$14</f>
        <v>31.5</v>
      </c>
      <c r="L9" s="11">
        <f>[5]Fevereiro!$C$15</f>
        <v>34.200000000000003</v>
      </c>
      <c r="M9" s="11">
        <f>[5]Fevereiro!$C$16</f>
        <v>29.5</v>
      </c>
      <c r="N9" s="11">
        <f>[5]Fevereiro!$C$17</f>
        <v>30.1</v>
      </c>
      <c r="O9" s="11">
        <f>[5]Fevereiro!$C$18</f>
        <v>26.3</v>
      </c>
      <c r="P9" s="11">
        <f>[5]Fevereiro!$C$19</f>
        <v>28</v>
      </c>
      <c r="Q9" s="11">
        <f>[5]Fevereiro!$C$20</f>
        <v>27.3</v>
      </c>
      <c r="R9" s="11">
        <f>[5]Fevereiro!$C$21</f>
        <v>28.2</v>
      </c>
      <c r="S9" s="11">
        <f>[5]Fevereiro!$C$22</f>
        <v>29</v>
      </c>
      <c r="T9" s="11">
        <f>[5]Fevereiro!$C$23</f>
        <v>29.8</v>
      </c>
      <c r="U9" s="11">
        <f>[5]Fevereiro!$C$24</f>
        <v>31.2</v>
      </c>
      <c r="V9" s="11">
        <f>[5]Fevereiro!$C$25</f>
        <v>30.9</v>
      </c>
      <c r="W9" s="11">
        <f>[5]Fevereiro!$C$26</f>
        <v>32.5</v>
      </c>
      <c r="X9" s="11">
        <f>[5]Fevereiro!$C$27</f>
        <v>32.5</v>
      </c>
      <c r="Y9" s="11">
        <f>[5]Fevereiro!$C$28</f>
        <v>33.700000000000003</v>
      </c>
      <c r="Z9" s="11">
        <f>[5]Fevereiro!$C$29</f>
        <v>32.6</v>
      </c>
      <c r="AA9" s="11">
        <f>[5]Fevereiro!$C$30</f>
        <v>29.1</v>
      </c>
      <c r="AB9" s="11">
        <f>[5]Fevereiro!$C$31</f>
        <v>26.6</v>
      </c>
      <c r="AC9" s="11">
        <f>[5]Fevereiro!$C$32</f>
        <v>28.9</v>
      </c>
      <c r="AD9" s="127">
        <f>MAX(B9:AC9)</f>
        <v>37</v>
      </c>
      <c r="AE9" s="106">
        <f>AVERAGE(B9:AC9)</f>
        <v>30.971428571428579</v>
      </c>
    </row>
    <row r="10" spans="1:33" x14ac:dyDescent="0.2">
      <c r="A10" s="57" t="s">
        <v>111</v>
      </c>
      <c r="B10" s="11" t="str">
        <f>[6]Fevereiro!$C$5</f>
        <v>*</v>
      </c>
      <c r="C10" s="11" t="str">
        <f>[6]Fevereiro!$C$6</f>
        <v>*</v>
      </c>
      <c r="D10" s="11" t="str">
        <f>[6]Fevereiro!$C$7</f>
        <v>*</v>
      </c>
      <c r="E10" s="11" t="str">
        <f>[6]Fevereiro!$C$8</f>
        <v>*</v>
      </c>
      <c r="F10" s="11" t="str">
        <f>[6]Fevereiro!$C$9</f>
        <v>*</v>
      </c>
      <c r="G10" s="11" t="str">
        <f>[6]Fevereiro!$C$10</f>
        <v>*</v>
      </c>
      <c r="H10" s="11" t="str">
        <f>[6]Fevereiro!$C$11</f>
        <v>*</v>
      </c>
      <c r="I10" s="11" t="str">
        <f>[6]Fevereiro!$C$12</f>
        <v>*</v>
      </c>
      <c r="J10" s="11" t="str">
        <f>[6]Fevereiro!$C$13</f>
        <v>*</v>
      </c>
      <c r="K10" s="11" t="str">
        <f>[6]Fevereiro!$C$14</f>
        <v>*</v>
      </c>
      <c r="L10" s="11" t="str">
        <f>[6]Fevereiro!$C$15</f>
        <v>*</v>
      </c>
      <c r="M10" s="11" t="str">
        <f>[6]Fevereiro!$C$16</f>
        <v>*</v>
      </c>
      <c r="N10" s="11" t="str">
        <f>[6]Fevereiro!$C$17</f>
        <v>*</v>
      </c>
      <c r="O10" s="11" t="str">
        <f>[6]Fevereiro!$C$18</f>
        <v>*</v>
      </c>
      <c r="P10" s="11" t="str">
        <f>[6]Fevereiro!$C$19</f>
        <v>*</v>
      </c>
      <c r="Q10" s="11" t="str">
        <f>[6]Fevereiro!$C$20</f>
        <v>*</v>
      </c>
      <c r="R10" s="11" t="str">
        <f>[6]Fevereiro!$C$21</f>
        <v>*</v>
      </c>
      <c r="S10" s="11" t="str">
        <f>[6]Fevereiro!$C$22</f>
        <v>*</v>
      </c>
      <c r="T10" s="11" t="str">
        <f>[6]Fevereiro!$C$23</f>
        <v>*</v>
      </c>
      <c r="U10" s="11" t="str">
        <f>[6]Fevereiro!$C$24</f>
        <v>*</v>
      </c>
      <c r="V10" s="11" t="str">
        <f>[6]Fevereiro!$C$25</f>
        <v>*</v>
      </c>
      <c r="W10" s="11" t="str">
        <f>[6]Fevereiro!$C$26</f>
        <v>*</v>
      </c>
      <c r="X10" s="11" t="str">
        <f>[6]Fevereiro!$C$27</f>
        <v>*</v>
      </c>
      <c r="Y10" s="11" t="str">
        <f>[6]Fevereiro!$C$28</f>
        <v>*</v>
      </c>
      <c r="Z10" s="11" t="str">
        <f>[6]Fevereiro!$C$29</f>
        <v>*</v>
      </c>
      <c r="AA10" s="11" t="str">
        <f>[6]Fevereiro!$C$30</f>
        <v>*</v>
      </c>
      <c r="AB10" s="11" t="str">
        <f>[6]Fevereiro!$C$31</f>
        <v>*</v>
      </c>
      <c r="AC10" s="11" t="str">
        <f>[6]Fevereiro!$C$32</f>
        <v>*</v>
      </c>
      <c r="AD10" s="121" t="s">
        <v>226</v>
      </c>
      <c r="AE10" s="88" t="s">
        <v>226</v>
      </c>
    </row>
    <row r="11" spans="1:33" x14ac:dyDescent="0.2">
      <c r="A11" s="57" t="s">
        <v>64</v>
      </c>
      <c r="B11" s="11">
        <f>[7]Fevereiro!$C$5</f>
        <v>37.299999999999997</v>
      </c>
      <c r="C11" s="11">
        <f>[7]Fevereiro!$C$6</f>
        <v>37.4</v>
      </c>
      <c r="D11" s="11">
        <f>[7]Fevereiro!$C$7</f>
        <v>38</v>
      </c>
      <c r="E11" s="11">
        <f>[7]Fevereiro!$C$8</f>
        <v>35</v>
      </c>
      <c r="F11" s="11">
        <f>[7]Fevereiro!$C$9</f>
        <v>31.9</v>
      </c>
      <c r="G11" s="11">
        <f>[7]Fevereiro!$C$10</f>
        <v>32</v>
      </c>
      <c r="H11" s="11">
        <f>[7]Fevereiro!$C$11</f>
        <v>34.799999999999997</v>
      </c>
      <c r="I11" s="11">
        <f>[7]Fevereiro!$C$12</f>
        <v>36.200000000000003</v>
      </c>
      <c r="J11" s="11">
        <f>[7]Fevereiro!$C$13</f>
        <v>37</v>
      </c>
      <c r="K11" s="11">
        <f>[7]Fevereiro!$C$14</f>
        <v>35.9</v>
      </c>
      <c r="L11" s="11">
        <f>[7]Fevereiro!$C$15</f>
        <v>35.1</v>
      </c>
      <c r="M11" s="11">
        <f>[7]Fevereiro!$C$16</f>
        <v>29.2</v>
      </c>
      <c r="N11" s="11">
        <f>[7]Fevereiro!$C$17</f>
        <v>30.3</v>
      </c>
      <c r="O11" s="11">
        <f>[7]Fevereiro!$C$18</f>
        <v>29.6</v>
      </c>
      <c r="P11" s="11">
        <f>[7]Fevereiro!$C$19</f>
        <v>28.5</v>
      </c>
      <c r="Q11" s="11">
        <f>[7]Fevereiro!$C$20</f>
        <v>32</v>
      </c>
      <c r="R11" s="11">
        <f>[7]Fevereiro!$C$21</f>
        <v>32.4</v>
      </c>
      <c r="S11" s="11">
        <f>[7]Fevereiro!$C$22</f>
        <v>33.5</v>
      </c>
      <c r="T11" s="11">
        <f>[7]Fevereiro!$C$23</f>
        <v>30.9</v>
      </c>
      <c r="U11" s="11">
        <f>[7]Fevereiro!$C$24</f>
        <v>31.4</v>
      </c>
      <c r="V11" s="11">
        <f>[7]Fevereiro!$C$25</f>
        <v>32.799999999999997</v>
      </c>
      <c r="W11" s="11">
        <f>[7]Fevereiro!$C$26</f>
        <v>32.299999999999997</v>
      </c>
      <c r="X11" s="11">
        <f>[7]Fevereiro!$C$27</f>
        <v>35.4</v>
      </c>
      <c r="Y11" s="11">
        <f>[7]Fevereiro!$C$28</f>
        <v>35.700000000000003</v>
      </c>
      <c r="Z11" s="11">
        <f>[7]Fevereiro!$C$29</f>
        <v>35.299999999999997</v>
      </c>
      <c r="AA11" s="11">
        <f>[7]Fevereiro!$C$30</f>
        <v>29.5</v>
      </c>
      <c r="AB11" s="11">
        <f>[7]Fevereiro!$C$31</f>
        <v>28.3</v>
      </c>
      <c r="AC11" s="11">
        <f>[7]Fevereiro!$C$32</f>
        <v>30</v>
      </c>
      <c r="AD11" s="121">
        <f t="shared" ref="AD11:AD49" si="1">MAX(B11:AC11)</f>
        <v>38</v>
      </c>
      <c r="AE11" s="88">
        <f t="shared" ref="AE11:AE49" si="2">AVERAGE(B11:AC11)</f>
        <v>33.132142857142853</v>
      </c>
    </row>
    <row r="12" spans="1:33" x14ac:dyDescent="0.2">
      <c r="A12" s="57" t="s">
        <v>41</v>
      </c>
      <c r="B12" s="11">
        <f>[8]Fevereiro!$C$5</f>
        <v>39.4</v>
      </c>
      <c r="C12" s="11">
        <f>[8]Fevereiro!$C$6</f>
        <v>35.299999999999997</v>
      </c>
      <c r="D12" s="11">
        <f>[8]Fevereiro!$C$7</f>
        <v>31.3</v>
      </c>
      <c r="E12" s="11">
        <f>[8]Fevereiro!$C$8</f>
        <v>33.799999999999997</v>
      </c>
      <c r="F12" s="11">
        <f>[8]Fevereiro!$C$9</f>
        <v>35.1</v>
      </c>
      <c r="G12" s="11">
        <f>[8]Fevereiro!$C$10</f>
        <v>36.5</v>
      </c>
      <c r="H12" s="11">
        <f>[8]Fevereiro!$C$11</f>
        <v>37.200000000000003</v>
      </c>
      <c r="I12" s="11">
        <f>[8]Fevereiro!$C$12</f>
        <v>38.4</v>
      </c>
      <c r="J12" s="11">
        <f>[8]Fevereiro!$C$13</f>
        <v>38.799999999999997</v>
      </c>
      <c r="K12" s="11">
        <f>[8]Fevereiro!$C$14</f>
        <v>33.6</v>
      </c>
      <c r="L12" s="11">
        <f>[8]Fevereiro!$C$15</f>
        <v>37.5</v>
      </c>
      <c r="M12" s="11">
        <f>[8]Fevereiro!$C$16</f>
        <v>32.299999999999997</v>
      </c>
      <c r="N12" s="11">
        <f>[8]Fevereiro!$C$17</f>
        <v>32.799999999999997</v>
      </c>
      <c r="O12" s="11">
        <f>[8]Fevereiro!$C$18</f>
        <v>33</v>
      </c>
      <c r="P12" s="11">
        <f>[8]Fevereiro!$C$19</f>
        <v>29.7</v>
      </c>
      <c r="Q12" s="11">
        <f>[8]Fevereiro!$C$20</f>
        <v>31.9</v>
      </c>
      <c r="R12" s="11">
        <f>[8]Fevereiro!$C$21</f>
        <v>31.6</v>
      </c>
      <c r="S12" s="11">
        <f>[8]Fevereiro!$C$22</f>
        <v>34.299999999999997</v>
      </c>
      <c r="T12" s="11">
        <f>[8]Fevereiro!$C$23</f>
        <v>35.200000000000003</v>
      </c>
      <c r="U12" s="11">
        <f>[8]Fevereiro!$C$24</f>
        <v>33.5</v>
      </c>
      <c r="V12" s="11">
        <f>[8]Fevereiro!$C$25</f>
        <v>34.799999999999997</v>
      </c>
      <c r="W12" s="11">
        <f>[8]Fevereiro!$C$26</f>
        <v>36.700000000000003</v>
      </c>
      <c r="X12" s="11">
        <f>[8]Fevereiro!$C$27</f>
        <v>37.6</v>
      </c>
      <c r="Y12" s="11">
        <f>[8]Fevereiro!$C$28</f>
        <v>37.200000000000003</v>
      </c>
      <c r="Z12" s="11">
        <f>[8]Fevereiro!$C$29</f>
        <v>36.799999999999997</v>
      </c>
      <c r="AA12" s="11">
        <f>[8]Fevereiro!$C$30</f>
        <v>30.2</v>
      </c>
      <c r="AB12" s="11">
        <f>[8]Fevereiro!$C$31</f>
        <v>28.7</v>
      </c>
      <c r="AC12" s="11">
        <f>[8]Fevereiro!$C$32</f>
        <v>32.1</v>
      </c>
      <c r="AD12" s="121">
        <f t="shared" si="1"/>
        <v>39.4</v>
      </c>
      <c r="AE12" s="88">
        <f t="shared" si="2"/>
        <v>34.475000000000009</v>
      </c>
    </row>
    <row r="13" spans="1:33" x14ac:dyDescent="0.2">
      <c r="A13" s="57" t="s">
        <v>114</v>
      </c>
      <c r="B13" s="11">
        <f>[9]Fevereiro!$C$5</f>
        <v>38</v>
      </c>
      <c r="C13" s="11">
        <f>[9]Fevereiro!$C$6</f>
        <v>29.9</v>
      </c>
      <c r="D13" s="11">
        <f>[9]Fevereiro!$C$7</f>
        <v>34.9</v>
      </c>
      <c r="E13" s="11">
        <f>[9]Fevereiro!$C$8</f>
        <v>34.200000000000003</v>
      </c>
      <c r="F13" s="11">
        <f>[9]Fevereiro!$C$9</f>
        <v>33.9</v>
      </c>
      <c r="G13" s="11">
        <f>[9]Fevereiro!$C$10</f>
        <v>34.9</v>
      </c>
      <c r="H13" s="11">
        <f>[9]Fevereiro!$C$11</f>
        <v>35.4</v>
      </c>
      <c r="I13" s="11">
        <f>[9]Fevereiro!$C$12</f>
        <v>37.6</v>
      </c>
      <c r="J13" s="11">
        <f>[9]Fevereiro!$C$13</f>
        <v>37.200000000000003</v>
      </c>
      <c r="K13" s="11">
        <f>[9]Fevereiro!$C$14</f>
        <v>33.799999999999997</v>
      </c>
      <c r="L13" s="11">
        <f>[9]Fevereiro!$C$15</f>
        <v>36.1</v>
      </c>
      <c r="M13" s="11">
        <f>[9]Fevereiro!$C$16</f>
        <v>31.6</v>
      </c>
      <c r="N13" s="11">
        <f>[9]Fevereiro!$C$17</f>
        <v>31.8</v>
      </c>
      <c r="O13" s="11">
        <f>[9]Fevereiro!$C$18</f>
        <v>32.299999999999997</v>
      </c>
      <c r="P13" s="11">
        <f>[9]Fevereiro!$C$19</f>
        <v>30.1</v>
      </c>
      <c r="Q13" s="11">
        <f>[9]Fevereiro!$C$20</f>
        <v>30.8</v>
      </c>
      <c r="R13" s="11">
        <f>[9]Fevereiro!$C$21</f>
        <v>31.1</v>
      </c>
      <c r="S13" s="11">
        <f>[9]Fevereiro!$C$22</f>
        <v>34.700000000000003</v>
      </c>
      <c r="T13" s="11">
        <f>[9]Fevereiro!$C$23</f>
        <v>34.4</v>
      </c>
      <c r="U13" s="11">
        <f>[9]Fevereiro!$C$24</f>
        <v>32.9</v>
      </c>
      <c r="V13" s="11">
        <f>[9]Fevereiro!$C$25</f>
        <v>34.700000000000003</v>
      </c>
      <c r="W13" s="11">
        <f>[9]Fevereiro!$C$26</f>
        <v>34.6</v>
      </c>
      <c r="X13" s="11">
        <f>[9]Fevereiro!$C$27</f>
        <v>28.6</v>
      </c>
      <c r="Y13" s="11" t="str">
        <f>[9]Fevereiro!$C$28</f>
        <v>*</v>
      </c>
      <c r="Z13" s="11" t="str">
        <f>[9]Fevereiro!$C$29</f>
        <v>*</v>
      </c>
      <c r="AA13" s="11" t="str">
        <f>[9]Fevereiro!$C$30</f>
        <v>*</v>
      </c>
      <c r="AB13" s="11" t="str">
        <f>[9]Fevereiro!$C$31</f>
        <v>*</v>
      </c>
      <c r="AC13" s="11" t="str">
        <f>[9]Fevereiro!$C$32</f>
        <v>*</v>
      </c>
      <c r="AD13" s="127">
        <f t="shared" si="1"/>
        <v>38</v>
      </c>
      <c r="AE13" s="106">
        <f t="shared" si="2"/>
        <v>33.630434782608702</v>
      </c>
    </row>
    <row r="14" spans="1:33" x14ac:dyDescent="0.2">
      <c r="A14" s="57" t="s">
        <v>118</v>
      </c>
      <c r="B14" s="11">
        <f>[10]Fevereiro!$C$5</f>
        <v>38.5</v>
      </c>
      <c r="C14" s="11">
        <f>[10]Fevereiro!$C$6</f>
        <v>38</v>
      </c>
      <c r="D14" s="11">
        <f>[10]Fevereiro!$C$7</f>
        <v>38.799999999999997</v>
      </c>
      <c r="E14" s="11">
        <f>[10]Fevereiro!$C$8</f>
        <v>35.4</v>
      </c>
      <c r="F14" s="11">
        <f>[10]Fevereiro!$C$9</f>
        <v>32.5</v>
      </c>
      <c r="G14" s="11">
        <f>[10]Fevereiro!$C$10</f>
        <v>32.299999999999997</v>
      </c>
      <c r="H14" s="11">
        <f>[10]Fevereiro!$C$11</f>
        <v>34.799999999999997</v>
      </c>
      <c r="I14" s="11">
        <f>[10]Fevereiro!$C$12</f>
        <v>36.9</v>
      </c>
      <c r="J14" s="11">
        <f>[10]Fevereiro!$C$13</f>
        <v>36.700000000000003</v>
      </c>
      <c r="K14" s="11">
        <f>[10]Fevereiro!$C$14</f>
        <v>37</v>
      </c>
      <c r="L14" s="11">
        <f>[10]Fevereiro!$C$15</f>
        <v>36.6</v>
      </c>
      <c r="M14" s="11">
        <f>[10]Fevereiro!$C$16</f>
        <v>31.9</v>
      </c>
      <c r="N14" s="11">
        <f>[10]Fevereiro!$C$17</f>
        <v>32.299999999999997</v>
      </c>
      <c r="O14" s="11">
        <f>[10]Fevereiro!$C$18</f>
        <v>31.8</v>
      </c>
      <c r="P14" s="11">
        <f>[10]Fevereiro!$C$19</f>
        <v>30.7</v>
      </c>
      <c r="Q14" s="11">
        <f>[10]Fevereiro!$C$20</f>
        <v>32.200000000000003</v>
      </c>
      <c r="R14" s="11">
        <f>[10]Fevereiro!$C$21</f>
        <v>33.4</v>
      </c>
      <c r="S14" s="11">
        <f>[10]Fevereiro!$C$22</f>
        <v>34.700000000000003</v>
      </c>
      <c r="T14" s="11">
        <f>[10]Fevereiro!$C$23</f>
        <v>32.700000000000003</v>
      </c>
      <c r="U14" s="11">
        <f>[10]Fevereiro!$C$24</f>
        <v>31.4</v>
      </c>
      <c r="V14" s="11">
        <f>[10]Fevereiro!$C$25</f>
        <v>33.200000000000003</v>
      </c>
      <c r="W14" s="11">
        <f>[10]Fevereiro!$C$26</f>
        <v>34.799999999999997</v>
      </c>
      <c r="X14" s="11">
        <f>[10]Fevereiro!$C$27</f>
        <v>37</v>
      </c>
      <c r="Y14" s="11">
        <f>[10]Fevereiro!$C$28</f>
        <v>37.1</v>
      </c>
      <c r="Z14" s="11">
        <f>[10]Fevereiro!$C$29</f>
        <v>37</v>
      </c>
      <c r="AA14" s="11">
        <f>[10]Fevereiro!$C$30</f>
        <v>29.3</v>
      </c>
      <c r="AB14" s="11">
        <f>[10]Fevereiro!$C$31</f>
        <v>26.9</v>
      </c>
      <c r="AC14" s="11">
        <f>[10]Fevereiro!$C$32</f>
        <v>29.5</v>
      </c>
      <c r="AD14" s="121">
        <f t="shared" si="1"/>
        <v>38.799999999999997</v>
      </c>
      <c r="AE14" s="88">
        <f t="shared" si="2"/>
        <v>34.050000000000004</v>
      </c>
    </row>
    <row r="15" spans="1:33" x14ac:dyDescent="0.2">
      <c r="A15" s="57" t="s">
        <v>121</v>
      </c>
      <c r="B15" s="11">
        <f>[11]Fevereiro!$C$5</f>
        <v>37.700000000000003</v>
      </c>
      <c r="C15" s="11">
        <f>[11]Fevereiro!$C$6</f>
        <v>32.5</v>
      </c>
      <c r="D15" s="11">
        <f>[11]Fevereiro!$C$7</f>
        <v>34.6</v>
      </c>
      <c r="E15" s="11">
        <f>[11]Fevereiro!$C$8</f>
        <v>33.1</v>
      </c>
      <c r="F15" s="11">
        <f>[11]Fevereiro!$C$9</f>
        <v>30.9</v>
      </c>
      <c r="G15" s="11">
        <f>[11]Fevereiro!$C$10</f>
        <v>33.4</v>
      </c>
      <c r="H15" s="11">
        <f>[11]Fevereiro!$C$11</f>
        <v>35.200000000000003</v>
      </c>
      <c r="I15" s="11">
        <f>[11]Fevereiro!$C$12</f>
        <v>34.5</v>
      </c>
      <c r="J15" s="11">
        <f>[11]Fevereiro!$C$13</f>
        <v>36.299999999999997</v>
      </c>
      <c r="K15" s="11">
        <f>[11]Fevereiro!$C$14</f>
        <v>30.5</v>
      </c>
      <c r="L15" s="11">
        <f>[11]Fevereiro!$C$15</f>
        <v>34.9</v>
      </c>
      <c r="M15" s="11">
        <f>[11]Fevereiro!$C$16</f>
        <v>30.3</v>
      </c>
      <c r="N15" s="11">
        <f>[11]Fevereiro!$C$17</f>
        <v>32.200000000000003</v>
      </c>
      <c r="O15" s="11">
        <f>[11]Fevereiro!$C$18</f>
        <v>27.6</v>
      </c>
      <c r="P15" s="11">
        <f>[11]Fevereiro!$C$19</f>
        <v>29.7</v>
      </c>
      <c r="Q15" s="11">
        <f>[11]Fevereiro!$C$20</f>
        <v>29.9</v>
      </c>
      <c r="R15" s="11">
        <f>[11]Fevereiro!$C$21</f>
        <v>31.5</v>
      </c>
      <c r="S15" s="11">
        <f>[11]Fevereiro!$C$22</f>
        <v>29.4</v>
      </c>
      <c r="T15" s="11">
        <f>[11]Fevereiro!$C$23</f>
        <v>29.3</v>
      </c>
      <c r="U15" s="11">
        <f>[11]Fevereiro!$C$24</f>
        <v>32.200000000000003</v>
      </c>
      <c r="V15" s="11">
        <f>[11]Fevereiro!$C$25</f>
        <v>34.1</v>
      </c>
      <c r="W15" s="11">
        <f>[11]Fevereiro!$C$26</f>
        <v>35.299999999999997</v>
      </c>
      <c r="X15" s="11">
        <f>[11]Fevereiro!$C$27</f>
        <v>34.799999999999997</v>
      </c>
      <c r="Y15" s="11">
        <f>[11]Fevereiro!$C$28</f>
        <v>35.9</v>
      </c>
      <c r="Z15" s="11">
        <f>[11]Fevereiro!$C$29</f>
        <v>34.799999999999997</v>
      </c>
      <c r="AA15" s="11">
        <f>[11]Fevereiro!$C$30</f>
        <v>29.9</v>
      </c>
      <c r="AB15" s="11">
        <f>[11]Fevereiro!$C$31</f>
        <v>27.7</v>
      </c>
      <c r="AC15" s="11">
        <f>[11]Fevereiro!$C$32</f>
        <v>30.6</v>
      </c>
      <c r="AD15" s="121">
        <f t="shared" si="1"/>
        <v>37.700000000000003</v>
      </c>
      <c r="AE15" s="88">
        <f t="shared" si="2"/>
        <v>32.457142857142856</v>
      </c>
    </row>
    <row r="16" spans="1:33" x14ac:dyDescent="0.2">
      <c r="A16" s="57" t="s">
        <v>168</v>
      </c>
      <c r="B16" s="11">
        <f>[12]Fevereiro!$C$5</f>
        <v>35.799999999999997</v>
      </c>
      <c r="C16" s="11">
        <f>[12]Fevereiro!$C$6</f>
        <v>34</v>
      </c>
      <c r="D16" s="11">
        <f>[12]Fevereiro!$C$7</f>
        <v>34.4</v>
      </c>
      <c r="E16" s="11">
        <f>[12]Fevereiro!$C$8</f>
        <v>32.4</v>
      </c>
      <c r="F16" s="11">
        <f>[12]Fevereiro!$C$9</f>
        <v>34</v>
      </c>
      <c r="G16" s="11">
        <f>[12]Fevereiro!$C$10</f>
        <v>32.5</v>
      </c>
      <c r="H16" s="11">
        <f>[12]Fevereiro!$C$11</f>
        <v>34.200000000000003</v>
      </c>
      <c r="I16" s="11">
        <f>[12]Fevereiro!$C$12</f>
        <v>33.1</v>
      </c>
      <c r="J16" s="11">
        <f>[12]Fevereiro!$C$13</f>
        <v>35.4</v>
      </c>
      <c r="K16" s="11">
        <f>[12]Fevereiro!$C$14</f>
        <v>28.2</v>
      </c>
      <c r="L16" s="11">
        <f>[12]Fevereiro!$C$15</f>
        <v>30.6</v>
      </c>
      <c r="M16" s="11">
        <f>[12]Fevereiro!$C$16</f>
        <v>31.4</v>
      </c>
      <c r="N16" s="11">
        <f>[12]Fevereiro!$C$17</f>
        <v>30.7</v>
      </c>
      <c r="O16" s="11">
        <f>[12]Fevereiro!$C$18</f>
        <v>30.5</v>
      </c>
      <c r="P16" s="11">
        <f>[12]Fevereiro!$C$19</f>
        <v>29.3</v>
      </c>
      <c r="Q16" s="11">
        <f>[12]Fevereiro!$C$20</f>
        <v>30.1</v>
      </c>
      <c r="R16" s="11">
        <f>[12]Fevereiro!$C$21</f>
        <v>31.2</v>
      </c>
      <c r="S16" s="11">
        <f>[12]Fevereiro!$C$22</f>
        <v>30.6</v>
      </c>
      <c r="T16" s="11">
        <f>[12]Fevereiro!$C$23</f>
        <v>31.4</v>
      </c>
      <c r="U16" s="11">
        <f>[12]Fevereiro!$C$24</f>
        <v>27.4</v>
      </c>
      <c r="V16" s="11">
        <f>[12]Fevereiro!$C$25</f>
        <v>31.8</v>
      </c>
      <c r="W16" s="11">
        <f>[12]Fevereiro!$C$26</f>
        <v>31.1</v>
      </c>
      <c r="X16" s="11">
        <f>[12]Fevereiro!$C$27</f>
        <v>32.6</v>
      </c>
      <c r="Y16" s="11">
        <f>[12]Fevereiro!$C$28</f>
        <v>33.6</v>
      </c>
      <c r="Z16" s="11">
        <f>[12]Fevereiro!$C$29</f>
        <v>31.9</v>
      </c>
      <c r="AA16" s="11">
        <f>[12]Fevereiro!$C$30</f>
        <v>24.4</v>
      </c>
      <c r="AB16" s="11">
        <f>[12]Fevereiro!$C$31</f>
        <v>29.5</v>
      </c>
      <c r="AC16" s="11">
        <f>[12]Fevereiro!$C$32</f>
        <v>28</v>
      </c>
      <c r="AD16" s="121">
        <f t="shared" si="1"/>
        <v>35.799999999999997</v>
      </c>
      <c r="AE16" s="88">
        <f t="shared" si="2"/>
        <v>31.432142857142857</v>
      </c>
      <c r="AG16" s="12" t="s">
        <v>47</v>
      </c>
    </row>
    <row r="17" spans="1:36" x14ac:dyDescent="0.2">
      <c r="A17" s="57" t="s">
        <v>2</v>
      </c>
      <c r="B17" s="11">
        <f>[13]Fevereiro!$C$5</f>
        <v>35.799999999999997</v>
      </c>
      <c r="C17" s="11">
        <f>[13]Fevereiro!$C$6</f>
        <v>32.1</v>
      </c>
      <c r="D17" s="11">
        <f>[13]Fevereiro!$C$7</f>
        <v>34.5</v>
      </c>
      <c r="E17" s="11">
        <f>[13]Fevereiro!$C$8</f>
        <v>33.9</v>
      </c>
      <c r="F17" s="11">
        <f>[13]Fevereiro!$C$9</f>
        <v>31.9</v>
      </c>
      <c r="G17" s="11">
        <f>[13]Fevereiro!$C$10</f>
        <v>32.799999999999997</v>
      </c>
      <c r="H17" s="11">
        <f>[13]Fevereiro!$C$11</f>
        <v>33.799999999999997</v>
      </c>
      <c r="I17" s="11">
        <f>[13]Fevereiro!$C$12</f>
        <v>35.4</v>
      </c>
      <c r="J17" s="11">
        <f>[13]Fevereiro!$C$13</f>
        <v>35.299999999999997</v>
      </c>
      <c r="K17" s="11">
        <f>[13]Fevereiro!$C$14</f>
        <v>30.5</v>
      </c>
      <c r="L17" s="11">
        <f>[13]Fevereiro!$C$15</f>
        <v>32.5</v>
      </c>
      <c r="M17" s="11">
        <f>[13]Fevereiro!$C$16</f>
        <v>30.5</v>
      </c>
      <c r="N17" s="11">
        <f>[13]Fevereiro!$C$17</f>
        <v>29.9</v>
      </c>
      <c r="O17" s="11">
        <f>[13]Fevereiro!$C$18</f>
        <v>27.6</v>
      </c>
      <c r="P17" s="11">
        <f>[13]Fevereiro!$C$19</f>
        <v>29.6</v>
      </c>
      <c r="Q17" s="11">
        <f>[13]Fevereiro!$C$20</f>
        <v>29</v>
      </c>
      <c r="R17" s="11">
        <f>[13]Fevereiro!$C$21</f>
        <v>29.4</v>
      </c>
      <c r="S17" s="11">
        <f>[13]Fevereiro!$C$22</f>
        <v>31.1</v>
      </c>
      <c r="T17" s="11">
        <f>[13]Fevereiro!$C$23</f>
        <v>31.4</v>
      </c>
      <c r="U17" s="11">
        <f>[13]Fevereiro!$C$24</f>
        <v>30.9</v>
      </c>
      <c r="V17" s="11">
        <f>[13]Fevereiro!$C$25</f>
        <v>33</v>
      </c>
      <c r="W17" s="11">
        <f>[13]Fevereiro!$C$26</f>
        <v>32.200000000000003</v>
      </c>
      <c r="X17" s="11">
        <f>[13]Fevereiro!$C$27</f>
        <v>32.799999999999997</v>
      </c>
      <c r="Y17" s="11">
        <f>[13]Fevereiro!$C$28</f>
        <v>33.5</v>
      </c>
      <c r="Z17" s="11">
        <f>[13]Fevereiro!$C$29</f>
        <v>32.4</v>
      </c>
      <c r="AA17" s="11">
        <f>[13]Fevereiro!$C$30</f>
        <v>27.4</v>
      </c>
      <c r="AB17" s="11">
        <f>[13]Fevereiro!$C$31</f>
        <v>26.3</v>
      </c>
      <c r="AC17" s="11">
        <f>[13]Fevereiro!$C$32</f>
        <v>27.7</v>
      </c>
      <c r="AD17" s="121">
        <f t="shared" si="1"/>
        <v>35.799999999999997</v>
      </c>
      <c r="AE17" s="88">
        <f t="shared" si="2"/>
        <v>31.542857142857141</v>
      </c>
      <c r="AG17" s="12" t="s">
        <v>47</v>
      </c>
    </row>
    <row r="18" spans="1:36" x14ac:dyDescent="0.2">
      <c r="A18" s="57" t="s">
        <v>3</v>
      </c>
      <c r="B18" s="11">
        <f>[14]Fevereiro!$C$5</f>
        <v>36.6</v>
      </c>
      <c r="C18" s="11">
        <f>[14]Fevereiro!$C$6</f>
        <v>37.200000000000003</v>
      </c>
      <c r="D18" s="11">
        <f>[14]Fevereiro!$C$7</f>
        <v>36.700000000000003</v>
      </c>
      <c r="E18" s="11">
        <f>[14]Fevereiro!$C$8</f>
        <v>36</v>
      </c>
      <c r="F18" s="11">
        <f>[14]Fevereiro!$C$9</f>
        <v>34.9</v>
      </c>
      <c r="G18" s="11">
        <f>[14]Fevereiro!$C$10</f>
        <v>31.9</v>
      </c>
      <c r="H18" s="11">
        <f>[14]Fevereiro!$C$11</f>
        <v>34.700000000000003</v>
      </c>
      <c r="I18" s="11">
        <f>[14]Fevereiro!$C$12</f>
        <v>35.9</v>
      </c>
      <c r="J18" s="11">
        <f>[14]Fevereiro!$C$13</f>
        <v>35.9</v>
      </c>
      <c r="K18" s="11">
        <f>[14]Fevereiro!$C$14</f>
        <v>33.9</v>
      </c>
      <c r="L18" s="11">
        <f>[14]Fevereiro!$C$15</f>
        <v>34.799999999999997</v>
      </c>
      <c r="M18" s="11">
        <f>[14]Fevereiro!$C$16</f>
        <v>33.299999999999997</v>
      </c>
      <c r="N18" s="11">
        <f>[14]Fevereiro!$C$17</f>
        <v>31.5</v>
      </c>
      <c r="O18" s="11">
        <f>[14]Fevereiro!$C$18</f>
        <v>33.1</v>
      </c>
      <c r="P18" s="11">
        <f>[14]Fevereiro!$C$19</f>
        <v>31.2</v>
      </c>
      <c r="Q18" s="11">
        <f>[14]Fevereiro!$C$20</f>
        <v>28.5</v>
      </c>
      <c r="R18" s="11">
        <f>[14]Fevereiro!$C$21</f>
        <v>31.3</v>
      </c>
      <c r="S18" s="11">
        <f>[14]Fevereiro!$C$22</f>
        <v>32.5</v>
      </c>
      <c r="T18" s="11">
        <f>[14]Fevereiro!$C$23</f>
        <v>32.4</v>
      </c>
      <c r="U18" s="11">
        <f>[14]Fevereiro!$C$24</f>
        <v>28.4</v>
      </c>
      <c r="V18" s="11">
        <f>[14]Fevereiro!$C$25</f>
        <v>30.6</v>
      </c>
      <c r="W18" s="11">
        <f>[14]Fevereiro!$C$26</f>
        <v>32.299999999999997</v>
      </c>
      <c r="X18" s="11">
        <f>[14]Fevereiro!$C$27</f>
        <v>31.8</v>
      </c>
      <c r="Y18" s="11">
        <f>[14]Fevereiro!$C$28</f>
        <v>34.9</v>
      </c>
      <c r="Z18" s="11">
        <f>[14]Fevereiro!$C$29</f>
        <v>34.299999999999997</v>
      </c>
      <c r="AA18" s="11">
        <f>[14]Fevereiro!$C$30</f>
        <v>32.4</v>
      </c>
      <c r="AB18" s="11">
        <f>[14]Fevereiro!$C$31</f>
        <v>32</v>
      </c>
      <c r="AC18" s="11">
        <f>[14]Fevereiro!$C$32</f>
        <v>26.1</v>
      </c>
      <c r="AD18" s="121">
        <f t="shared" si="1"/>
        <v>37.200000000000003</v>
      </c>
      <c r="AE18" s="88">
        <f t="shared" si="2"/>
        <v>33.039285714285704</v>
      </c>
      <c r="AF18" s="12" t="s">
        <v>47</v>
      </c>
      <c r="AG18" s="12" t="s">
        <v>47</v>
      </c>
    </row>
    <row r="19" spans="1:36" x14ac:dyDescent="0.2">
      <c r="A19" s="57" t="s">
        <v>4</v>
      </c>
      <c r="B19" s="11">
        <f>[15]Fevereiro!$C$5</f>
        <v>32.700000000000003</v>
      </c>
      <c r="C19" s="11">
        <f>[15]Fevereiro!$C$6</f>
        <v>32.700000000000003</v>
      </c>
      <c r="D19" s="11">
        <f>[15]Fevereiro!$C$7</f>
        <v>32</v>
      </c>
      <c r="E19" s="11">
        <f>[15]Fevereiro!$C$8</f>
        <v>32.299999999999997</v>
      </c>
      <c r="F19" s="11">
        <f>[15]Fevereiro!$C$9</f>
        <v>29.7</v>
      </c>
      <c r="G19" s="11">
        <f>[15]Fevereiro!$C$10</f>
        <v>30.2</v>
      </c>
      <c r="H19" s="11">
        <f>[15]Fevereiro!$C$11</f>
        <v>30.8</v>
      </c>
      <c r="I19" s="11">
        <f>[15]Fevereiro!$C$12</f>
        <v>31.6</v>
      </c>
      <c r="J19" s="11">
        <f>[15]Fevereiro!$C$13</f>
        <v>32.700000000000003</v>
      </c>
      <c r="K19" s="11">
        <f>[15]Fevereiro!$C$14</f>
        <v>29.2</v>
      </c>
      <c r="L19" s="11">
        <f>[15]Fevereiro!$C$15</f>
        <v>30.8</v>
      </c>
      <c r="M19" s="11">
        <f>[15]Fevereiro!$C$16</f>
        <v>23.6</v>
      </c>
      <c r="N19" s="11" t="str">
        <f>[15]Fevereiro!$C$17</f>
        <v>*</v>
      </c>
      <c r="O19" s="11">
        <f>[15]Fevereiro!$C$18</f>
        <v>29.1</v>
      </c>
      <c r="P19" s="11">
        <f>[15]Fevereiro!$C$19</f>
        <v>29.1</v>
      </c>
      <c r="Q19" s="11">
        <f>[15]Fevereiro!$C$20</f>
        <v>27.5</v>
      </c>
      <c r="R19" s="11">
        <f>[15]Fevereiro!$C$21</f>
        <v>29.4</v>
      </c>
      <c r="S19" s="11">
        <f>[15]Fevereiro!$C$22</f>
        <v>29.9</v>
      </c>
      <c r="T19" s="11">
        <f>[15]Fevereiro!$C$23</f>
        <v>29.4</v>
      </c>
      <c r="U19" s="11">
        <f>[15]Fevereiro!$C$24</f>
        <v>27</v>
      </c>
      <c r="V19" s="11">
        <f>[15]Fevereiro!$C$25</f>
        <v>31.3</v>
      </c>
      <c r="W19" s="11">
        <f>[15]Fevereiro!$C$26</f>
        <v>31.2</v>
      </c>
      <c r="X19" s="11">
        <f>[15]Fevereiro!$C$27</f>
        <v>28.7</v>
      </c>
      <c r="Y19" s="11">
        <f>[15]Fevereiro!$C$28</f>
        <v>32.200000000000003</v>
      </c>
      <c r="Z19" s="11">
        <f>[15]Fevereiro!$C$29</f>
        <v>30.4</v>
      </c>
      <c r="AA19" s="11">
        <f>[15]Fevereiro!$C$30</f>
        <v>29.1</v>
      </c>
      <c r="AB19" s="11">
        <f>[15]Fevereiro!$C$31</f>
        <v>27.1</v>
      </c>
      <c r="AC19" s="11">
        <f>[15]Fevereiro!$C$32</f>
        <v>25.6</v>
      </c>
      <c r="AD19" s="121">
        <f t="shared" si="1"/>
        <v>32.700000000000003</v>
      </c>
      <c r="AE19" s="88">
        <f t="shared" si="2"/>
        <v>29.825925925925933</v>
      </c>
    </row>
    <row r="20" spans="1:36" x14ac:dyDescent="0.2">
      <c r="A20" s="57" t="s">
        <v>5</v>
      </c>
      <c r="B20" s="11" t="str">
        <f>[16]Fevereiro!$C$5</f>
        <v>*</v>
      </c>
      <c r="C20" s="11" t="str">
        <f>[16]Fevereiro!$C$6</f>
        <v>*</v>
      </c>
      <c r="D20" s="11" t="str">
        <f>[16]Fevereiro!$C$7</f>
        <v>*</v>
      </c>
      <c r="E20" s="11" t="str">
        <f>[16]Fevereiro!$C$8</f>
        <v>*</v>
      </c>
      <c r="F20" s="11" t="str">
        <f>[16]Fevereiro!$C$9</f>
        <v>*</v>
      </c>
      <c r="G20" s="11" t="str">
        <f>[16]Fevereiro!$C$10</f>
        <v>*</v>
      </c>
      <c r="H20" s="11" t="str">
        <f>[16]Fevereiro!$C$11</f>
        <v>*</v>
      </c>
      <c r="I20" s="11" t="str">
        <f>[16]Fevereiro!$C$12</f>
        <v>*</v>
      </c>
      <c r="J20" s="11" t="str">
        <f>[16]Fevereiro!$C$13</f>
        <v>*</v>
      </c>
      <c r="K20" s="11" t="str">
        <f>[16]Fevereiro!$C$14</f>
        <v>*</v>
      </c>
      <c r="L20" s="11" t="str">
        <f>[16]Fevereiro!$C$15</f>
        <v>*</v>
      </c>
      <c r="M20" s="11" t="str">
        <f>[16]Fevereiro!$C$16</f>
        <v>*</v>
      </c>
      <c r="N20" s="11" t="str">
        <f>[16]Fevereiro!$C$17</f>
        <v>*</v>
      </c>
      <c r="O20" s="11">
        <f>[16]Fevereiro!$C$18</f>
        <v>33.5</v>
      </c>
      <c r="P20" s="11">
        <f>[16]Fevereiro!$C$19</f>
        <v>32.200000000000003</v>
      </c>
      <c r="Q20" s="11">
        <f>[16]Fevereiro!$C$20</f>
        <v>33.6</v>
      </c>
      <c r="R20" s="11">
        <f>[16]Fevereiro!$C$21</f>
        <v>29.6</v>
      </c>
      <c r="S20" s="11">
        <f>[16]Fevereiro!$C$22</f>
        <v>36.1</v>
      </c>
      <c r="T20" s="11">
        <f>[16]Fevereiro!$C$23</f>
        <v>31.9</v>
      </c>
      <c r="U20" s="11">
        <f>[16]Fevereiro!$C$24</f>
        <v>34.4</v>
      </c>
      <c r="V20" s="11">
        <f>[16]Fevereiro!$C$25</f>
        <v>34.299999999999997</v>
      </c>
      <c r="W20" s="11">
        <f>[16]Fevereiro!$C$26</f>
        <v>32</v>
      </c>
      <c r="X20" s="11">
        <f>[16]Fevereiro!$C$27</f>
        <v>34.700000000000003</v>
      </c>
      <c r="Y20" s="11">
        <f>[16]Fevereiro!$C$28</f>
        <v>35.1</v>
      </c>
      <c r="Z20" s="11">
        <f>[16]Fevereiro!$C$29</f>
        <v>33.299999999999997</v>
      </c>
      <c r="AA20" s="11">
        <f>[16]Fevereiro!$C$30</f>
        <v>30</v>
      </c>
      <c r="AB20" s="11">
        <f>[16]Fevereiro!$C$31</f>
        <v>26.1</v>
      </c>
      <c r="AC20" s="11">
        <f>[16]Fevereiro!$C$32</f>
        <v>31.3</v>
      </c>
      <c r="AD20" s="121">
        <f t="shared" ref="AD20" si="3">MAX(B20:AC20)</f>
        <v>36.1</v>
      </c>
      <c r="AE20" s="88">
        <f t="shared" ref="AE20" si="4">AVERAGE(B20:AC20)</f>
        <v>32.540000000000006</v>
      </c>
      <c r="AF20" s="12" t="s">
        <v>47</v>
      </c>
      <c r="AG20" t="s">
        <v>47</v>
      </c>
      <c r="AI20" t="s">
        <v>47</v>
      </c>
    </row>
    <row r="21" spans="1:36" x14ac:dyDescent="0.2">
      <c r="A21" s="57" t="s">
        <v>43</v>
      </c>
      <c r="B21" s="11">
        <f>[17]Fevereiro!$C$5</f>
        <v>34.200000000000003</v>
      </c>
      <c r="C21" s="11">
        <f>[17]Fevereiro!$C$6</f>
        <v>33.4</v>
      </c>
      <c r="D21" s="11">
        <f>[17]Fevereiro!$C$7</f>
        <v>32.700000000000003</v>
      </c>
      <c r="E21" s="11">
        <f>[17]Fevereiro!$C$8</f>
        <v>32.1</v>
      </c>
      <c r="F21" s="11">
        <f>[17]Fevereiro!$C$9</f>
        <v>33.1</v>
      </c>
      <c r="G21" s="11">
        <f>[17]Fevereiro!$C$10</f>
        <v>30.2</v>
      </c>
      <c r="H21" s="11">
        <f>[17]Fevereiro!$C$11</f>
        <v>31.9</v>
      </c>
      <c r="I21" s="11">
        <f>[17]Fevereiro!$C$12</f>
        <v>33.6</v>
      </c>
      <c r="J21" s="11">
        <f>[17]Fevereiro!$C$13</f>
        <v>32.200000000000003</v>
      </c>
      <c r="K21" s="11">
        <f>[17]Fevereiro!$C$14</f>
        <v>30.4</v>
      </c>
      <c r="L21" s="11">
        <f>[17]Fevereiro!$C$15</f>
        <v>32.200000000000003</v>
      </c>
      <c r="M21" s="11">
        <f>[17]Fevereiro!$C$16</f>
        <v>29.6</v>
      </c>
      <c r="N21" s="11">
        <f>[17]Fevereiro!$C$17</f>
        <v>30.8</v>
      </c>
      <c r="O21" s="11">
        <f>[17]Fevereiro!$C$18</f>
        <v>29.8</v>
      </c>
      <c r="P21" s="11">
        <f>[17]Fevereiro!$C$19</f>
        <v>28.8</v>
      </c>
      <c r="Q21" s="11">
        <f>[17]Fevereiro!$C$20</f>
        <v>28</v>
      </c>
      <c r="R21" s="11">
        <f>[17]Fevereiro!$C$21</f>
        <v>30.4</v>
      </c>
      <c r="S21" s="11">
        <f>[17]Fevereiro!$C$22</f>
        <v>31.9</v>
      </c>
      <c r="T21" s="11">
        <f>[17]Fevereiro!$C$23</f>
        <v>31.3</v>
      </c>
      <c r="U21" s="11">
        <f>[17]Fevereiro!$C$24</f>
        <v>24.1</v>
      </c>
      <c r="V21" s="11">
        <f>[17]Fevereiro!$C$25</f>
        <v>30.4</v>
      </c>
      <c r="W21" s="11">
        <f>[17]Fevereiro!$C$26</f>
        <v>31.4</v>
      </c>
      <c r="X21" s="11">
        <f>[17]Fevereiro!$C$27</f>
        <v>32.5</v>
      </c>
      <c r="Y21" s="11">
        <f>[17]Fevereiro!$C$28</f>
        <v>33.5</v>
      </c>
      <c r="Z21" s="11">
        <f>[17]Fevereiro!$C$29</f>
        <v>32.5</v>
      </c>
      <c r="AA21" s="11">
        <f>[17]Fevereiro!$C$30</f>
        <v>27.7</v>
      </c>
      <c r="AB21" s="11">
        <f>[17]Fevereiro!$C$31</f>
        <v>30</v>
      </c>
      <c r="AC21" s="11">
        <f>[17]Fevereiro!$C$32</f>
        <v>26.4</v>
      </c>
      <c r="AD21" s="121">
        <f t="shared" si="1"/>
        <v>34.200000000000003</v>
      </c>
      <c r="AE21" s="88">
        <f t="shared" si="2"/>
        <v>30.896428571428569</v>
      </c>
      <c r="AG21" t="s">
        <v>229</v>
      </c>
      <c r="AI21" t="s">
        <v>47</v>
      </c>
    </row>
    <row r="22" spans="1:36" x14ac:dyDescent="0.2">
      <c r="A22" s="57" t="s">
        <v>6</v>
      </c>
      <c r="B22" s="11">
        <f>[18]Fevereiro!$C$5</f>
        <v>27.3</v>
      </c>
      <c r="C22" s="11">
        <f>[18]Fevereiro!$C$6</f>
        <v>26.7</v>
      </c>
      <c r="D22" s="11">
        <f>[18]Fevereiro!$C$7</f>
        <v>24</v>
      </c>
      <c r="E22" s="11">
        <f>[18]Fevereiro!$C$8</f>
        <v>23.8</v>
      </c>
      <c r="F22" s="11">
        <f>[18]Fevereiro!$C$9</f>
        <v>28</v>
      </c>
      <c r="G22" s="11">
        <f>[18]Fevereiro!$C$10</f>
        <v>35.299999999999997</v>
      </c>
      <c r="H22" s="11">
        <f>[18]Fevereiro!$C$11</f>
        <v>31.5</v>
      </c>
      <c r="I22" s="11">
        <f>[18]Fevereiro!$C$12</f>
        <v>29.7</v>
      </c>
      <c r="J22" s="11">
        <f>[18]Fevereiro!$C$13</f>
        <v>32.1</v>
      </c>
      <c r="K22" s="11" t="str">
        <f>[18]Fevereiro!$C$14</f>
        <v>*</v>
      </c>
      <c r="L22" s="11">
        <f>[18]Fevereiro!$C$15</f>
        <v>25.6</v>
      </c>
      <c r="M22" s="11" t="str">
        <f>[18]Fevereiro!$C$16</f>
        <v>*</v>
      </c>
      <c r="N22" s="11">
        <f>[18]Fevereiro!$C$17</f>
        <v>30.3</v>
      </c>
      <c r="O22" s="11">
        <f>[18]Fevereiro!$C$18</f>
        <v>26.2</v>
      </c>
      <c r="P22" s="11">
        <f>[18]Fevereiro!$C$19</f>
        <v>31</v>
      </c>
      <c r="Q22" s="11">
        <f>[18]Fevereiro!$C$20</f>
        <v>31.3</v>
      </c>
      <c r="R22" s="11">
        <f>[18]Fevereiro!$C$21</f>
        <v>32.6</v>
      </c>
      <c r="S22" s="11">
        <f>[18]Fevereiro!$C$22</f>
        <v>34</v>
      </c>
      <c r="T22" s="11">
        <f>[18]Fevereiro!$C$23</f>
        <v>30.8</v>
      </c>
      <c r="U22" s="11">
        <f>[18]Fevereiro!$C$24</f>
        <v>26.6</v>
      </c>
      <c r="V22" s="11">
        <f>[18]Fevereiro!$C$25</f>
        <v>30.8</v>
      </c>
      <c r="W22" s="11">
        <f>[18]Fevereiro!$C$26</f>
        <v>33.200000000000003</v>
      </c>
      <c r="X22" s="11">
        <f>[18]Fevereiro!$C$27</f>
        <v>33.6</v>
      </c>
      <c r="Y22" s="11">
        <f>[18]Fevereiro!$C$28</f>
        <v>35.4</v>
      </c>
      <c r="Z22" s="11">
        <f>[18]Fevereiro!$C$29</f>
        <v>34.9</v>
      </c>
      <c r="AA22" s="11">
        <f>[18]Fevereiro!$C$30</f>
        <v>27.1</v>
      </c>
      <c r="AB22" s="11">
        <f>[18]Fevereiro!$C$31</f>
        <v>30.8</v>
      </c>
      <c r="AC22" s="11">
        <f>[18]Fevereiro!$C$32</f>
        <v>28.5</v>
      </c>
      <c r="AD22" s="121">
        <f t="shared" si="1"/>
        <v>35.4</v>
      </c>
      <c r="AE22" s="88">
        <f t="shared" si="2"/>
        <v>30.042307692307695</v>
      </c>
      <c r="AG22" t="s">
        <v>47</v>
      </c>
    </row>
    <row r="23" spans="1:36" x14ac:dyDescent="0.2">
      <c r="A23" s="57" t="s">
        <v>7</v>
      </c>
      <c r="B23" s="11">
        <f>[19]Fevereiro!$C$5</f>
        <v>36.6</v>
      </c>
      <c r="C23" s="11">
        <f>[19]Fevereiro!$C$6</f>
        <v>31.9</v>
      </c>
      <c r="D23" s="11">
        <f>[19]Fevereiro!$C$7</f>
        <v>34</v>
      </c>
      <c r="E23" s="11">
        <f>[19]Fevereiro!$C$8</f>
        <v>32.700000000000003</v>
      </c>
      <c r="F23" s="11">
        <f>[19]Fevereiro!$C$9</f>
        <v>30.8</v>
      </c>
      <c r="G23" s="11">
        <f>[19]Fevereiro!$C$10</f>
        <v>32.6</v>
      </c>
      <c r="H23" s="11">
        <f>[19]Fevereiro!$C$11</f>
        <v>35.299999999999997</v>
      </c>
      <c r="I23" s="11">
        <f>[19]Fevereiro!$C$12</f>
        <v>35.4</v>
      </c>
      <c r="J23" s="11">
        <f>[19]Fevereiro!$C$13</f>
        <v>36.5</v>
      </c>
      <c r="K23" s="11">
        <f>[19]Fevereiro!$C$14</f>
        <v>32.299999999999997</v>
      </c>
      <c r="L23" s="11">
        <f>[19]Fevereiro!$C$15</f>
        <v>35</v>
      </c>
      <c r="M23" s="11">
        <f>[19]Fevereiro!$C$16</f>
        <v>29.6</v>
      </c>
      <c r="N23" s="11">
        <f>[19]Fevereiro!$C$17</f>
        <v>31.6</v>
      </c>
      <c r="O23" s="11">
        <f>[19]Fevereiro!$C$18</f>
        <v>27.8</v>
      </c>
      <c r="P23" s="11">
        <f>[19]Fevereiro!$C$19</f>
        <v>28.9</v>
      </c>
      <c r="Q23" s="11">
        <f>[19]Fevereiro!$C$20</f>
        <v>30.3</v>
      </c>
      <c r="R23" s="11">
        <f>[19]Fevereiro!$C$21</f>
        <v>29.9</v>
      </c>
      <c r="S23" s="11">
        <f>[19]Fevereiro!$C$22</f>
        <v>30.3</v>
      </c>
      <c r="T23" s="11">
        <f>[19]Fevereiro!$C$23</f>
        <v>28.1</v>
      </c>
      <c r="U23" s="11">
        <f>[19]Fevereiro!$C$24</f>
        <v>31.5</v>
      </c>
      <c r="V23" s="11">
        <f>[19]Fevereiro!$C$25</f>
        <v>32.6</v>
      </c>
      <c r="W23" s="11">
        <f>[19]Fevereiro!$C$26</f>
        <v>34.700000000000003</v>
      </c>
      <c r="X23" s="11">
        <f>[19]Fevereiro!$C$27</f>
        <v>34</v>
      </c>
      <c r="Y23" s="11">
        <f>[19]Fevereiro!$C$28</f>
        <v>35.9</v>
      </c>
      <c r="Z23" s="11">
        <f>[19]Fevereiro!$C$29</f>
        <v>35.299999999999997</v>
      </c>
      <c r="AA23" s="11">
        <f>[19]Fevereiro!$C$30</f>
        <v>29.7</v>
      </c>
      <c r="AB23" s="11">
        <f>[19]Fevereiro!$C$31</f>
        <v>24.8</v>
      </c>
      <c r="AC23" s="11">
        <f>[19]Fevereiro!$C$32</f>
        <v>30.5</v>
      </c>
      <c r="AD23" s="121">
        <f t="shared" si="1"/>
        <v>36.6</v>
      </c>
      <c r="AE23" s="88">
        <f t="shared" si="2"/>
        <v>32.092857142857142</v>
      </c>
      <c r="AG23" t="s">
        <v>47</v>
      </c>
      <c r="AI23" t="s">
        <v>47</v>
      </c>
    </row>
    <row r="24" spans="1:36" x14ac:dyDescent="0.2">
      <c r="A24" s="57" t="s">
        <v>169</v>
      </c>
      <c r="B24" s="11">
        <f>[20]Fevereiro!$C$5</f>
        <v>37.4</v>
      </c>
      <c r="C24" s="11">
        <f>[20]Fevereiro!$C$6</f>
        <v>32.4</v>
      </c>
      <c r="D24" s="11">
        <f>[20]Fevereiro!$C$7</f>
        <v>35.5</v>
      </c>
      <c r="E24" s="11">
        <f>[20]Fevereiro!$C$8</f>
        <v>34.1</v>
      </c>
      <c r="F24" s="11">
        <f>[20]Fevereiro!$C$9</f>
        <v>31.3</v>
      </c>
      <c r="G24" s="11">
        <f>[20]Fevereiro!$C$10</f>
        <v>33.5</v>
      </c>
      <c r="H24" s="11">
        <f>[20]Fevereiro!$C$11</f>
        <v>36.1</v>
      </c>
      <c r="I24" s="11">
        <f>[20]Fevereiro!$C$12</f>
        <v>35.200000000000003</v>
      </c>
      <c r="J24" s="11">
        <f>[20]Fevereiro!$C$13</f>
        <v>37.4</v>
      </c>
      <c r="K24" s="11">
        <f>[20]Fevereiro!$C$14</f>
        <v>34.700000000000003</v>
      </c>
      <c r="L24" s="11">
        <f>[20]Fevereiro!$C$15</f>
        <v>36.5</v>
      </c>
      <c r="M24" s="11">
        <f>[20]Fevereiro!$C$16</f>
        <v>29.5</v>
      </c>
      <c r="N24" s="11">
        <f>[20]Fevereiro!$C$17</f>
        <v>31.1</v>
      </c>
      <c r="O24" s="11">
        <f>[20]Fevereiro!$C$18</f>
        <v>29.3</v>
      </c>
      <c r="P24" s="11">
        <f>[20]Fevereiro!$C$19</f>
        <v>29.7</v>
      </c>
      <c r="Q24" s="11">
        <f>[20]Fevereiro!$C$20</f>
        <v>31.7</v>
      </c>
      <c r="R24" s="11">
        <f>[20]Fevereiro!$C$21</f>
        <v>32.1</v>
      </c>
      <c r="S24" s="11">
        <f>[20]Fevereiro!$C$22</f>
        <v>31</v>
      </c>
      <c r="T24" s="11">
        <f>[20]Fevereiro!$C$23</f>
        <v>21.6</v>
      </c>
      <c r="U24" s="11" t="str">
        <f>[20]Fevereiro!$C$24</f>
        <v>*</v>
      </c>
      <c r="V24" s="11" t="str">
        <f>[20]Fevereiro!$C$25</f>
        <v>*</v>
      </c>
      <c r="W24" s="11" t="str">
        <f>[20]Fevereiro!$C$26</f>
        <v>*</v>
      </c>
      <c r="X24" s="11" t="str">
        <f>[20]Fevereiro!$C$27</f>
        <v>*</v>
      </c>
      <c r="Y24" s="11" t="str">
        <f>[20]Fevereiro!$C$28</f>
        <v>*</v>
      </c>
      <c r="Z24" s="11" t="str">
        <f>[20]Fevereiro!$C$29</f>
        <v>*</v>
      </c>
      <c r="AA24" s="11" t="str">
        <f>[20]Fevereiro!$C$30</f>
        <v>*</v>
      </c>
      <c r="AB24" s="11" t="str">
        <f>[20]Fevereiro!$C$31</f>
        <v>*</v>
      </c>
      <c r="AC24" s="11" t="str">
        <f>[20]Fevereiro!$C$32</f>
        <v>*</v>
      </c>
      <c r="AD24" s="121">
        <f t="shared" si="1"/>
        <v>37.4</v>
      </c>
      <c r="AE24" s="88">
        <f t="shared" si="2"/>
        <v>32.636842105263156</v>
      </c>
      <c r="AG24" t="s">
        <v>47</v>
      </c>
      <c r="AH24" t="s">
        <v>47</v>
      </c>
      <c r="AI24" t="s">
        <v>47</v>
      </c>
      <c r="AJ24" t="s">
        <v>47</v>
      </c>
    </row>
    <row r="25" spans="1:36" x14ac:dyDescent="0.2">
      <c r="A25" s="57" t="s">
        <v>170</v>
      </c>
      <c r="B25" s="11">
        <f>[21]Fevereiro!$C$5</f>
        <v>39.700000000000003</v>
      </c>
      <c r="C25" s="11">
        <f>[21]Fevereiro!$C$6</f>
        <v>37.9</v>
      </c>
      <c r="D25" s="11">
        <f>[21]Fevereiro!$C$7</f>
        <v>32.299999999999997</v>
      </c>
      <c r="E25" s="11">
        <f>[21]Fevereiro!$C$8</f>
        <v>32.9</v>
      </c>
      <c r="F25" s="11">
        <f>[21]Fevereiro!$C$9</f>
        <v>30.5</v>
      </c>
      <c r="G25" s="11">
        <f>[21]Fevereiro!$C$10</f>
        <v>33.799999999999997</v>
      </c>
      <c r="H25" s="11">
        <f>[21]Fevereiro!$C$11</f>
        <v>35.5</v>
      </c>
      <c r="I25" s="11">
        <f>[21]Fevereiro!$C$12</f>
        <v>34.1</v>
      </c>
      <c r="J25" s="11">
        <f>[21]Fevereiro!$C$13</f>
        <v>37.5</v>
      </c>
      <c r="K25" s="11">
        <f>[21]Fevereiro!$C$14</f>
        <v>30.7</v>
      </c>
      <c r="L25" s="11">
        <f>[21]Fevereiro!$C$15</f>
        <v>36.200000000000003</v>
      </c>
      <c r="M25" s="11">
        <f>[21]Fevereiro!$C$16</f>
        <v>30.4</v>
      </c>
      <c r="N25" s="11">
        <f>[21]Fevereiro!$C$17</f>
        <v>30.3</v>
      </c>
      <c r="O25" s="11">
        <f>[21]Fevereiro!$C$18</f>
        <v>27.3</v>
      </c>
      <c r="P25" s="11">
        <f>[21]Fevereiro!$C$19</f>
        <v>30.6</v>
      </c>
      <c r="Q25" s="11">
        <f>[21]Fevereiro!$C$20</f>
        <v>30.3</v>
      </c>
      <c r="R25" s="11">
        <f>[21]Fevereiro!$C$21</f>
        <v>30</v>
      </c>
      <c r="S25" s="11">
        <f>[21]Fevereiro!$C$22</f>
        <v>31.1</v>
      </c>
      <c r="T25" s="11">
        <f>[21]Fevereiro!$C$23</f>
        <v>29.8</v>
      </c>
      <c r="U25" s="11">
        <f>[21]Fevereiro!$C$24</f>
        <v>32.799999999999997</v>
      </c>
      <c r="V25" s="11">
        <f>[21]Fevereiro!$C$25</f>
        <v>33.6</v>
      </c>
      <c r="W25" s="11">
        <f>[21]Fevereiro!$C$26</f>
        <v>35</v>
      </c>
      <c r="X25" s="11">
        <f>[21]Fevereiro!$C$27</f>
        <v>35.6</v>
      </c>
      <c r="Y25" s="11">
        <f>[21]Fevereiro!$C$28</f>
        <v>37</v>
      </c>
      <c r="Z25" s="11">
        <f>[21]Fevereiro!$C$29</f>
        <v>36.5</v>
      </c>
      <c r="AA25" s="11">
        <f>[21]Fevereiro!$C$30</f>
        <v>22.5</v>
      </c>
      <c r="AB25" s="11">
        <f>[21]Fevereiro!$C$31</f>
        <v>28.1</v>
      </c>
      <c r="AC25" s="11">
        <f>[21]Fevereiro!$C$32</f>
        <v>31.2</v>
      </c>
      <c r="AD25" s="121">
        <f t="shared" si="1"/>
        <v>39.700000000000003</v>
      </c>
      <c r="AE25" s="88">
        <f t="shared" si="2"/>
        <v>32.614285714285714</v>
      </c>
      <c r="AF25" s="12" t="s">
        <v>47</v>
      </c>
      <c r="AG25" t="s">
        <v>47</v>
      </c>
      <c r="AH25" t="s">
        <v>47</v>
      </c>
      <c r="AJ25" t="s">
        <v>47</v>
      </c>
    </row>
    <row r="26" spans="1:36" x14ac:dyDescent="0.2">
      <c r="A26" s="57" t="s">
        <v>171</v>
      </c>
      <c r="B26" s="11">
        <f>[22]Fevereiro!$C$5</f>
        <v>38.1</v>
      </c>
      <c r="C26" s="11">
        <f>[22]Fevereiro!$C$6</f>
        <v>31.9</v>
      </c>
      <c r="D26" s="11">
        <f>[22]Fevereiro!$C$7</f>
        <v>35.6</v>
      </c>
      <c r="E26" s="11">
        <f>[22]Fevereiro!$C$8</f>
        <v>34.4</v>
      </c>
      <c r="F26" s="11">
        <f>[22]Fevereiro!$C$9</f>
        <v>34.1</v>
      </c>
      <c r="G26" s="11">
        <f>[22]Fevereiro!$C$10</f>
        <v>34.9</v>
      </c>
      <c r="H26" s="11">
        <f>[22]Fevereiro!$C$11</f>
        <v>36.700000000000003</v>
      </c>
      <c r="I26" s="11">
        <f>[22]Fevereiro!$C$12</f>
        <v>37.5</v>
      </c>
      <c r="J26" s="11">
        <f>[22]Fevereiro!$C$13</f>
        <v>38.700000000000003</v>
      </c>
      <c r="K26" s="11">
        <f>[22]Fevereiro!$C$14</f>
        <v>33.700000000000003</v>
      </c>
      <c r="L26" s="11">
        <f>[22]Fevereiro!$C$15</f>
        <v>36.299999999999997</v>
      </c>
      <c r="M26" s="11">
        <f>[22]Fevereiro!$C$16</f>
        <v>29.8</v>
      </c>
      <c r="N26" s="11">
        <f>[22]Fevereiro!$C$17</f>
        <v>33.200000000000003</v>
      </c>
      <c r="O26" s="11">
        <f>[22]Fevereiro!$C$18</f>
        <v>30.4</v>
      </c>
      <c r="P26" s="11">
        <f>[22]Fevereiro!$C$19</f>
        <v>28.8</v>
      </c>
      <c r="Q26" s="11">
        <f>[22]Fevereiro!$C$20</f>
        <v>31.8</v>
      </c>
      <c r="R26" s="11">
        <f>[22]Fevereiro!$C$21</f>
        <v>31.7</v>
      </c>
      <c r="S26" s="11">
        <f>[22]Fevereiro!$C$22</f>
        <v>31.9</v>
      </c>
      <c r="T26" s="11">
        <f>[22]Fevereiro!$C$23</f>
        <v>27.9</v>
      </c>
      <c r="U26" s="11">
        <f>[22]Fevereiro!$C$24</f>
        <v>33.5</v>
      </c>
      <c r="V26" s="11">
        <f>[22]Fevereiro!$C$25</f>
        <v>34.6</v>
      </c>
      <c r="W26" s="11">
        <f>[22]Fevereiro!$C$26</f>
        <v>35.4</v>
      </c>
      <c r="X26" s="11">
        <f>[22]Fevereiro!$C$27</f>
        <v>35.1</v>
      </c>
      <c r="Y26" s="11">
        <f>[22]Fevereiro!$C$28</f>
        <v>36.4</v>
      </c>
      <c r="Z26" s="11">
        <f>[22]Fevereiro!$C$29</f>
        <v>35.700000000000003</v>
      </c>
      <c r="AA26" s="11">
        <f>[22]Fevereiro!$C$30</f>
        <v>28.3</v>
      </c>
      <c r="AB26" s="11">
        <f>[22]Fevereiro!$C$31</f>
        <v>25.6</v>
      </c>
      <c r="AC26" s="11">
        <f>[22]Fevereiro!$C$32</f>
        <v>32.200000000000003</v>
      </c>
      <c r="AD26" s="121">
        <f t="shared" si="1"/>
        <v>38.700000000000003</v>
      </c>
      <c r="AE26" s="88">
        <f t="shared" si="2"/>
        <v>33.364285714285714</v>
      </c>
      <c r="AG26" t="s">
        <v>47</v>
      </c>
      <c r="AI26" t="s">
        <v>47</v>
      </c>
    </row>
    <row r="27" spans="1:36" x14ac:dyDescent="0.2">
      <c r="A27" s="57" t="s">
        <v>8</v>
      </c>
      <c r="B27" s="11">
        <f>[23]Fevereiro!$C$5</f>
        <v>38.6</v>
      </c>
      <c r="C27" s="11">
        <f>[23]Fevereiro!$C$6</f>
        <v>38.1</v>
      </c>
      <c r="D27" s="11">
        <f>[23]Fevereiro!$C$7</f>
        <v>35.799999999999997</v>
      </c>
      <c r="E27" s="11">
        <f>[23]Fevereiro!$C$8</f>
        <v>33.1</v>
      </c>
      <c r="F27" s="11">
        <f>[23]Fevereiro!$C$9</f>
        <v>30.7</v>
      </c>
      <c r="G27" s="11">
        <f>[23]Fevereiro!$C$10</f>
        <v>34.299999999999997</v>
      </c>
      <c r="H27" s="11">
        <f>[23]Fevereiro!$C$11</f>
        <v>36.1</v>
      </c>
      <c r="I27" s="11">
        <f>[23]Fevereiro!$C$12</f>
        <v>34.299999999999997</v>
      </c>
      <c r="J27" s="11">
        <f>[23]Fevereiro!$C$13</f>
        <v>36.799999999999997</v>
      </c>
      <c r="K27" s="11">
        <f>[23]Fevereiro!$C$14</f>
        <v>29.9</v>
      </c>
      <c r="L27" s="11">
        <f>[23]Fevereiro!$C$15</f>
        <v>35.9</v>
      </c>
      <c r="M27" s="11">
        <f>[23]Fevereiro!$C$16</f>
        <v>30.6</v>
      </c>
      <c r="N27" s="11">
        <f>[23]Fevereiro!$C$17</f>
        <v>29.7</v>
      </c>
      <c r="O27" s="11">
        <f>[23]Fevereiro!$C$18</f>
        <v>27.5</v>
      </c>
      <c r="P27" s="11">
        <f>[23]Fevereiro!$C$19</f>
        <v>32.700000000000003</v>
      </c>
      <c r="Q27" s="11">
        <f>[23]Fevereiro!$C$20</f>
        <v>32.700000000000003</v>
      </c>
      <c r="R27" s="11">
        <f>[23]Fevereiro!$C$21</f>
        <v>30.3</v>
      </c>
      <c r="S27" s="11">
        <f>[23]Fevereiro!$C$22</f>
        <v>29.1</v>
      </c>
      <c r="T27" s="11">
        <f>[23]Fevereiro!$C$23</f>
        <v>28.5</v>
      </c>
      <c r="U27" s="11">
        <f>[23]Fevereiro!$C$24</f>
        <v>33.4</v>
      </c>
      <c r="V27" s="11">
        <f>[23]Fevereiro!$C$25</f>
        <v>34.299999999999997</v>
      </c>
      <c r="W27" s="11">
        <f>[23]Fevereiro!$C$26</f>
        <v>35.200000000000003</v>
      </c>
      <c r="X27" s="11">
        <f>[23]Fevereiro!$C$27</f>
        <v>36.4</v>
      </c>
      <c r="Y27" s="11">
        <f>[23]Fevereiro!$C$28</f>
        <v>37.4</v>
      </c>
      <c r="Z27" s="11">
        <f>[23]Fevereiro!$C$29</f>
        <v>36.799999999999997</v>
      </c>
      <c r="AA27" s="11">
        <f>[23]Fevereiro!$C$30</f>
        <v>23.1</v>
      </c>
      <c r="AB27" s="11">
        <f>[23]Fevereiro!$C$31</f>
        <v>26.8</v>
      </c>
      <c r="AC27" s="11">
        <f>[23]Fevereiro!$C$32</f>
        <v>31.3</v>
      </c>
      <c r="AD27" s="121">
        <f t="shared" si="1"/>
        <v>38.6</v>
      </c>
      <c r="AE27" s="88">
        <f t="shared" si="2"/>
        <v>32.835714285714275</v>
      </c>
      <c r="AG27" t="s">
        <v>47</v>
      </c>
    </row>
    <row r="28" spans="1:36" x14ac:dyDescent="0.2">
      <c r="A28" s="57" t="s">
        <v>9</v>
      </c>
      <c r="B28" s="11">
        <f>[24]Fevereiro!$C$5</f>
        <v>38.299999999999997</v>
      </c>
      <c r="C28" s="11">
        <f>[24]Fevereiro!$C$6</f>
        <v>35.700000000000003</v>
      </c>
      <c r="D28" s="11">
        <f>[24]Fevereiro!$C$7</f>
        <v>35.700000000000003</v>
      </c>
      <c r="E28" s="11">
        <f>[24]Fevereiro!$C$8</f>
        <v>34.9</v>
      </c>
      <c r="F28" s="11">
        <f>[24]Fevereiro!$C$9</f>
        <v>31.9</v>
      </c>
      <c r="G28" s="11">
        <f>[24]Fevereiro!$C$10</f>
        <v>33</v>
      </c>
      <c r="H28" s="11">
        <f>[24]Fevereiro!$C$11</f>
        <v>33.6</v>
      </c>
      <c r="I28" s="11">
        <f>[24]Fevereiro!$C$12</f>
        <v>34.1</v>
      </c>
      <c r="J28" s="11">
        <f>[24]Fevereiro!$C$13</f>
        <v>36.799999999999997</v>
      </c>
      <c r="K28" s="11">
        <f>[24]Fevereiro!$C$14</f>
        <v>35</v>
      </c>
      <c r="L28" s="11">
        <f>[24]Fevereiro!$C$15</f>
        <v>34.299999999999997</v>
      </c>
      <c r="M28" s="11">
        <f>[24]Fevereiro!$C$16</f>
        <v>30.3</v>
      </c>
      <c r="N28" s="11">
        <f>[24]Fevereiro!$C$17</f>
        <v>29.8</v>
      </c>
      <c r="O28" s="11">
        <f>[24]Fevereiro!$C$18</f>
        <v>28.7</v>
      </c>
      <c r="P28" s="11">
        <f>[24]Fevereiro!$C$19</f>
        <v>30.8</v>
      </c>
      <c r="Q28" s="11">
        <f>[24]Fevereiro!$C$20</f>
        <v>31.7</v>
      </c>
      <c r="R28" s="11">
        <f>[24]Fevereiro!$C$21</f>
        <v>31.1</v>
      </c>
      <c r="S28" s="11">
        <f>[24]Fevereiro!$C$22</f>
        <v>30.1</v>
      </c>
      <c r="T28" s="11">
        <f>[24]Fevereiro!$C$23</f>
        <v>25.3</v>
      </c>
      <c r="U28" s="11">
        <f>[24]Fevereiro!$C$24</f>
        <v>33.4</v>
      </c>
      <c r="V28" s="11">
        <f>[24]Fevereiro!$C$25</f>
        <v>34.299999999999997</v>
      </c>
      <c r="W28" s="11">
        <f>[24]Fevereiro!$C$26</f>
        <v>34.4</v>
      </c>
      <c r="X28" s="11">
        <f>[24]Fevereiro!$C$27</f>
        <v>35.5</v>
      </c>
      <c r="Y28" s="11">
        <f>[24]Fevereiro!$C$28</f>
        <v>36.6</v>
      </c>
      <c r="Z28" s="11">
        <f>[24]Fevereiro!$C$29</f>
        <v>35.700000000000003</v>
      </c>
      <c r="AA28" s="11">
        <f>[24]Fevereiro!$C$30</f>
        <v>30.3</v>
      </c>
      <c r="AB28" s="11">
        <f>[24]Fevereiro!$C$31</f>
        <v>26.5</v>
      </c>
      <c r="AC28" s="11">
        <f>[24]Fevereiro!$C$32</f>
        <v>31.3</v>
      </c>
      <c r="AD28" s="121">
        <f t="shared" si="1"/>
        <v>38.299999999999997</v>
      </c>
      <c r="AE28" s="88">
        <f t="shared" si="2"/>
        <v>32.824999999999996</v>
      </c>
      <c r="AI28" t="s">
        <v>47</v>
      </c>
    </row>
    <row r="29" spans="1:36" x14ac:dyDescent="0.2">
      <c r="A29" s="57" t="s">
        <v>42</v>
      </c>
      <c r="B29" s="11">
        <f>[25]Fevereiro!$C$5</f>
        <v>38.700000000000003</v>
      </c>
      <c r="C29" s="11">
        <f>[25]Fevereiro!$C$6</f>
        <v>30.9</v>
      </c>
      <c r="D29" s="11">
        <f>[25]Fevereiro!$C$7</f>
        <v>35.1</v>
      </c>
      <c r="E29" s="11">
        <f>[25]Fevereiro!$C$8</f>
        <v>35.4</v>
      </c>
      <c r="F29" s="11">
        <f>[25]Fevereiro!$C$9</f>
        <v>36.200000000000003</v>
      </c>
      <c r="G29" s="11">
        <f>[25]Fevereiro!$C$10</f>
        <v>36.299999999999997</v>
      </c>
      <c r="H29" s="11">
        <f>[25]Fevereiro!$C$11</f>
        <v>36.200000000000003</v>
      </c>
      <c r="I29" s="11">
        <f>[25]Fevereiro!$C$12</f>
        <v>37.6</v>
      </c>
      <c r="J29" s="11">
        <f>[25]Fevereiro!$C$13</f>
        <v>38</v>
      </c>
      <c r="K29" s="11">
        <f>[25]Fevereiro!$C$14</f>
        <v>34.200000000000003</v>
      </c>
      <c r="L29" s="11">
        <f>[25]Fevereiro!$C$15</f>
        <v>36.200000000000003</v>
      </c>
      <c r="M29" s="11">
        <f>[25]Fevereiro!$C$16</f>
        <v>31</v>
      </c>
      <c r="N29" s="11">
        <f>[25]Fevereiro!$C$17</f>
        <v>32.4</v>
      </c>
      <c r="O29" s="11">
        <f>[25]Fevereiro!$C$18</f>
        <v>29.2</v>
      </c>
      <c r="P29" s="11">
        <f>[25]Fevereiro!$C$19</f>
        <v>30.2</v>
      </c>
      <c r="Q29" s="11">
        <f>[25]Fevereiro!$C$20</f>
        <v>31.3</v>
      </c>
      <c r="R29" s="11">
        <f>[25]Fevereiro!$C$21</f>
        <v>31.3</v>
      </c>
      <c r="S29" s="11">
        <f>[25]Fevereiro!$C$22</f>
        <v>32.5</v>
      </c>
      <c r="T29" s="11">
        <f>[25]Fevereiro!$C$23</f>
        <v>34.700000000000003</v>
      </c>
      <c r="U29" s="11">
        <f>[25]Fevereiro!$C$24</f>
        <v>33.4</v>
      </c>
      <c r="V29" s="11">
        <f>[25]Fevereiro!$C$25</f>
        <v>35</v>
      </c>
      <c r="W29" s="11">
        <f>[25]Fevereiro!$C$26</f>
        <v>33.9</v>
      </c>
      <c r="X29" s="11">
        <f>[25]Fevereiro!$C$27</f>
        <v>34.5</v>
      </c>
      <c r="Y29" s="11">
        <f>[25]Fevereiro!$C$28</f>
        <v>35.700000000000003</v>
      </c>
      <c r="Z29" s="11">
        <f>[25]Fevereiro!$C$29</f>
        <v>35.200000000000003</v>
      </c>
      <c r="AA29" s="11">
        <f>[25]Fevereiro!$C$30</f>
        <v>29.7</v>
      </c>
      <c r="AB29" s="11">
        <f>[25]Fevereiro!$C$31</f>
        <v>27.7</v>
      </c>
      <c r="AC29" s="11">
        <f>[25]Fevereiro!$C$32</f>
        <v>32.6</v>
      </c>
      <c r="AD29" s="121">
        <f t="shared" si="1"/>
        <v>38.700000000000003</v>
      </c>
      <c r="AE29" s="88">
        <f t="shared" si="2"/>
        <v>33.753571428571433</v>
      </c>
      <c r="AI29" t="s">
        <v>47</v>
      </c>
      <c r="AJ29" t="s">
        <v>47</v>
      </c>
    </row>
    <row r="30" spans="1:36" x14ac:dyDescent="0.2">
      <c r="A30" s="57" t="s">
        <v>10</v>
      </c>
      <c r="B30" s="11">
        <f>[26]Fevereiro!$C$5</f>
        <v>38.6</v>
      </c>
      <c r="C30" s="11">
        <f>[26]Fevereiro!$C$6</f>
        <v>32.9</v>
      </c>
      <c r="D30" s="11">
        <f>[26]Fevereiro!$C$7</f>
        <v>35.299999999999997</v>
      </c>
      <c r="E30" s="11">
        <f>[26]Fevereiro!$C$8</f>
        <v>34</v>
      </c>
      <c r="F30" s="11">
        <f>[26]Fevereiro!$C$9</f>
        <v>32</v>
      </c>
      <c r="G30" s="11">
        <f>[26]Fevereiro!$C$10</f>
        <v>33.4</v>
      </c>
      <c r="H30" s="11">
        <f>[26]Fevereiro!$C$11</f>
        <v>33.200000000000003</v>
      </c>
      <c r="I30" s="11">
        <f>[26]Fevereiro!$C$12</f>
        <v>33.799999999999997</v>
      </c>
      <c r="J30" s="11">
        <f>[26]Fevereiro!$C$13</f>
        <v>37.6</v>
      </c>
      <c r="K30" s="11">
        <f>[26]Fevereiro!$C$14</f>
        <v>31</v>
      </c>
      <c r="L30" s="11">
        <f>[26]Fevereiro!$C$15</f>
        <v>36.4</v>
      </c>
      <c r="M30" s="11">
        <f>[26]Fevereiro!$C$16</f>
        <v>31.3</v>
      </c>
      <c r="N30" s="11">
        <f>[26]Fevereiro!$C$17</f>
        <v>32.1</v>
      </c>
      <c r="O30" s="11">
        <f>[26]Fevereiro!$C$18</f>
        <v>28.3</v>
      </c>
      <c r="P30" s="11">
        <f>[26]Fevereiro!$C$19</f>
        <v>30.3</v>
      </c>
      <c r="Q30" s="11">
        <f>[26]Fevereiro!$C$20</f>
        <v>30.9</v>
      </c>
      <c r="R30" s="11">
        <f>[26]Fevereiro!$C$21</f>
        <v>31.3</v>
      </c>
      <c r="S30" s="11">
        <f>[26]Fevereiro!$C$22</f>
        <v>29.4</v>
      </c>
      <c r="T30" s="11">
        <f>[26]Fevereiro!$C$23</f>
        <v>28.7</v>
      </c>
      <c r="U30" s="11">
        <f>[26]Fevereiro!$C$24</f>
        <v>33</v>
      </c>
      <c r="V30" s="11">
        <f>[26]Fevereiro!$C$25</f>
        <v>34.299999999999997</v>
      </c>
      <c r="W30" s="11">
        <f>[26]Fevereiro!$C$26</f>
        <v>34.200000000000003</v>
      </c>
      <c r="X30" s="11">
        <f>[26]Fevereiro!$C$27</f>
        <v>35.4</v>
      </c>
      <c r="Y30" s="11">
        <f>[26]Fevereiro!$C$28</f>
        <v>36.6</v>
      </c>
      <c r="Z30" s="11">
        <f>[26]Fevereiro!$C$29</f>
        <v>35.799999999999997</v>
      </c>
      <c r="AA30" s="11">
        <f>[26]Fevereiro!$C$30</f>
        <v>30.7</v>
      </c>
      <c r="AB30" s="11">
        <f>[26]Fevereiro!$C$31</f>
        <v>28.5</v>
      </c>
      <c r="AC30" s="11">
        <f>[26]Fevereiro!$C$32</f>
        <v>32.5</v>
      </c>
      <c r="AD30" s="121">
        <f t="shared" si="1"/>
        <v>38.6</v>
      </c>
      <c r="AE30" s="88">
        <f t="shared" si="2"/>
        <v>32.910714285714292</v>
      </c>
      <c r="AI30" t="s">
        <v>47</v>
      </c>
      <c r="AJ30" t="s">
        <v>47</v>
      </c>
    </row>
    <row r="31" spans="1:36" x14ac:dyDescent="0.2">
      <c r="A31" s="57" t="s">
        <v>172</v>
      </c>
      <c r="B31" s="11">
        <f>[27]Fevereiro!$C$5</f>
        <v>37.200000000000003</v>
      </c>
      <c r="C31" s="11">
        <f>[27]Fevereiro!$C$6</f>
        <v>31.9</v>
      </c>
      <c r="D31" s="11">
        <f>[27]Fevereiro!$C$7</f>
        <v>34</v>
      </c>
      <c r="E31" s="11">
        <f>[27]Fevereiro!$C$8</f>
        <v>32.4</v>
      </c>
      <c r="F31" s="11">
        <f>[27]Fevereiro!$C$9</f>
        <v>30.6</v>
      </c>
      <c r="G31" s="11">
        <f>[27]Fevereiro!$C$10</f>
        <v>33</v>
      </c>
      <c r="H31" s="11">
        <f>[27]Fevereiro!$C$11</f>
        <v>34.9</v>
      </c>
      <c r="I31" s="11">
        <f>[27]Fevereiro!$C$12</f>
        <v>35</v>
      </c>
      <c r="J31" s="11">
        <f>[27]Fevereiro!$C$13</f>
        <v>36.799999999999997</v>
      </c>
      <c r="K31" s="11">
        <f>[27]Fevereiro!$C$14</f>
        <v>31.6</v>
      </c>
      <c r="L31" s="11">
        <f>[27]Fevereiro!$C$15</f>
        <v>36</v>
      </c>
      <c r="M31" s="11">
        <f>[27]Fevereiro!$C$16</f>
        <v>29.3</v>
      </c>
      <c r="N31" s="11">
        <f>[27]Fevereiro!$C$17</f>
        <v>31.9</v>
      </c>
      <c r="O31" s="11">
        <f>[27]Fevereiro!$C$18</f>
        <v>25.9</v>
      </c>
      <c r="P31" s="11">
        <f>[27]Fevereiro!$C$19</f>
        <v>29.5</v>
      </c>
      <c r="Q31" s="11">
        <f>[27]Fevereiro!$C$20</f>
        <v>30</v>
      </c>
      <c r="R31" s="11">
        <f>[27]Fevereiro!$C$21</f>
        <v>31.2</v>
      </c>
      <c r="S31" s="11">
        <f>[27]Fevereiro!$C$22</f>
        <v>31.3</v>
      </c>
      <c r="T31" s="11">
        <f>[27]Fevereiro!$C$23</f>
        <v>29.2</v>
      </c>
      <c r="U31" s="11">
        <f>[27]Fevereiro!$C$24</f>
        <v>31.2</v>
      </c>
      <c r="V31" s="11">
        <f>[27]Fevereiro!$C$25</f>
        <v>33.299999999999997</v>
      </c>
      <c r="W31" s="11">
        <f>[27]Fevereiro!$C$26</f>
        <v>35.299999999999997</v>
      </c>
      <c r="X31" s="11">
        <f>[27]Fevereiro!$C$27</f>
        <v>35</v>
      </c>
      <c r="Y31" s="11">
        <f>[27]Fevereiro!$C$28</f>
        <v>36.9</v>
      </c>
      <c r="Z31" s="11">
        <f>[27]Fevereiro!$C$29</f>
        <v>35.9</v>
      </c>
      <c r="AA31" s="11">
        <f>[27]Fevereiro!$C$30</f>
        <v>29</v>
      </c>
      <c r="AB31" s="11">
        <f>[27]Fevereiro!$C$31</f>
        <v>26.9</v>
      </c>
      <c r="AC31" s="11">
        <f>[27]Fevereiro!$C$32</f>
        <v>30.3</v>
      </c>
      <c r="AD31" s="121">
        <f t="shared" si="1"/>
        <v>37.200000000000003</v>
      </c>
      <c r="AE31" s="88">
        <f t="shared" si="2"/>
        <v>32.339285714285708</v>
      </c>
      <c r="AF31" s="12" t="s">
        <v>47</v>
      </c>
      <c r="AI31" t="s">
        <v>47</v>
      </c>
    </row>
    <row r="32" spans="1:36" x14ac:dyDescent="0.2">
      <c r="A32" s="57" t="s">
        <v>11</v>
      </c>
      <c r="B32" s="11">
        <f>[28]Fevereiro!$C$5</f>
        <v>36.9</v>
      </c>
      <c r="C32" s="11">
        <f>[28]Fevereiro!$C$6</f>
        <v>30.7</v>
      </c>
      <c r="D32" s="11">
        <f>[28]Fevereiro!$C$7</f>
        <v>35.200000000000003</v>
      </c>
      <c r="E32" s="11">
        <f>[28]Fevereiro!$C$8</f>
        <v>33.200000000000003</v>
      </c>
      <c r="F32" s="11">
        <f>[28]Fevereiro!$C$9</f>
        <v>31.9</v>
      </c>
      <c r="G32" s="11">
        <f>[28]Fevereiro!$C$10</f>
        <v>33.4</v>
      </c>
      <c r="H32" s="11">
        <f>[28]Fevereiro!$C$11</f>
        <v>35.1</v>
      </c>
      <c r="I32" s="11">
        <f>[28]Fevereiro!$C$12</f>
        <v>34</v>
      </c>
      <c r="J32" s="11">
        <f>[28]Fevereiro!$C$13</f>
        <v>34.700000000000003</v>
      </c>
      <c r="K32" s="11">
        <f>[28]Fevereiro!$C$14</f>
        <v>34.4</v>
      </c>
      <c r="L32" s="11">
        <f>[28]Fevereiro!$C$15</f>
        <v>34.799999999999997</v>
      </c>
      <c r="M32" s="11">
        <f>[28]Fevereiro!$C$16</f>
        <v>28.4</v>
      </c>
      <c r="N32" s="11">
        <f>[28]Fevereiro!$C$17</f>
        <v>31.3</v>
      </c>
      <c r="O32" s="11">
        <f>[28]Fevereiro!$C$18</f>
        <v>28.1</v>
      </c>
      <c r="P32" s="11">
        <f>[28]Fevereiro!$C$19</f>
        <v>28.9</v>
      </c>
      <c r="Q32" s="11">
        <f>[28]Fevereiro!$C$20</f>
        <v>30.4</v>
      </c>
      <c r="R32" s="11">
        <f>[28]Fevereiro!$C$21</f>
        <v>31.7</v>
      </c>
      <c r="S32" s="11">
        <f>[28]Fevereiro!$C$22</f>
        <v>33.299999999999997</v>
      </c>
      <c r="T32" s="11">
        <f>[28]Fevereiro!$C$23</f>
        <v>34.1</v>
      </c>
      <c r="U32" s="11">
        <f>[28]Fevereiro!$C$24</f>
        <v>32.6</v>
      </c>
      <c r="V32" s="11">
        <f>[28]Fevereiro!$C$25</f>
        <v>33.4</v>
      </c>
      <c r="W32" s="11">
        <f>[28]Fevereiro!$C$26</f>
        <v>34.299999999999997</v>
      </c>
      <c r="X32" s="11">
        <f>[28]Fevereiro!$C$27</f>
        <v>34.700000000000003</v>
      </c>
      <c r="Y32" s="11">
        <f>[28]Fevereiro!$C$28</f>
        <v>35.6</v>
      </c>
      <c r="Z32" s="11">
        <f>[28]Fevereiro!$C$29</f>
        <v>34.4</v>
      </c>
      <c r="AA32" s="11">
        <f>[28]Fevereiro!$C$30</f>
        <v>28.4</v>
      </c>
      <c r="AB32" s="11">
        <f>[28]Fevereiro!$C$31</f>
        <v>24.5</v>
      </c>
      <c r="AC32" s="11">
        <f>[28]Fevereiro!$C$32</f>
        <v>31.2</v>
      </c>
      <c r="AD32" s="121">
        <f t="shared" si="1"/>
        <v>36.9</v>
      </c>
      <c r="AE32" s="88">
        <f t="shared" si="2"/>
        <v>32.485714285714288</v>
      </c>
      <c r="AJ32" t="s">
        <v>47</v>
      </c>
    </row>
    <row r="33" spans="1:36" s="5" customFormat="1" x14ac:dyDescent="0.2">
      <c r="A33" s="57" t="s">
        <v>12</v>
      </c>
      <c r="B33" s="11">
        <f>[29]Fevereiro!$C$5</f>
        <v>38.700000000000003</v>
      </c>
      <c r="C33" s="11">
        <f>[29]Fevereiro!$C$6</f>
        <v>30.2</v>
      </c>
      <c r="D33" s="11">
        <f>[29]Fevereiro!$C$7</f>
        <v>36.9</v>
      </c>
      <c r="E33" s="11">
        <f>[29]Fevereiro!$C$8</f>
        <v>37</v>
      </c>
      <c r="F33" s="11">
        <f>[29]Fevereiro!$C$9</f>
        <v>35</v>
      </c>
      <c r="G33" s="11">
        <f>[29]Fevereiro!$C$10</f>
        <v>35.700000000000003</v>
      </c>
      <c r="H33" s="11">
        <f>[29]Fevereiro!$C$11</f>
        <v>35.799999999999997</v>
      </c>
      <c r="I33" s="11">
        <f>[29]Fevereiro!$C$12</f>
        <v>36.700000000000003</v>
      </c>
      <c r="J33" s="11">
        <f>[29]Fevereiro!$C$13</f>
        <v>37.1</v>
      </c>
      <c r="K33" s="11">
        <f>[29]Fevereiro!$C$14</f>
        <v>32.9</v>
      </c>
      <c r="L33" s="11">
        <f>[29]Fevereiro!$C$15</f>
        <v>34.799999999999997</v>
      </c>
      <c r="M33" s="11">
        <f>[29]Fevereiro!$C$16</f>
        <v>32.799999999999997</v>
      </c>
      <c r="N33" s="11">
        <f>[29]Fevereiro!$C$17</f>
        <v>32.9</v>
      </c>
      <c r="O33" s="11">
        <f>[29]Fevereiro!$C$18</f>
        <v>31</v>
      </c>
      <c r="P33" s="11">
        <f>[29]Fevereiro!$C$19</f>
        <v>31.9</v>
      </c>
      <c r="Q33" s="11">
        <f>[29]Fevereiro!$C$20</f>
        <v>32.6</v>
      </c>
      <c r="R33" s="11">
        <f>[29]Fevereiro!$C$21</f>
        <v>32.799999999999997</v>
      </c>
      <c r="S33" s="11">
        <f>[29]Fevereiro!$C$22</f>
        <v>34.299999999999997</v>
      </c>
      <c r="T33" s="11">
        <f>[29]Fevereiro!$C$23</f>
        <v>34.700000000000003</v>
      </c>
      <c r="U33" s="11">
        <f>[29]Fevereiro!$C$24</f>
        <v>32.799999999999997</v>
      </c>
      <c r="V33" s="11">
        <f>[29]Fevereiro!$C$25</f>
        <v>35.4</v>
      </c>
      <c r="W33" s="11">
        <f>[29]Fevereiro!$C$26</f>
        <v>34.5</v>
      </c>
      <c r="X33" s="11">
        <f>[29]Fevereiro!$C$27</f>
        <v>35.1</v>
      </c>
      <c r="Y33" s="11">
        <f>[29]Fevereiro!$C$28</f>
        <v>35.9</v>
      </c>
      <c r="Z33" s="11">
        <f>[29]Fevereiro!$C$29</f>
        <v>35.700000000000003</v>
      </c>
      <c r="AA33" s="11">
        <f>[29]Fevereiro!$C$30</f>
        <v>29.5</v>
      </c>
      <c r="AB33" s="11">
        <f>[29]Fevereiro!$C$31</f>
        <v>28.7</v>
      </c>
      <c r="AC33" s="11">
        <f>[29]Fevereiro!$C$32</f>
        <v>32.5</v>
      </c>
      <c r="AD33" s="121">
        <f t="shared" si="1"/>
        <v>38.700000000000003</v>
      </c>
      <c r="AE33" s="88">
        <f t="shared" si="2"/>
        <v>34.067857142857143</v>
      </c>
      <c r="AI33" s="5" t="s">
        <v>47</v>
      </c>
      <c r="AJ33" s="5" t="s">
        <v>47</v>
      </c>
    </row>
    <row r="34" spans="1:36" x14ac:dyDescent="0.2">
      <c r="A34" s="57" t="s">
        <v>13</v>
      </c>
      <c r="B34" s="11">
        <f>[30]Fevereiro!$C$5</f>
        <v>36.9</v>
      </c>
      <c r="C34" s="11">
        <f>[30]Fevereiro!$C$6</f>
        <v>32.9</v>
      </c>
      <c r="D34" s="11">
        <f>[30]Fevereiro!$C$7</f>
        <v>35.299999999999997</v>
      </c>
      <c r="E34" s="11">
        <f>[30]Fevereiro!$C$8</f>
        <v>35.700000000000003</v>
      </c>
      <c r="F34" s="11">
        <f>[30]Fevereiro!$C$9</f>
        <v>34.6</v>
      </c>
      <c r="G34" s="11">
        <f>[30]Fevereiro!$C$10</f>
        <v>35.9</v>
      </c>
      <c r="H34" s="11">
        <f>[30]Fevereiro!$C$11</f>
        <v>36</v>
      </c>
      <c r="I34" s="11">
        <f>[30]Fevereiro!$C$12</f>
        <v>35.5</v>
      </c>
      <c r="J34" s="11">
        <f>[30]Fevereiro!$C$13</f>
        <v>37.1</v>
      </c>
      <c r="K34" s="11">
        <f>[30]Fevereiro!$C$14</f>
        <v>34.6</v>
      </c>
      <c r="L34" s="11">
        <f>[30]Fevereiro!$C$15</f>
        <v>35.5</v>
      </c>
      <c r="M34" s="11">
        <f>[30]Fevereiro!$C$16</f>
        <v>34.9</v>
      </c>
      <c r="N34" s="11">
        <f>[30]Fevereiro!$C$17</f>
        <v>31.3</v>
      </c>
      <c r="O34" s="11">
        <f>[30]Fevereiro!$C$18</f>
        <v>32.1</v>
      </c>
      <c r="P34" s="11">
        <f>[30]Fevereiro!$C$19</f>
        <v>30.6</v>
      </c>
      <c r="Q34" s="11">
        <f>[30]Fevereiro!$C$20</f>
        <v>33.4</v>
      </c>
      <c r="R34" s="11">
        <f>[30]Fevereiro!$C$21</f>
        <v>33.4</v>
      </c>
      <c r="S34" s="11">
        <f>[30]Fevereiro!$C$22</f>
        <v>34.799999999999997</v>
      </c>
      <c r="T34" s="11">
        <f>[30]Fevereiro!$C$23</f>
        <v>32.700000000000003</v>
      </c>
      <c r="U34" s="11">
        <f>[30]Fevereiro!$C$24</f>
        <v>32.299999999999997</v>
      </c>
      <c r="V34" s="11">
        <f>[30]Fevereiro!$C$25</f>
        <v>32</v>
      </c>
      <c r="W34" s="11">
        <f>[30]Fevereiro!$C$26</f>
        <v>33.200000000000003</v>
      </c>
      <c r="X34" s="11">
        <f>[30]Fevereiro!$C$27</f>
        <v>34.9</v>
      </c>
      <c r="Y34" s="11">
        <f>[30]Fevereiro!$C$28</f>
        <v>35.299999999999997</v>
      </c>
      <c r="Z34" s="11">
        <f>[30]Fevereiro!$C$29</f>
        <v>35.200000000000003</v>
      </c>
      <c r="AA34" s="11">
        <f>[30]Fevereiro!$C$30</f>
        <v>29.4</v>
      </c>
      <c r="AB34" s="11">
        <f>[30]Fevereiro!$C$31</f>
        <v>27.4</v>
      </c>
      <c r="AC34" s="11">
        <f>[30]Fevereiro!$C$32</f>
        <v>30.4</v>
      </c>
      <c r="AD34" s="121">
        <f t="shared" si="1"/>
        <v>37.1</v>
      </c>
      <c r="AE34" s="88">
        <f t="shared" si="2"/>
        <v>33.68928571428571</v>
      </c>
    </row>
    <row r="35" spans="1:36" x14ac:dyDescent="0.2">
      <c r="A35" s="57" t="s">
        <v>173</v>
      </c>
      <c r="B35" s="11">
        <f>[31]Fevereiro!$C$5</f>
        <v>36.299999999999997</v>
      </c>
      <c r="C35" s="11">
        <f>[31]Fevereiro!$C$6</f>
        <v>31.9</v>
      </c>
      <c r="D35" s="11">
        <f>[31]Fevereiro!$C$7</f>
        <v>34.299999999999997</v>
      </c>
      <c r="E35" s="11">
        <f>[31]Fevereiro!$C$8</f>
        <v>33.1</v>
      </c>
      <c r="F35" s="11">
        <f>[31]Fevereiro!$C$9</f>
        <v>32.6</v>
      </c>
      <c r="G35" s="11">
        <f>[31]Fevereiro!$C$10</f>
        <v>32.799999999999997</v>
      </c>
      <c r="H35" s="11">
        <f>[31]Fevereiro!$C$11</f>
        <v>33.700000000000003</v>
      </c>
      <c r="I35" s="11">
        <f>[31]Fevereiro!$C$12</f>
        <v>34.700000000000003</v>
      </c>
      <c r="J35" s="11">
        <f>[31]Fevereiro!$C$13</f>
        <v>35.299999999999997</v>
      </c>
      <c r="K35" s="11">
        <f>[31]Fevereiro!$C$14</f>
        <v>33.1</v>
      </c>
      <c r="L35" s="11">
        <f>[31]Fevereiro!$C$15</f>
        <v>34.6</v>
      </c>
      <c r="M35" s="11">
        <f>[31]Fevereiro!$C$16</f>
        <v>29.3</v>
      </c>
      <c r="N35" s="11">
        <f>[31]Fevereiro!$C$17</f>
        <v>31.6</v>
      </c>
      <c r="O35" s="11">
        <f>[31]Fevereiro!$C$18</f>
        <v>30.2</v>
      </c>
      <c r="P35" s="11">
        <f>[31]Fevereiro!$C$19</f>
        <v>30.1</v>
      </c>
      <c r="Q35" s="11">
        <f>[31]Fevereiro!$C$20</f>
        <v>30.7</v>
      </c>
      <c r="R35" s="11">
        <f>[31]Fevereiro!$C$21</f>
        <v>31.1</v>
      </c>
      <c r="S35" s="11">
        <f>[31]Fevereiro!$C$22</f>
        <v>31.3</v>
      </c>
      <c r="T35" s="11">
        <f>[31]Fevereiro!$C$23</f>
        <v>32.799999999999997</v>
      </c>
      <c r="U35" s="11">
        <f>[31]Fevereiro!$C$24</f>
        <v>31.8</v>
      </c>
      <c r="V35" s="11">
        <f>[31]Fevereiro!$C$25</f>
        <v>32.9</v>
      </c>
      <c r="W35" s="11">
        <f>[31]Fevereiro!$C$26</f>
        <v>34.1</v>
      </c>
      <c r="X35" s="11">
        <f>[31]Fevereiro!$C$27</f>
        <v>33.4</v>
      </c>
      <c r="Y35" s="11">
        <f>[31]Fevereiro!$C$28</f>
        <v>34.6</v>
      </c>
      <c r="Z35" s="11">
        <f>[31]Fevereiro!$C$29</f>
        <v>33.6</v>
      </c>
      <c r="AA35" s="11">
        <f>[31]Fevereiro!$C$30</f>
        <v>28.1</v>
      </c>
      <c r="AB35" s="11">
        <f>[31]Fevereiro!$C$31</f>
        <v>26</v>
      </c>
      <c r="AC35" s="11">
        <f>[31]Fevereiro!$C$32</f>
        <v>29.5</v>
      </c>
      <c r="AD35" s="121">
        <f t="shared" si="1"/>
        <v>36.299999999999997</v>
      </c>
      <c r="AE35" s="88">
        <f t="shared" si="2"/>
        <v>32.267857142857146</v>
      </c>
    </row>
    <row r="36" spans="1:36" x14ac:dyDescent="0.2">
      <c r="A36" s="57" t="s">
        <v>144</v>
      </c>
      <c r="B36" s="11">
        <f>[32]Fevereiro!$C$5</f>
        <v>37.700000000000003</v>
      </c>
      <c r="C36" s="11">
        <f>[32]Fevereiro!$C$6</f>
        <v>35.9</v>
      </c>
      <c r="D36" s="11">
        <f>[32]Fevereiro!$C$7</f>
        <v>35.6</v>
      </c>
      <c r="E36" s="11">
        <f>[32]Fevereiro!$C$8</f>
        <v>34.200000000000003</v>
      </c>
      <c r="F36" s="11">
        <f>[32]Fevereiro!$C$9</f>
        <v>31.4</v>
      </c>
      <c r="G36" s="11">
        <f>[32]Fevereiro!$C$10</f>
        <v>32.299999999999997</v>
      </c>
      <c r="H36" s="11">
        <f>[32]Fevereiro!$C$11</f>
        <v>34</v>
      </c>
      <c r="I36" s="11">
        <f>[32]Fevereiro!$C$12</f>
        <v>35.1</v>
      </c>
      <c r="J36" s="11">
        <f>[32]Fevereiro!$C$13</f>
        <v>36.799999999999997</v>
      </c>
      <c r="K36" s="11">
        <f>[32]Fevereiro!$C$14</f>
        <v>33.799999999999997</v>
      </c>
      <c r="L36" s="11">
        <f>[32]Fevereiro!$C$15</f>
        <v>34.5</v>
      </c>
      <c r="M36" s="11">
        <f>[32]Fevereiro!$C$16</f>
        <v>29.3</v>
      </c>
      <c r="N36" s="11">
        <f>[32]Fevereiro!$C$17</f>
        <v>30.5</v>
      </c>
      <c r="O36" s="11">
        <f>[32]Fevereiro!$C$18</f>
        <v>29.4</v>
      </c>
      <c r="P36" s="11">
        <f>[32]Fevereiro!$C$19</f>
        <v>29.5</v>
      </c>
      <c r="Q36" s="11">
        <f>[32]Fevereiro!$C$20</f>
        <v>30.5</v>
      </c>
      <c r="R36" s="11">
        <f>[32]Fevereiro!$C$21</f>
        <v>31.2</v>
      </c>
      <c r="S36" s="11">
        <f>[32]Fevereiro!$C$22</f>
        <v>31.5</v>
      </c>
      <c r="T36" s="11">
        <f>[32]Fevereiro!$C$23</f>
        <v>28.5</v>
      </c>
      <c r="U36" s="11">
        <f>[32]Fevereiro!$C$24</f>
        <v>22.9</v>
      </c>
      <c r="V36" s="11" t="str">
        <f>[32]Fevereiro!$C$25</f>
        <v>*</v>
      </c>
      <c r="W36" s="11" t="str">
        <f>[32]Fevereiro!$C$26</f>
        <v>*</v>
      </c>
      <c r="X36" s="11" t="str">
        <f>[32]Fevereiro!$C$27</f>
        <v>*</v>
      </c>
      <c r="Y36" s="11" t="str">
        <f>[32]Fevereiro!$C$28</f>
        <v>*</v>
      </c>
      <c r="Z36" s="11" t="str">
        <f>[32]Fevereiro!$C$29</f>
        <v>*</v>
      </c>
      <c r="AA36" s="11" t="str">
        <f>[32]Fevereiro!$C$30</f>
        <v>*</v>
      </c>
      <c r="AB36" s="11" t="str">
        <f>[32]Fevereiro!$C$31</f>
        <v>*</v>
      </c>
      <c r="AC36" s="11" t="str">
        <f>[32]Fevereiro!$C$32</f>
        <v>*</v>
      </c>
      <c r="AD36" s="121">
        <f t="shared" si="1"/>
        <v>37.700000000000003</v>
      </c>
      <c r="AE36" s="88">
        <f t="shared" si="2"/>
        <v>32.230000000000004</v>
      </c>
      <c r="AI36" t="s">
        <v>47</v>
      </c>
    </row>
    <row r="37" spans="1:36" x14ac:dyDescent="0.2">
      <c r="A37" s="57" t="s">
        <v>14</v>
      </c>
      <c r="B37" s="11">
        <f>[33]Fevereiro!$C$5</f>
        <v>37</v>
      </c>
      <c r="C37" s="11">
        <f>[33]Fevereiro!$C$6</f>
        <v>38.4</v>
      </c>
      <c r="D37" s="11">
        <f>[33]Fevereiro!$C$7</f>
        <v>37.299999999999997</v>
      </c>
      <c r="E37" s="11">
        <f>[33]Fevereiro!$C$8</f>
        <v>36.4</v>
      </c>
      <c r="F37" s="11">
        <f>[33]Fevereiro!$C$9</f>
        <v>34.5</v>
      </c>
      <c r="G37" s="11">
        <f>[33]Fevereiro!$C$10</f>
        <v>34.1</v>
      </c>
      <c r="H37" s="11">
        <f>[33]Fevereiro!$C$11</f>
        <v>34.4</v>
      </c>
      <c r="I37" s="11">
        <f>[33]Fevereiro!$C$12</f>
        <v>35.700000000000003</v>
      </c>
      <c r="J37" s="11">
        <f>[33]Fevereiro!$C$13</f>
        <v>36.1</v>
      </c>
      <c r="K37" s="11">
        <f>[33]Fevereiro!$C$14</f>
        <v>35.6</v>
      </c>
      <c r="L37" s="11">
        <f>[33]Fevereiro!$C$15</f>
        <v>33.700000000000003</v>
      </c>
      <c r="M37" s="11">
        <f>[33]Fevereiro!$C$16</f>
        <v>31.8</v>
      </c>
      <c r="N37" s="11">
        <f>[33]Fevereiro!$C$17</f>
        <v>30.4</v>
      </c>
      <c r="O37" s="11">
        <f>[33]Fevereiro!$C$18</f>
        <v>30.7</v>
      </c>
      <c r="P37" s="11">
        <f>[33]Fevereiro!$C$19</f>
        <v>31.8</v>
      </c>
      <c r="Q37" s="11">
        <f>[33]Fevereiro!$C$20</f>
        <v>28.1</v>
      </c>
      <c r="R37" s="11">
        <f>[33]Fevereiro!$C$21</f>
        <v>31.2</v>
      </c>
      <c r="S37" s="11">
        <f>[33]Fevereiro!$C$22</f>
        <v>33.299999999999997</v>
      </c>
      <c r="T37" s="11">
        <f>[33]Fevereiro!$C$23</f>
        <v>31.3</v>
      </c>
      <c r="U37" s="11">
        <f>[33]Fevereiro!$C$24</f>
        <v>29.1</v>
      </c>
      <c r="V37" s="11">
        <f>[33]Fevereiro!$C$25</f>
        <v>29.3</v>
      </c>
      <c r="W37" s="11">
        <f>[33]Fevereiro!$C$26</f>
        <v>32.1</v>
      </c>
      <c r="X37" s="11">
        <f>[33]Fevereiro!$C$27</f>
        <v>31.7</v>
      </c>
      <c r="Y37" s="11">
        <f>[33]Fevereiro!$C$28</f>
        <v>34.200000000000003</v>
      </c>
      <c r="Z37" s="11">
        <f>[33]Fevereiro!$C$29</f>
        <v>34.9</v>
      </c>
      <c r="AA37" s="11">
        <f>[33]Fevereiro!$C$30</f>
        <v>32.700000000000003</v>
      </c>
      <c r="AB37" s="11">
        <f>[33]Fevereiro!$C$31</f>
        <v>30.5</v>
      </c>
      <c r="AC37" s="11">
        <f>[33]Fevereiro!$C$32</f>
        <v>27.4</v>
      </c>
      <c r="AD37" s="121">
        <f t="shared" si="1"/>
        <v>38.4</v>
      </c>
      <c r="AE37" s="88">
        <f t="shared" si="2"/>
        <v>32.989285714285714</v>
      </c>
      <c r="AG37" t="s">
        <v>47</v>
      </c>
      <c r="AI37" t="s">
        <v>47</v>
      </c>
    </row>
    <row r="38" spans="1:36" x14ac:dyDescent="0.2">
      <c r="A38" s="57" t="s">
        <v>174</v>
      </c>
      <c r="B38" s="11">
        <f>[34]Fevereiro!$C$5</f>
        <v>30.5</v>
      </c>
      <c r="C38" s="11">
        <f>[34]Fevereiro!$C$6</f>
        <v>32.299999999999997</v>
      </c>
      <c r="D38" s="11">
        <f>[34]Fevereiro!$C$7</f>
        <v>29.1</v>
      </c>
      <c r="E38" s="11">
        <f>[34]Fevereiro!$C$8</f>
        <v>29.7</v>
      </c>
      <c r="F38" s="11">
        <f>[34]Fevereiro!$C$9</f>
        <v>31.8</v>
      </c>
      <c r="G38" s="11">
        <f>[34]Fevereiro!$C$10</f>
        <v>28.4</v>
      </c>
      <c r="H38" s="11">
        <f>[34]Fevereiro!$C$11</f>
        <v>33.200000000000003</v>
      </c>
      <c r="I38" s="11">
        <f>[34]Fevereiro!$C$12</f>
        <v>29.5</v>
      </c>
      <c r="J38" s="11">
        <f>[34]Fevereiro!$C$13</f>
        <v>29.7</v>
      </c>
      <c r="K38" s="11">
        <f>[34]Fevereiro!$C$14</f>
        <v>30.5</v>
      </c>
      <c r="L38" s="11">
        <f>[34]Fevereiro!$C$15</f>
        <v>31.2</v>
      </c>
      <c r="M38" s="11">
        <f>[34]Fevereiro!$C$16</f>
        <v>29.8</v>
      </c>
      <c r="N38" s="11">
        <f>[34]Fevereiro!$C$17</f>
        <v>30.5</v>
      </c>
      <c r="O38" s="11">
        <f>[34]Fevereiro!$C$18</f>
        <v>30.2</v>
      </c>
      <c r="P38" s="11">
        <f>[34]Fevereiro!$C$19</f>
        <v>30.2</v>
      </c>
      <c r="Q38" s="11">
        <f>[34]Fevereiro!$C$20</f>
        <v>29.1</v>
      </c>
      <c r="R38" s="11">
        <f>[34]Fevereiro!$C$21</f>
        <v>30.1</v>
      </c>
      <c r="S38" s="11">
        <f>[34]Fevereiro!$C$22</f>
        <v>31.9</v>
      </c>
      <c r="T38" s="11">
        <f>[34]Fevereiro!$C$23</f>
        <v>29.3</v>
      </c>
      <c r="U38" s="11">
        <f>[34]Fevereiro!$C$24</f>
        <v>26.7</v>
      </c>
      <c r="V38" s="11">
        <f>[34]Fevereiro!$C$25</f>
        <v>30.1</v>
      </c>
      <c r="W38" s="11">
        <f>[34]Fevereiro!$C$26</f>
        <v>30.8</v>
      </c>
      <c r="X38" s="11">
        <f>[34]Fevereiro!$C$27</f>
        <v>31</v>
      </c>
      <c r="Y38" s="11">
        <f>[34]Fevereiro!$C$28</f>
        <v>30.9</v>
      </c>
      <c r="Z38" s="11">
        <f>[34]Fevereiro!$C$29</f>
        <v>28.7</v>
      </c>
      <c r="AA38" s="11">
        <f>[34]Fevereiro!$C$30</f>
        <v>28</v>
      </c>
      <c r="AB38" s="11">
        <f>[34]Fevereiro!$C$31</f>
        <v>29.5</v>
      </c>
      <c r="AC38" s="11">
        <f>[34]Fevereiro!$C$32</f>
        <v>27.8</v>
      </c>
      <c r="AD38" s="121">
        <f t="shared" si="1"/>
        <v>33.200000000000003</v>
      </c>
      <c r="AE38" s="88">
        <f t="shared" si="2"/>
        <v>30.017857142857139</v>
      </c>
    </row>
    <row r="39" spans="1:36" x14ac:dyDescent="0.2">
      <c r="A39" s="57" t="s">
        <v>15</v>
      </c>
      <c r="B39" s="11">
        <f>[35]Fevereiro!$C$5</f>
        <v>35.1</v>
      </c>
      <c r="C39" s="11">
        <f>[35]Fevereiro!$C$6</f>
        <v>30.1</v>
      </c>
      <c r="D39" s="11">
        <f>[35]Fevereiro!$C$7</f>
        <v>28.7</v>
      </c>
      <c r="E39" s="11">
        <f>[35]Fevereiro!$C$8</f>
        <v>30.7</v>
      </c>
      <c r="F39" s="11">
        <f>[35]Fevereiro!$C$9</f>
        <v>30.9</v>
      </c>
      <c r="G39" s="11">
        <f>[35]Fevereiro!$C$10</f>
        <v>31.1</v>
      </c>
      <c r="H39" s="11">
        <f>[35]Fevereiro!$C$11</f>
        <v>33.299999999999997</v>
      </c>
      <c r="I39" s="11">
        <f>[35]Fevereiro!$C$12</f>
        <v>33.1</v>
      </c>
      <c r="J39" s="11">
        <f>[35]Fevereiro!$C$13</f>
        <v>34.6</v>
      </c>
      <c r="K39" s="11">
        <f>[35]Fevereiro!$C$14</f>
        <v>29.6</v>
      </c>
      <c r="L39" s="11">
        <f>[35]Fevereiro!$C$15</f>
        <v>32.799999999999997</v>
      </c>
      <c r="M39" s="11">
        <f>[35]Fevereiro!$C$16</f>
        <v>28.3</v>
      </c>
      <c r="N39" s="11">
        <f>[35]Fevereiro!$C$17</f>
        <v>30.4</v>
      </c>
      <c r="O39" s="11">
        <f>[35]Fevereiro!$C$18</f>
        <v>27.2</v>
      </c>
      <c r="P39" s="11">
        <f>[35]Fevereiro!$C$19</f>
        <v>27.2</v>
      </c>
      <c r="Q39" s="11">
        <f>[35]Fevereiro!$C$20</f>
        <v>27.8</v>
      </c>
      <c r="R39" s="11">
        <f>[35]Fevereiro!$C$21</f>
        <v>27.2</v>
      </c>
      <c r="S39" s="11">
        <f>[35]Fevereiro!$C$22</f>
        <v>29.9</v>
      </c>
      <c r="T39" s="11">
        <f>[35]Fevereiro!$C$23</f>
        <v>29.5</v>
      </c>
      <c r="U39" s="11">
        <f>[35]Fevereiro!$C$24</f>
        <v>30.1</v>
      </c>
      <c r="V39" s="11">
        <f>[35]Fevereiro!$C$25</f>
        <v>29.9</v>
      </c>
      <c r="W39" s="11">
        <f>[35]Fevereiro!$C$26</f>
        <v>32.5</v>
      </c>
      <c r="X39" s="11">
        <f>[35]Fevereiro!$C$27</f>
        <v>32</v>
      </c>
      <c r="Y39" s="11">
        <f>[35]Fevereiro!$C$28</f>
        <v>33.200000000000003</v>
      </c>
      <c r="Z39" s="11">
        <f>[35]Fevereiro!$C$29</f>
        <v>32.6</v>
      </c>
      <c r="AA39" s="11">
        <f>[35]Fevereiro!$C$30</f>
        <v>28.4</v>
      </c>
      <c r="AB39" s="11">
        <f>[35]Fevereiro!$C$31</f>
        <v>26.6</v>
      </c>
      <c r="AC39" s="11">
        <f>[35]Fevereiro!$C$32</f>
        <v>28.6</v>
      </c>
      <c r="AD39" s="121">
        <f t="shared" si="1"/>
        <v>35.1</v>
      </c>
      <c r="AE39" s="88">
        <f t="shared" si="2"/>
        <v>30.407142857142862</v>
      </c>
      <c r="AF39" s="12" t="s">
        <v>47</v>
      </c>
      <c r="AI39" t="s">
        <v>47</v>
      </c>
    </row>
    <row r="40" spans="1:36" x14ac:dyDescent="0.2">
      <c r="A40" s="57" t="s">
        <v>16</v>
      </c>
      <c r="B40" s="11">
        <f>[36]Fevereiro!$C$5</f>
        <v>40.9</v>
      </c>
      <c r="C40" s="11">
        <f>[36]Fevereiro!$C$6</f>
        <v>39.700000000000003</v>
      </c>
      <c r="D40" s="11">
        <f>[36]Fevereiro!$C$7</f>
        <v>34.6</v>
      </c>
      <c r="E40" s="11">
        <f>[36]Fevereiro!$C$8</f>
        <v>34.1</v>
      </c>
      <c r="F40" s="11">
        <f>[36]Fevereiro!$C$9</f>
        <v>35.1</v>
      </c>
      <c r="G40" s="11">
        <f>[36]Fevereiro!$C$10</f>
        <v>37.5</v>
      </c>
      <c r="H40" s="11">
        <f>[36]Fevereiro!$C$11</f>
        <v>39.9</v>
      </c>
      <c r="I40" s="11">
        <f>[36]Fevereiro!$C$12</f>
        <v>41</v>
      </c>
      <c r="J40" s="11">
        <f>[36]Fevereiro!$C$13</f>
        <v>40.700000000000003</v>
      </c>
      <c r="K40" s="11">
        <f>[36]Fevereiro!$C$14</f>
        <v>36.4</v>
      </c>
      <c r="L40" s="11">
        <f>[36]Fevereiro!$C$15</f>
        <v>39.1</v>
      </c>
      <c r="M40" s="11">
        <f>[36]Fevereiro!$C$16</f>
        <v>34.799999999999997</v>
      </c>
      <c r="N40" s="11">
        <f>[36]Fevereiro!$C$17</f>
        <v>28.4</v>
      </c>
      <c r="O40" s="11">
        <f>[36]Fevereiro!$C$18</f>
        <v>33.1</v>
      </c>
      <c r="P40" s="11">
        <f>[36]Fevereiro!$C$19</f>
        <v>31.7</v>
      </c>
      <c r="Q40" s="11">
        <f>[36]Fevereiro!$C$20</f>
        <v>32.4</v>
      </c>
      <c r="R40" s="11">
        <f>[36]Fevereiro!$C$21</f>
        <v>32.799999999999997</v>
      </c>
      <c r="S40" s="11">
        <f>[36]Fevereiro!$C$22</f>
        <v>38.200000000000003</v>
      </c>
      <c r="T40" s="11">
        <f>[36]Fevereiro!$C$23</f>
        <v>36.799999999999997</v>
      </c>
      <c r="U40" s="11">
        <f>[36]Fevereiro!$C$24</f>
        <v>35.9</v>
      </c>
      <c r="V40" s="11">
        <f>[36]Fevereiro!$C$25</f>
        <v>37.1</v>
      </c>
      <c r="W40" s="11">
        <f>[36]Fevereiro!$C$26</f>
        <v>37.5</v>
      </c>
      <c r="X40" s="11">
        <f>[36]Fevereiro!$C$27</f>
        <v>37.299999999999997</v>
      </c>
      <c r="Y40" s="11">
        <f>[36]Fevereiro!$C$28</f>
        <v>37.200000000000003</v>
      </c>
      <c r="Z40" s="11">
        <f>[36]Fevereiro!$C$29</f>
        <v>36.9</v>
      </c>
      <c r="AA40" s="11">
        <f>[36]Fevereiro!$C$30</f>
        <v>31.2</v>
      </c>
      <c r="AB40" s="11">
        <f>[36]Fevereiro!$C$31</f>
        <v>24</v>
      </c>
      <c r="AC40" s="11">
        <f>[36]Fevereiro!$C$32</f>
        <v>31.6</v>
      </c>
      <c r="AD40" s="121">
        <f t="shared" si="1"/>
        <v>41</v>
      </c>
      <c r="AE40" s="88">
        <f t="shared" si="2"/>
        <v>35.567857142857143</v>
      </c>
      <c r="AH40" t="s">
        <v>47</v>
      </c>
      <c r="AI40" t="s">
        <v>47</v>
      </c>
      <c r="AJ40" t="s">
        <v>47</v>
      </c>
    </row>
    <row r="41" spans="1:36" x14ac:dyDescent="0.2">
      <c r="A41" s="57" t="s">
        <v>175</v>
      </c>
      <c r="B41" s="11">
        <f>[37]Fevereiro!$C$5</f>
        <v>36.700000000000003</v>
      </c>
      <c r="C41" s="11">
        <f>[37]Fevereiro!$C$6</f>
        <v>35.6</v>
      </c>
      <c r="D41" s="11">
        <f>[37]Fevereiro!$C$7</f>
        <v>36.5</v>
      </c>
      <c r="E41" s="11">
        <f>[37]Fevereiro!$C$8</f>
        <v>35.200000000000003</v>
      </c>
      <c r="F41" s="11">
        <f>[37]Fevereiro!$C$9</f>
        <v>32.9</v>
      </c>
      <c r="G41" s="11">
        <f>[37]Fevereiro!$C$10</f>
        <v>32.5</v>
      </c>
      <c r="H41" s="11">
        <f>[37]Fevereiro!$C$11</f>
        <v>33.799999999999997</v>
      </c>
      <c r="I41" s="11">
        <f>[37]Fevereiro!$C$12</f>
        <v>36.299999999999997</v>
      </c>
      <c r="J41" s="11">
        <f>[37]Fevereiro!$C$13</f>
        <v>36.700000000000003</v>
      </c>
      <c r="K41" s="11">
        <f>[37]Fevereiro!$C$14</f>
        <v>32.5</v>
      </c>
      <c r="L41" s="11">
        <f>[37]Fevereiro!$C$15</f>
        <v>33.4</v>
      </c>
      <c r="M41" s="11">
        <f>[37]Fevereiro!$C$16</f>
        <v>30.3</v>
      </c>
      <c r="N41" s="11">
        <f>[37]Fevereiro!$C$17</f>
        <v>31.2</v>
      </c>
      <c r="O41" s="11">
        <f>[37]Fevereiro!$C$18</f>
        <v>30.2</v>
      </c>
      <c r="P41" s="11">
        <f>[37]Fevereiro!$C$19</f>
        <v>30.2</v>
      </c>
      <c r="Q41" s="11">
        <f>[37]Fevereiro!$C$20</f>
        <v>30.8</v>
      </c>
      <c r="R41" s="11">
        <f>[37]Fevereiro!$C$21</f>
        <v>31.8</v>
      </c>
      <c r="S41" s="11">
        <f>[37]Fevereiro!$C$22</f>
        <v>32.1</v>
      </c>
      <c r="T41" s="11">
        <f>[37]Fevereiro!$C$23</f>
        <v>33.200000000000003</v>
      </c>
      <c r="U41" s="11">
        <f>[37]Fevereiro!$C$24</f>
        <v>32.1</v>
      </c>
      <c r="V41" s="11">
        <f>[37]Fevereiro!$C$25</f>
        <v>33.200000000000003</v>
      </c>
      <c r="W41" s="11">
        <f>[37]Fevereiro!$C$26</f>
        <v>34.4</v>
      </c>
      <c r="X41" s="11">
        <f>[37]Fevereiro!$C$27</f>
        <v>34.9</v>
      </c>
      <c r="Y41" s="11">
        <f>[37]Fevereiro!$C$28</f>
        <v>36.1</v>
      </c>
      <c r="Z41" s="11">
        <f>[37]Fevereiro!$C$29</f>
        <v>30.1</v>
      </c>
      <c r="AA41" s="11">
        <f>[37]Fevereiro!$C$30</f>
        <v>30.9</v>
      </c>
      <c r="AB41" s="11">
        <f>[37]Fevereiro!$C$31</f>
        <v>28.2</v>
      </c>
      <c r="AC41" s="11">
        <f>[37]Fevereiro!$C$32</f>
        <v>29.6</v>
      </c>
      <c r="AD41" s="121">
        <f t="shared" si="1"/>
        <v>36.700000000000003</v>
      </c>
      <c r="AE41" s="88">
        <f t="shared" si="2"/>
        <v>32.907142857142858</v>
      </c>
      <c r="AG41" t="s">
        <v>47</v>
      </c>
      <c r="AI41" t="s">
        <v>47</v>
      </c>
    </row>
    <row r="42" spans="1:36" x14ac:dyDescent="0.2">
      <c r="A42" s="57" t="s">
        <v>17</v>
      </c>
      <c r="B42" s="11">
        <f>[38]Fevereiro!$C$5</f>
        <v>37.5</v>
      </c>
      <c r="C42" s="11">
        <f>[38]Fevereiro!$C$6</f>
        <v>31.1</v>
      </c>
      <c r="D42" s="11">
        <f>[38]Fevereiro!$C$7</f>
        <v>35.799999999999997</v>
      </c>
      <c r="E42" s="11">
        <f>[38]Fevereiro!$C$8</f>
        <v>34.799999999999997</v>
      </c>
      <c r="F42" s="11">
        <f>[38]Fevereiro!$C$9</f>
        <v>32.299999999999997</v>
      </c>
      <c r="G42" s="11">
        <f>[38]Fevereiro!$C$10</f>
        <v>33.5</v>
      </c>
      <c r="H42" s="11">
        <f>[38]Fevereiro!$C$11</f>
        <v>36</v>
      </c>
      <c r="I42" s="11">
        <f>[38]Fevereiro!$C$12</f>
        <v>36.299999999999997</v>
      </c>
      <c r="J42" s="11">
        <f>[38]Fevereiro!$C$13</f>
        <v>37</v>
      </c>
      <c r="K42" s="11">
        <f>[38]Fevereiro!$C$14</f>
        <v>33.9</v>
      </c>
      <c r="L42" s="11">
        <f>[38]Fevereiro!$C$15</f>
        <v>36.200000000000003</v>
      </c>
      <c r="M42" s="11">
        <f>[38]Fevereiro!$C$16</f>
        <v>29.3</v>
      </c>
      <c r="N42" s="11">
        <f>[38]Fevereiro!$C$17</f>
        <v>33.299999999999997</v>
      </c>
      <c r="O42" s="11">
        <f>[38]Fevereiro!$C$18</f>
        <v>30</v>
      </c>
      <c r="P42" s="11">
        <f>[38]Fevereiro!$C$19</f>
        <v>29</v>
      </c>
      <c r="Q42" s="11">
        <f>[38]Fevereiro!$C$20</f>
        <v>31.7</v>
      </c>
      <c r="R42" s="11">
        <f>[38]Fevereiro!$C$21</f>
        <v>32.5</v>
      </c>
      <c r="S42" s="11">
        <f>[38]Fevereiro!$C$22</f>
        <v>30.6</v>
      </c>
      <c r="T42" s="11">
        <f>[38]Fevereiro!$C$23</f>
        <v>31</v>
      </c>
      <c r="U42" s="11">
        <f>[38]Fevereiro!$C$24</f>
        <v>32.4</v>
      </c>
      <c r="V42" s="11">
        <f>[38]Fevereiro!$C$25</f>
        <v>34.5</v>
      </c>
      <c r="W42" s="11">
        <f>[38]Fevereiro!$C$26</f>
        <v>35.1</v>
      </c>
      <c r="X42" s="11">
        <f>[38]Fevereiro!$C$27</f>
        <v>35.4</v>
      </c>
      <c r="Y42" s="11">
        <f>[38]Fevereiro!$C$28</f>
        <v>36.700000000000003</v>
      </c>
      <c r="Z42" s="11">
        <f>[38]Fevereiro!$C$29</f>
        <v>35</v>
      </c>
      <c r="AA42" s="11">
        <f>[38]Fevereiro!$C$30</f>
        <v>28.3</v>
      </c>
      <c r="AB42" s="11">
        <f>[38]Fevereiro!$C$31</f>
        <v>24.5</v>
      </c>
      <c r="AC42" s="11">
        <f>[38]Fevereiro!$C$32</f>
        <v>30.6</v>
      </c>
      <c r="AD42" s="121">
        <f t="shared" si="1"/>
        <v>37.5</v>
      </c>
      <c r="AE42" s="88">
        <f t="shared" si="2"/>
        <v>33.010714285714286</v>
      </c>
      <c r="AJ42" t="s">
        <v>47</v>
      </c>
    </row>
    <row r="43" spans="1:36" x14ac:dyDescent="0.2">
      <c r="A43" s="57" t="s">
        <v>157</v>
      </c>
      <c r="B43" s="11">
        <f>[39]Fevereiro!$C$5</f>
        <v>39.200000000000003</v>
      </c>
      <c r="C43" s="11">
        <f>[39]Fevereiro!$C$6</f>
        <v>37.9</v>
      </c>
      <c r="D43" s="11">
        <f>[39]Fevereiro!$C$7</f>
        <v>38.200000000000003</v>
      </c>
      <c r="E43" s="11">
        <f>[39]Fevereiro!$C$8</f>
        <v>35.1</v>
      </c>
      <c r="F43" s="11">
        <f>[39]Fevereiro!$C$9</f>
        <v>32.799999999999997</v>
      </c>
      <c r="G43" s="11">
        <f>[39]Fevereiro!$C$10</f>
        <v>32.799999999999997</v>
      </c>
      <c r="H43" s="11">
        <f>[39]Fevereiro!$C$11</f>
        <v>34.4</v>
      </c>
      <c r="I43" s="11">
        <f>[39]Fevereiro!$C$12</f>
        <v>37.299999999999997</v>
      </c>
      <c r="J43" s="11">
        <f>[39]Fevereiro!$C$13</f>
        <v>39.200000000000003</v>
      </c>
      <c r="K43" s="11">
        <f>[39]Fevereiro!$C$14</f>
        <v>36.200000000000003</v>
      </c>
      <c r="L43" s="11">
        <f>[39]Fevereiro!$C$15</f>
        <v>36.6</v>
      </c>
      <c r="M43" s="11">
        <f>[39]Fevereiro!$C$16</f>
        <v>29.7</v>
      </c>
      <c r="N43" s="11">
        <f>[39]Fevereiro!$C$17</f>
        <v>30</v>
      </c>
      <c r="O43" s="11">
        <f>[39]Fevereiro!$C$18</f>
        <v>30.6</v>
      </c>
      <c r="P43" s="11">
        <f>[39]Fevereiro!$C$19</f>
        <v>30.3</v>
      </c>
      <c r="Q43" s="11">
        <f>[39]Fevereiro!$C$20</f>
        <v>32</v>
      </c>
      <c r="R43" s="11">
        <f>[39]Fevereiro!$C$21</f>
        <v>33</v>
      </c>
      <c r="S43" s="11">
        <f>[39]Fevereiro!$C$22</f>
        <v>34</v>
      </c>
      <c r="T43" s="11">
        <f>[39]Fevereiro!$C$23</f>
        <v>32.1</v>
      </c>
      <c r="U43" s="11">
        <f>[39]Fevereiro!$C$24</f>
        <v>32.1</v>
      </c>
      <c r="V43" s="11">
        <f>[39]Fevereiro!$C$25</f>
        <v>33.1</v>
      </c>
      <c r="W43" s="11">
        <f>[39]Fevereiro!$C$26</f>
        <v>35</v>
      </c>
      <c r="X43" s="11">
        <f>[39]Fevereiro!$C$27</f>
        <v>36.4</v>
      </c>
      <c r="Y43" s="11">
        <f>[39]Fevereiro!$C$28</f>
        <v>35.9</v>
      </c>
      <c r="Z43" s="11">
        <f>[39]Fevereiro!$C$29</f>
        <v>35.200000000000003</v>
      </c>
      <c r="AA43" s="11">
        <f>[39]Fevereiro!$C$30</f>
        <v>29.2</v>
      </c>
      <c r="AB43" s="11">
        <f>[39]Fevereiro!$C$31</f>
        <v>28.2</v>
      </c>
      <c r="AC43" s="11">
        <f>[39]Fevereiro!$C$32</f>
        <v>29.3</v>
      </c>
      <c r="AD43" s="121">
        <f t="shared" si="1"/>
        <v>39.200000000000003</v>
      </c>
      <c r="AE43" s="88">
        <f t="shared" si="2"/>
        <v>33.778571428571432</v>
      </c>
      <c r="AG43" s="12" t="s">
        <v>47</v>
      </c>
      <c r="AI43" t="s">
        <v>47</v>
      </c>
    </row>
    <row r="44" spans="1:36" x14ac:dyDescent="0.2">
      <c r="A44" s="57" t="s">
        <v>18</v>
      </c>
      <c r="B44" s="11">
        <f>[40]Fevereiro!$C$5</f>
        <v>35.299999999999997</v>
      </c>
      <c r="C44" s="11">
        <f>[40]Fevereiro!$C$6</f>
        <v>32.5</v>
      </c>
      <c r="D44" s="11">
        <f>[40]Fevereiro!$C$7</f>
        <v>33.4</v>
      </c>
      <c r="E44" s="11">
        <f>[40]Fevereiro!$C$8</f>
        <v>32.6</v>
      </c>
      <c r="F44" s="11">
        <f>[40]Fevereiro!$C$9</f>
        <v>31.6</v>
      </c>
      <c r="G44" s="11">
        <f>[40]Fevereiro!$C$10</f>
        <v>30.2</v>
      </c>
      <c r="H44" s="11">
        <f>[40]Fevereiro!$C$11</f>
        <v>30.7</v>
      </c>
      <c r="I44" s="11">
        <f>[40]Fevereiro!$C$12</f>
        <v>30.4</v>
      </c>
      <c r="J44" s="11">
        <f>[40]Fevereiro!$C$13</f>
        <v>31.7</v>
      </c>
      <c r="K44" s="11">
        <f>[40]Fevereiro!$C$14</f>
        <v>28.9</v>
      </c>
      <c r="L44" s="11">
        <f>[40]Fevereiro!$C$15</f>
        <v>30</v>
      </c>
      <c r="M44" s="11">
        <f>[40]Fevereiro!$C$16</f>
        <v>30</v>
      </c>
      <c r="N44" s="11">
        <f>[40]Fevereiro!$C$17</f>
        <v>30.2</v>
      </c>
      <c r="O44" s="11">
        <f>[40]Fevereiro!$C$18</f>
        <v>28.6</v>
      </c>
      <c r="P44" s="11">
        <f>[40]Fevereiro!$C$19</f>
        <v>27.8</v>
      </c>
      <c r="Q44" s="11">
        <f>[40]Fevereiro!$C$20</f>
        <v>29</v>
      </c>
      <c r="R44" s="11">
        <f>[40]Fevereiro!$C$21</f>
        <v>30.6</v>
      </c>
      <c r="S44" s="11">
        <f>[40]Fevereiro!$C$22</f>
        <v>31.4</v>
      </c>
      <c r="T44" s="11">
        <f>[40]Fevereiro!$C$23</f>
        <v>32.299999999999997</v>
      </c>
      <c r="U44" s="11">
        <f>[40]Fevereiro!$C$24</f>
        <v>28.6</v>
      </c>
      <c r="V44" s="11">
        <f>[40]Fevereiro!$C$25</f>
        <v>31.9</v>
      </c>
      <c r="W44" s="11">
        <f>[40]Fevereiro!$C$26</f>
        <v>32</v>
      </c>
      <c r="X44" s="11">
        <f>[40]Fevereiro!$C$27</f>
        <v>32.6</v>
      </c>
      <c r="Y44" s="11">
        <f>[40]Fevereiro!$C$28</f>
        <v>33.200000000000003</v>
      </c>
      <c r="Z44" s="11">
        <f>[40]Fevereiro!$C$29</f>
        <v>32.9</v>
      </c>
      <c r="AA44" s="11">
        <f>[40]Fevereiro!$C$30</f>
        <v>24.9</v>
      </c>
      <c r="AB44" s="11">
        <f>[40]Fevereiro!$C$31</f>
        <v>28.8</v>
      </c>
      <c r="AC44" s="11">
        <f>[40]Fevereiro!$C$32</f>
        <v>28.6</v>
      </c>
      <c r="AD44" s="121">
        <f t="shared" si="1"/>
        <v>35.299999999999997</v>
      </c>
      <c r="AE44" s="88">
        <f t="shared" si="2"/>
        <v>30.739285714285707</v>
      </c>
      <c r="AG44" s="12" t="s">
        <v>47</v>
      </c>
      <c r="AI44" t="s">
        <v>47</v>
      </c>
    </row>
    <row r="45" spans="1:36" x14ac:dyDescent="0.2">
      <c r="A45" s="57" t="s">
        <v>162</v>
      </c>
      <c r="B45" s="11">
        <f>[41]Fevereiro!$C$5</f>
        <v>37.9</v>
      </c>
      <c r="C45" s="11">
        <f>[41]Fevereiro!$C$6</f>
        <v>35.9</v>
      </c>
      <c r="D45" s="11">
        <f>[41]Fevereiro!$C$7</f>
        <v>36</v>
      </c>
      <c r="E45" s="11">
        <f>[41]Fevereiro!$C$8</f>
        <v>34.5</v>
      </c>
      <c r="F45" s="11">
        <f>[41]Fevereiro!$C$9</f>
        <v>32.5</v>
      </c>
      <c r="G45" s="11">
        <f>[41]Fevereiro!$C$10</f>
        <v>31.6</v>
      </c>
      <c r="H45" s="11">
        <f>[41]Fevereiro!$C$11</f>
        <v>35</v>
      </c>
      <c r="I45" s="11">
        <f>[41]Fevereiro!$C$12</f>
        <v>36.700000000000003</v>
      </c>
      <c r="J45" s="11">
        <f>[41]Fevereiro!$C$13</f>
        <v>36.700000000000003</v>
      </c>
      <c r="K45" s="11">
        <f>[41]Fevereiro!$C$14</f>
        <v>35.299999999999997</v>
      </c>
      <c r="L45" s="11">
        <f>[41]Fevereiro!$C$15</f>
        <v>35.299999999999997</v>
      </c>
      <c r="M45" s="11">
        <f>[41]Fevereiro!$C$16</f>
        <v>31.7</v>
      </c>
      <c r="N45" s="11">
        <f>[41]Fevereiro!$C$17</f>
        <v>31.4</v>
      </c>
      <c r="O45" s="11">
        <f>[41]Fevereiro!$C$18</f>
        <v>32</v>
      </c>
      <c r="P45" s="11">
        <f>[41]Fevereiro!$C$19</f>
        <v>29.6</v>
      </c>
      <c r="Q45" s="11">
        <f>[41]Fevereiro!$C$20</f>
        <v>30.4</v>
      </c>
      <c r="R45" s="11">
        <f>[41]Fevereiro!$C$21</f>
        <v>32.4</v>
      </c>
      <c r="S45" s="11">
        <f>[41]Fevereiro!$C$22</f>
        <v>34</v>
      </c>
      <c r="T45" s="11">
        <f>[41]Fevereiro!$C$23</f>
        <v>34.1</v>
      </c>
      <c r="U45" s="11">
        <f>[41]Fevereiro!$C$24</f>
        <v>28.8</v>
      </c>
      <c r="V45" s="11">
        <f>[41]Fevereiro!$C$25</f>
        <v>29.8</v>
      </c>
      <c r="W45" s="11">
        <f>[41]Fevereiro!$C$26</f>
        <v>32.700000000000003</v>
      </c>
      <c r="X45" s="11">
        <f>[41]Fevereiro!$C$27</f>
        <v>34.5</v>
      </c>
      <c r="Y45" s="11">
        <f>[41]Fevereiro!$C$28</f>
        <v>35</v>
      </c>
      <c r="Z45" s="11">
        <f>[41]Fevereiro!$C$29</f>
        <v>35.4</v>
      </c>
      <c r="AA45" s="11">
        <f>[41]Fevereiro!$C$30</f>
        <v>30.2</v>
      </c>
      <c r="AB45" s="11">
        <f>[41]Fevereiro!$C$31</f>
        <v>29.1</v>
      </c>
      <c r="AC45" s="11">
        <f>[41]Fevereiro!$C$32</f>
        <v>28.3</v>
      </c>
      <c r="AD45" s="121">
        <f t="shared" si="1"/>
        <v>37.9</v>
      </c>
      <c r="AE45" s="88">
        <f t="shared" si="2"/>
        <v>33.1</v>
      </c>
      <c r="AI45" t="s">
        <v>47</v>
      </c>
    </row>
    <row r="46" spans="1:36" x14ac:dyDescent="0.2">
      <c r="A46" s="57" t="s">
        <v>19</v>
      </c>
      <c r="B46" s="11">
        <f>[42]Fevereiro!$C$5</f>
        <v>37.700000000000003</v>
      </c>
      <c r="C46" s="11">
        <f>[42]Fevereiro!$C$6</f>
        <v>37.6</v>
      </c>
      <c r="D46" s="11">
        <f>[42]Fevereiro!$C$7</f>
        <v>29.2</v>
      </c>
      <c r="E46" s="11">
        <f>[42]Fevereiro!$C$8</f>
        <v>31.5</v>
      </c>
      <c r="F46" s="11">
        <f>[42]Fevereiro!$C$9</f>
        <v>31.7</v>
      </c>
      <c r="G46" s="11">
        <f>[42]Fevereiro!$C$10</f>
        <v>33.200000000000003</v>
      </c>
      <c r="H46" s="11">
        <f>[42]Fevereiro!$C$11</f>
        <v>33.6</v>
      </c>
      <c r="I46" s="11">
        <f>[42]Fevereiro!$C$12</f>
        <v>34.9</v>
      </c>
      <c r="J46" s="11">
        <f>[42]Fevereiro!$C$13</f>
        <v>36.1</v>
      </c>
      <c r="K46" s="11">
        <f>[42]Fevereiro!$C$14</f>
        <v>31</v>
      </c>
      <c r="L46" s="11">
        <f>[42]Fevereiro!$C$15</f>
        <v>34.4</v>
      </c>
      <c r="M46" s="11">
        <f>[42]Fevereiro!$C$16</f>
        <v>29</v>
      </c>
      <c r="N46" s="11">
        <f>[42]Fevereiro!$C$17</f>
        <v>31.6</v>
      </c>
      <c r="O46" s="11">
        <f>[42]Fevereiro!$C$18</f>
        <v>28</v>
      </c>
      <c r="P46" s="11">
        <f>[42]Fevereiro!$C$19</f>
        <v>30.7</v>
      </c>
      <c r="Q46" s="11">
        <f>[42]Fevereiro!$C$20</f>
        <v>29.8</v>
      </c>
      <c r="R46" s="11">
        <f>[42]Fevereiro!$C$21</f>
        <v>30.3</v>
      </c>
      <c r="S46" s="11">
        <f>[42]Fevereiro!$C$22</f>
        <v>29.7</v>
      </c>
      <c r="T46" s="11">
        <f>[42]Fevereiro!$C$23</f>
        <v>30.5</v>
      </c>
      <c r="U46" s="11">
        <f>[42]Fevereiro!$C$24</f>
        <v>33.799999999999997</v>
      </c>
      <c r="V46" s="11">
        <f>[42]Fevereiro!$C$25</f>
        <v>34.1</v>
      </c>
      <c r="W46" s="11">
        <f>[42]Fevereiro!$C$26</f>
        <v>34.6</v>
      </c>
      <c r="X46" s="11">
        <f>[42]Fevereiro!$C$27</f>
        <v>34.700000000000003</v>
      </c>
      <c r="Y46" s="11">
        <f>[42]Fevereiro!$C$28</f>
        <v>35.5</v>
      </c>
      <c r="Z46" s="11">
        <f>[42]Fevereiro!$C$29</f>
        <v>33.9</v>
      </c>
      <c r="AA46" s="11">
        <f>[42]Fevereiro!$C$30</f>
        <v>21.3</v>
      </c>
      <c r="AB46" s="11">
        <f>[42]Fevereiro!$C$31</f>
        <v>30</v>
      </c>
      <c r="AC46" s="11">
        <f>[42]Fevereiro!$C$32</f>
        <v>32.4</v>
      </c>
      <c r="AD46" s="121">
        <f t="shared" si="1"/>
        <v>37.700000000000003</v>
      </c>
      <c r="AE46" s="88">
        <f t="shared" si="2"/>
        <v>32.171428571428571</v>
      </c>
      <c r="AF46" s="12" t="s">
        <v>47</v>
      </c>
      <c r="AG46" s="12" t="s">
        <v>47</v>
      </c>
      <c r="AI46" t="s">
        <v>47</v>
      </c>
      <c r="AJ46" t="s">
        <v>47</v>
      </c>
    </row>
    <row r="47" spans="1:36" x14ac:dyDescent="0.2">
      <c r="A47" s="57" t="s">
        <v>31</v>
      </c>
      <c r="B47" s="11">
        <f>[43]Fevereiro!$C$5</f>
        <v>36.5</v>
      </c>
      <c r="C47" s="11">
        <f>[43]Fevereiro!$C$6</f>
        <v>32.4</v>
      </c>
      <c r="D47" s="11">
        <f>[43]Fevereiro!$C$7</f>
        <v>34.5</v>
      </c>
      <c r="E47" s="11">
        <f>[43]Fevereiro!$C$8</f>
        <v>33.200000000000003</v>
      </c>
      <c r="F47" s="11">
        <f>[43]Fevereiro!$C$9</f>
        <v>33</v>
      </c>
      <c r="G47" s="11">
        <f>[43]Fevereiro!$C$10</f>
        <v>33.4</v>
      </c>
      <c r="H47" s="11">
        <f>[43]Fevereiro!$C$11</f>
        <v>35.1</v>
      </c>
      <c r="I47" s="11">
        <f>[43]Fevereiro!$C$12</f>
        <v>36.200000000000003</v>
      </c>
      <c r="J47" s="11">
        <f>[43]Fevereiro!$C$13</f>
        <v>37.1</v>
      </c>
      <c r="K47" s="11">
        <f>[43]Fevereiro!$C$14</f>
        <v>33.1</v>
      </c>
      <c r="L47" s="11">
        <f>[43]Fevereiro!$C$15</f>
        <v>34.700000000000003</v>
      </c>
      <c r="M47" s="11">
        <f>[43]Fevereiro!$C$16</f>
        <v>31.1</v>
      </c>
      <c r="N47" s="11">
        <f>[43]Fevereiro!$C$17</f>
        <v>31.9</v>
      </c>
      <c r="O47" s="11">
        <f>[43]Fevereiro!$C$18</f>
        <v>28.5</v>
      </c>
      <c r="P47" s="11">
        <f>[43]Fevereiro!$C$19</f>
        <v>28.3</v>
      </c>
      <c r="Q47" s="11">
        <f>[43]Fevereiro!$C$20</f>
        <v>29.2</v>
      </c>
      <c r="R47" s="11">
        <f>[43]Fevereiro!$C$21</f>
        <v>31.2</v>
      </c>
      <c r="S47" s="11">
        <f>[43]Fevereiro!$C$22</f>
        <v>31.8</v>
      </c>
      <c r="T47" s="11">
        <f>[43]Fevereiro!$C$23</f>
        <v>32.799999999999997</v>
      </c>
      <c r="U47" s="11">
        <f>[43]Fevereiro!$C$24</f>
        <v>32</v>
      </c>
      <c r="V47" s="11">
        <f>[43]Fevereiro!$C$25</f>
        <v>33.700000000000003</v>
      </c>
      <c r="W47" s="11">
        <f>[43]Fevereiro!$C$26</f>
        <v>32.9</v>
      </c>
      <c r="X47" s="11">
        <f>[43]Fevereiro!$C$27</f>
        <v>33.799999999999997</v>
      </c>
      <c r="Y47" s="11">
        <f>[43]Fevereiro!$C$28</f>
        <v>34.799999999999997</v>
      </c>
      <c r="Z47" s="11">
        <f>[43]Fevereiro!$C$29</f>
        <v>33.5</v>
      </c>
      <c r="AA47" s="11">
        <f>[43]Fevereiro!$C$30</f>
        <v>27.3</v>
      </c>
      <c r="AB47" s="11">
        <f>[43]Fevereiro!$C$31</f>
        <v>26.2</v>
      </c>
      <c r="AC47" s="11">
        <f>[43]Fevereiro!$C$32</f>
        <v>29.2</v>
      </c>
      <c r="AD47" s="121">
        <f t="shared" si="1"/>
        <v>37.1</v>
      </c>
      <c r="AE47" s="88">
        <f t="shared" si="2"/>
        <v>32.407142857142858</v>
      </c>
      <c r="AG47" s="12" t="s">
        <v>47</v>
      </c>
      <c r="AH47" t="s">
        <v>47</v>
      </c>
      <c r="AI47" t="s">
        <v>47</v>
      </c>
    </row>
    <row r="48" spans="1:36" x14ac:dyDescent="0.2">
      <c r="A48" s="57" t="s">
        <v>44</v>
      </c>
      <c r="B48" s="11">
        <f>[44]Fevereiro!$C$5</f>
        <v>34</v>
      </c>
      <c r="C48" s="11">
        <f>[44]Fevereiro!$C$6</f>
        <v>33.299999999999997</v>
      </c>
      <c r="D48" s="11">
        <f>[44]Fevereiro!$C$7</f>
        <v>33.299999999999997</v>
      </c>
      <c r="E48" s="11">
        <f>[44]Fevereiro!$C$8</f>
        <v>32.799999999999997</v>
      </c>
      <c r="F48" s="11">
        <f>[44]Fevereiro!$C$9</f>
        <v>32.4</v>
      </c>
      <c r="G48" s="11">
        <f>[44]Fevereiro!$C$10</f>
        <v>30.8</v>
      </c>
      <c r="H48" s="11">
        <f>[44]Fevereiro!$C$11</f>
        <v>32.5</v>
      </c>
      <c r="I48" s="11">
        <f>[44]Fevereiro!$C$12</f>
        <v>33.200000000000003</v>
      </c>
      <c r="J48" s="11">
        <f>[44]Fevereiro!$C$13</f>
        <v>32.700000000000003</v>
      </c>
      <c r="K48" s="11">
        <f>[44]Fevereiro!$C$14</f>
        <v>31.5</v>
      </c>
      <c r="L48" s="11">
        <f>[44]Fevereiro!$C$15</f>
        <v>32.799999999999997</v>
      </c>
      <c r="M48" s="11">
        <f>[44]Fevereiro!$C$16</f>
        <v>32.200000000000003</v>
      </c>
      <c r="N48" s="11">
        <f>[44]Fevereiro!$C$17</f>
        <v>30.2</v>
      </c>
      <c r="O48" s="11">
        <f>[44]Fevereiro!$C$18</f>
        <v>29.1</v>
      </c>
      <c r="P48" s="11">
        <f>[44]Fevereiro!$C$19</f>
        <v>29.7</v>
      </c>
      <c r="Q48" s="11">
        <f>[44]Fevereiro!$C$20</f>
        <v>29</v>
      </c>
      <c r="R48" s="11">
        <f>[44]Fevereiro!$C$21</f>
        <v>30.9</v>
      </c>
      <c r="S48" s="11">
        <f>[44]Fevereiro!$C$22</f>
        <v>32.1</v>
      </c>
      <c r="T48" s="11">
        <f>[44]Fevereiro!$C$23</f>
        <v>27.5</v>
      </c>
      <c r="U48" s="11">
        <f>[44]Fevereiro!$C$24</f>
        <v>25.3</v>
      </c>
      <c r="V48" s="11">
        <f>[44]Fevereiro!$C$25</f>
        <v>29.6</v>
      </c>
      <c r="W48" s="11">
        <f>[44]Fevereiro!$C$26</f>
        <v>31.2</v>
      </c>
      <c r="X48" s="11">
        <f>[44]Fevereiro!$C$27</f>
        <v>32.299999999999997</v>
      </c>
      <c r="Y48" s="11">
        <f>[44]Fevereiro!$C$28</f>
        <v>32.1</v>
      </c>
      <c r="Z48" s="11">
        <f>[44]Fevereiro!$C$29</f>
        <v>32.1</v>
      </c>
      <c r="AA48" s="11">
        <f>[44]Fevereiro!$C$30</f>
        <v>26.8</v>
      </c>
      <c r="AB48" s="11">
        <f>[44]Fevereiro!$C$31</f>
        <v>28.7</v>
      </c>
      <c r="AC48" s="11">
        <f>[44]Fevereiro!$C$32</f>
        <v>27.5</v>
      </c>
      <c r="AD48" s="121">
        <f t="shared" si="1"/>
        <v>34</v>
      </c>
      <c r="AE48" s="88">
        <f t="shared" si="2"/>
        <v>30.914285714285715</v>
      </c>
      <c r="AF48" s="12" t="s">
        <v>47</v>
      </c>
      <c r="AG48" s="12" t="s">
        <v>47</v>
      </c>
      <c r="AH48" t="s">
        <v>47</v>
      </c>
      <c r="AJ48" t="s">
        <v>47</v>
      </c>
    </row>
    <row r="49" spans="1:36" x14ac:dyDescent="0.2">
      <c r="A49" s="57" t="s">
        <v>20</v>
      </c>
      <c r="B49" s="11">
        <f>[45]Fevereiro!$C$5</f>
        <v>40.200000000000003</v>
      </c>
      <c r="C49" s="11">
        <f>[45]Fevereiro!$C$6</f>
        <v>36.700000000000003</v>
      </c>
      <c r="D49" s="11">
        <f>[45]Fevereiro!$C$7</f>
        <v>37.799999999999997</v>
      </c>
      <c r="E49" s="11">
        <f>[45]Fevereiro!$C$8</f>
        <v>36.5</v>
      </c>
      <c r="F49" s="11">
        <f>[45]Fevereiro!$C$9</f>
        <v>34.4</v>
      </c>
      <c r="G49" s="11">
        <f>[45]Fevereiro!$C$10</f>
        <v>33.799999999999997</v>
      </c>
      <c r="H49" s="11">
        <f>[45]Fevereiro!$C$11</f>
        <v>37.6</v>
      </c>
      <c r="I49" s="11">
        <f>[45]Fevereiro!$C$12</f>
        <v>38.4</v>
      </c>
      <c r="J49" s="11">
        <f>[45]Fevereiro!$C$13</f>
        <v>38.299999999999997</v>
      </c>
      <c r="K49" s="11">
        <f>[45]Fevereiro!$C$14</f>
        <v>37.299999999999997</v>
      </c>
      <c r="L49" s="11">
        <f>[45]Fevereiro!$C$15</f>
        <v>36.6</v>
      </c>
      <c r="M49" s="11">
        <f>[45]Fevereiro!$C$16</f>
        <v>32.4</v>
      </c>
      <c r="N49" s="11">
        <f>[45]Fevereiro!$C$17</f>
        <v>33.4</v>
      </c>
      <c r="O49" s="11">
        <f>[45]Fevereiro!$C$18</f>
        <v>34.299999999999997</v>
      </c>
      <c r="P49" s="11">
        <f>[45]Fevereiro!$C$19</f>
        <v>30.8</v>
      </c>
      <c r="Q49" s="11">
        <f>[45]Fevereiro!$C$20</f>
        <v>31.7</v>
      </c>
      <c r="R49" s="11">
        <f>[45]Fevereiro!$C$21</f>
        <v>34.1</v>
      </c>
      <c r="S49" s="11">
        <f>[45]Fevereiro!$C$22</f>
        <v>34.299999999999997</v>
      </c>
      <c r="T49" s="11">
        <f>[45]Fevereiro!$C$23</f>
        <v>33.4</v>
      </c>
      <c r="U49" s="11">
        <f>[45]Fevereiro!$C$24</f>
        <v>29.7</v>
      </c>
      <c r="V49" s="11">
        <f>[45]Fevereiro!$C$25</f>
        <v>34.700000000000003</v>
      </c>
      <c r="W49" s="11">
        <f>[45]Fevereiro!$C$26</f>
        <v>33.299999999999997</v>
      </c>
      <c r="X49" s="11">
        <f>[45]Fevereiro!$C$27</f>
        <v>36.6</v>
      </c>
      <c r="Y49" s="11">
        <f>[45]Fevereiro!$C$28</f>
        <v>37.1</v>
      </c>
      <c r="Z49" s="11">
        <f>[45]Fevereiro!$C$29</f>
        <v>36.6</v>
      </c>
      <c r="AA49" s="11">
        <f>[45]Fevereiro!$C$30</f>
        <v>30.7</v>
      </c>
      <c r="AB49" s="11">
        <f>[45]Fevereiro!$C$31</f>
        <v>28.5</v>
      </c>
      <c r="AC49" s="11">
        <f>[45]Fevereiro!$C$32</f>
        <v>31.3</v>
      </c>
      <c r="AD49" s="121">
        <f t="shared" si="1"/>
        <v>40.200000000000003</v>
      </c>
      <c r="AE49" s="88">
        <f t="shared" si="2"/>
        <v>34.660714285714292</v>
      </c>
      <c r="AI49" t="s">
        <v>47</v>
      </c>
    </row>
    <row r="50" spans="1:36" s="5" customFormat="1" ht="17.100000000000001" customHeight="1" x14ac:dyDescent="0.2">
      <c r="A50" s="58" t="s">
        <v>33</v>
      </c>
      <c r="B50" s="13">
        <f t="shared" ref="B50:AD50" si="5">MAX(B5:B49)</f>
        <v>40.9</v>
      </c>
      <c r="C50" s="13">
        <f t="shared" si="5"/>
        <v>39.700000000000003</v>
      </c>
      <c r="D50" s="13">
        <f t="shared" si="5"/>
        <v>38.799999999999997</v>
      </c>
      <c r="E50" s="13">
        <f t="shared" si="5"/>
        <v>37</v>
      </c>
      <c r="F50" s="13">
        <f t="shared" si="5"/>
        <v>36.200000000000003</v>
      </c>
      <c r="G50" s="13">
        <f t="shared" si="5"/>
        <v>37.5</v>
      </c>
      <c r="H50" s="13">
        <f t="shared" si="5"/>
        <v>39.9</v>
      </c>
      <c r="I50" s="13">
        <f t="shared" si="5"/>
        <v>41</v>
      </c>
      <c r="J50" s="13">
        <f t="shared" si="5"/>
        <v>40.700000000000003</v>
      </c>
      <c r="K50" s="13">
        <f t="shared" si="5"/>
        <v>37.299999999999997</v>
      </c>
      <c r="L50" s="13">
        <f t="shared" si="5"/>
        <v>39.1</v>
      </c>
      <c r="M50" s="13">
        <f t="shared" si="5"/>
        <v>35.5</v>
      </c>
      <c r="N50" s="13">
        <f t="shared" si="5"/>
        <v>33.4</v>
      </c>
      <c r="O50" s="13">
        <f t="shared" si="5"/>
        <v>34.299999999999997</v>
      </c>
      <c r="P50" s="13">
        <f t="shared" si="5"/>
        <v>33.299999999999997</v>
      </c>
      <c r="Q50" s="13">
        <f t="shared" si="5"/>
        <v>33.6</v>
      </c>
      <c r="R50" s="13">
        <f t="shared" si="5"/>
        <v>34.1</v>
      </c>
      <c r="S50" s="13">
        <f t="shared" si="5"/>
        <v>38.200000000000003</v>
      </c>
      <c r="T50" s="13">
        <f t="shared" si="5"/>
        <v>36.799999999999997</v>
      </c>
      <c r="U50" s="13">
        <f t="shared" si="5"/>
        <v>35.9</v>
      </c>
      <c r="V50" s="13">
        <f t="shared" si="5"/>
        <v>37.1</v>
      </c>
      <c r="W50" s="13">
        <f t="shared" si="5"/>
        <v>37.5</v>
      </c>
      <c r="X50" s="13">
        <f t="shared" si="5"/>
        <v>37.6</v>
      </c>
      <c r="Y50" s="13">
        <f t="shared" si="5"/>
        <v>37.4</v>
      </c>
      <c r="Z50" s="13">
        <f t="shared" si="5"/>
        <v>37</v>
      </c>
      <c r="AA50" s="13">
        <f t="shared" si="5"/>
        <v>32.700000000000003</v>
      </c>
      <c r="AB50" s="13">
        <f t="shared" si="5"/>
        <v>32</v>
      </c>
      <c r="AC50" s="13">
        <f t="shared" si="5"/>
        <v>32.6</v>
      </c>
      <c r="AD50" s="15">
        <f t="shared" si="5"/>
        <v>41</v>
      </c>
      <c r="AE50" s="88">
        <f>AVERAGE(AE5:AE49)</f>
        <v>32.577966147866036</v>
      </c>
      <c r="AI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52"/>
      <c r="AE51" s="54"/>
      <c r="AH51" t="s">
        <v>47</v>
      </c>
      <c r="AI51" t="s">
        <v>47</v>
      </c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37" t="s">
        <v>97</v>
      </c>
      <c r="U52" s="137"/>
      <c r="V52" s="137"/>
      <c r="W52" s="137"/>
      <c r="X52" s="137"/>
      <c r="Y52" s="131"/>
      <c r="Z52" s="131"/>
      <c r="AA52" s="131"/>
      <c r="AB52" s="131"/>
      <c r="AC52" s="131"/>
      <c r="AD52" s="52"/>
      <c r="AE52" s="51"/>
      <c r="AJ52" t="s">
        <v>47</v>
      </c>
    </row>
    <row r="53" spans="1:36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38" t="s">
        <v>98</v>
      </c>
      <c r="U53" s="138"/>
      <c r="V53" s="138"/>
      <c r="W53" s="138"/>
      <c r="X53" s="138"/>
      <c r="Y53" s="131"/>
      <c r="Z53" s="131"/>
      <c r="AA53" s="131"/>
      <c r="AB53" s="131"/>
      <c r="AC53" s="131"/>
      <c r="AD53" s="52"/>
      <c r="AE53" s="51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52"/>
      <c r="AE54" s="89"/>
    </row>
    <row r="55" spans="1:36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52"/>
      <c r="AE55" s="54"/>
      <c r="AG55" s="12" t="s">
        <v>47</v>
      </c>
    </row>
    <row r="56" spans="1:36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52"/>
      <c r="AE56" s="54"/>
    </row>
    <row r="57" spans="1:36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2"/>
      <c r="AE57" s="90"/>
    </row>
    <row r="58" spans="1:36" x14ac:dyDescent="0.2">
      <c r="AE58" s="1"/>
    </row>
    <row r="59" spans="1:36" x14ac:dyDescent="0.2">
      <c r="Z59" s="2" t="s">
        <v>47</v>
      </c>
      <c r="AE59" s="1"/>
      <c r="AG59" t="s">
        <v>47</v>
      </c>
    </row>
    <row r="62" spans="1:36" x14ac:dyDescent="0.2">
      <c r="X62" s="2" t="s">
        <v>47</v>
      </c>
      <c r="Z62" s="2" t="s">
        <v>47</v>
      </c>
    </row>
    <row r="63" spans="1:36" x14ac:dyDescent="0.2">
      <c r="L63" s="2" t="s">
        <v>47</v>
      </c>
      <c r="S63" s="2" t="s">
        <v>47</v>
      </c>
      <c r="AI63" t="s">
        <v>47</v>
      </c>
    </row>
    <row r="64" spans="1:36" x14ac:dyDescent="0.2">
      <c r="V64" s="2" t="s">
        <v>47</v>
      </c>
      <c r="AF64" t="s">
        <v>47</v>
      </c>
    </row>
    <row r="66" spans="19:30" x14ac:dyDescent="0.2">
      <c r="S66" s="2" t="s">
        <v>47</v>
      </c>
    </row>
    <row r="67" spans="19:30" x14ac:dyDescent="0.2">
      <c r="U67" s="2" t="s">
        <v>47</v>
      </c>
      <c r="AD67" s="7" t="s">
        <v>47</v>
      </c>
    </row>
  </sheetData>
  <sheetProtection password="C6EC" sheet="1" objects="1" scenarios="1"/>
  <mergeCells count="33">
    <mergeCell ref="B2:AE2"/>
    <mergeCell ref="D3:D4"/>
    <mergeCell ref="F3:F4"/>
    <mergeCell ref="S3:S4"/>
    <mergeCell ref="L3:L4"/>
    <mergeCell ref="I3:I4"/>
    <mergeCell ref="O3:O4"/>
    <mergeCell ref="V3:V4"/>
    <mergeCell ref="T53:X53"/>
    <mergeCell ref="T52:X52"/>
    <mergeCell ref="G3:G4"/>
    <mergeCell ref="U3:U4"/>
    <mergeCell ref="H3:H4"/>
    <mergeCell ref="J3:J4"/>
    <mergeCell ref="T3:T4"/>
    <mergeCell ref="M3:M4"/>
    <mergeCell ref="N3:N4"/>
    <mergeCell ref="A1:AE1"/>
    <mergeCell ref="AA3:AA4"/>
    <mergeCell ref="AB3:AB4"/>
    <mergeCell ref="AC3:AC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2"/>
  <sheetViews>
    <sheetView zoomScale="90" zoomScaleNormal="90" workbookViewId="0">
      <selection activeCell="AJ65" sqref="AJ6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0" width="7" style="7" bestFit="1" customWidth="1"/>
    <col min="31" max="31" width="7.28515625" style="1" bestFit="1" customWidth="1"/>
  </cols>
  <sheetData>
    <row r="1" spans="1:33" ht="20.100000000000001" customHeight="1" x14ac:dyDescent="0.2">
      <c r="A1" s="143" t="s">
        <v>24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5"/>
    </row>
    <row r="2" spans="1:33" s="4" customFormat="1" ht="20.100000000000001" customHeight="1" x14ac:dyDescent="0.2">
      <c r="A2" s="146" t="s">
        <v>21</v>
      </c>
      <c r="B2" s="140" t="s">
        <v>231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2"/>
    </row>
    <row r="3" spans="1:33" s="5" customFormat="1" ht="20.100000000000001" customHeight="1" x14ac:dyDescent="0.2">
      <c r="A3" s="146"/>
      <c r="B3" s="139">
        <v>1</v>
      </c>
      <c r="C3" s="139">
        <f>SUM(B3+1)</f>
        <v>2</v>
      </c>
      <c r="D3" s="139">
        <f t="shared" ref="D3:AC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46" t="s">
        <v>38</v>
      </c>
      <c r="AE3" s="59" t="s">
        <v>36</v>
      </c>
    </row>
    <row r="4" spans="1:33" s="5" customFormat="1" ht="20.100000000000001" customHeight="1" x14ac:dyDescent="0.2">
      <c r="A4" s="146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46" t="s">
        <v>35</v>
      </c>
      <c r="AE4" s="59" t="s">
        <v>35</v>
      </c>
    </row>
    <row r="5" spans="1:33" s="5" customFormat="1" x14ac:dyDescent="0.2">
      <c r="A5" s="57" t="s">
        <v>40</v>
      </c>
      <c r="B5" s="118">
        <f>[1]Fevereiro!$D$5</f>
        <v>22.3</v>
      </c>
      <c r="C5" s="118">
        <f>[1]Fevereiro!$D$6</f>
        <v>23.5</v>
      </c>
      <c r="D5" s="118">
        <f>[1]Fevereiro!$D$7</f>
        <v>23.8</v>
      </c>
      <c r="E5" s="118">
        <f>[1]Fevereiro!$D$8</f>
        <v>23.1</v>
      </c>
      <c r="F5" s="118">
        <f>[1]Fevereiro!$D$9</f>
        <v>22.1</v>
      </c>
      <c r="G5" s="118">
        <f>[1]Fevereiro!$D$10</f>
        <v>21.5</v>
      </c>
      <c r="H5" s="118">
        <f>[1]Fevereiro!$D$11</f>
        <v>22.3</v>
      </c>
      <c r="I5" s="118">
        <f>[1]Fevereiro!$D$12</f>
        <v>22.4</v>
      </c>
      <c r="J5" s="118">
        <f>[1]Fevereiro!$D$13</f>
        <v>23.8</v>
      </c>
      <c r="K5" s="118">
        <f>[1]Fevereiro!$D$14</f>
        <v>23.3</v>
      </c>
      <c r="L5" s="118">
        <f>[1]Fevereiro!$D$15</f>
        <v>24</v>
      </c>
      <c r="M5" s="118">
        <f>[1]Fevereiro!$D$16</f>
        <v>23.7</v>
      </c>
      <c r="N5" s="118">
        <f>[1]Fevereiro!$D$17</f>
        <v>23.4</v>
      </c>
      <c r="O5" s="118">
        <f>[1]Fevereiro!$D$18</f>
        <v>23.3</v>
      </c>
      <c r="P5" s="118">
        <f>[1]Fevereiro!$D$19</f>
        <v>23.1</v>
      </c>
      <c r="Q5" s="118">
        <f>[1]Fevereiro!$D$20</f>
        <v>22.9</v>
      </c>
      <c r="R5" s="118">
        <f>[1]Fevereiro!$D$21</f>
        <v>19.8</v>
      </c>
      <c r="S5" s="118">
        <f>[1]Fevereiro!$D$22</f>
        <v>20.399999999999999</v>
      </c>
      <c r="T5" s="118">
        <f>[1]Fevereiro!$D$23</f>
        <v>22</v>
      </c>
      <c r="U5" s="118">
        <f>[1]Fevereiro!$D$24</f>
        <v>22.7</v>
      </c>
      <c r="V5" s="118">
        <f>[1]Fevereiro!$D$25</f>
        <v>22.4</v>
      </c>
      <c r="W5" s="118">
        <f>[1]Fevereiro!$D$26</f>
        <v>21.1</v>
      </c>
      <c r="X5" s="118">
        <f>[1]Fevereiro!$D$27</f>
        <v>22.4</v>
      </c>
      <c r="Y5" s="118">
        <f>[1]Fevereiro!$D$28</f>
        <v>22.9</v>
      </c>
      <c r="Z5" s="118">
        <f>[1]Fevereiro!$D$29</f>
        <v>23.7</v>
      </c>
      <c r="AA5" s="118">
        <f>[1]Fevereiro!$D$30</f>
        <v>21.3</v>
      </c>
      <c r="AB5" s="118">
        <f>[1]Fevereiro!$D$31</f>
        <v>21.7</v>
      </c>
      <c r="AC5" s="118">
        <f>[1]Fevereiro!$D$32</f>
        <v>22</v>
      </c>
      <c r="AD5" s="15">
        <f>MIN(B5:AC5)</f>
        <v>19.8</v>
      </c>
      <c r="AE5" s="88">
        <f>AVERAGE(B5:AC5)</f>
        <v>22.532142857142855</v>
      </c>
    </row>
    <row r="6" spans="1:33" x14ac:dyDescent="0.2">
      <c r="A6" s="57" t="s">
        <v>0</v>
      </c>
      <c r="B6" s="11">
        <f>[2]Fevereiro!$D$5</f>
        <v>21.5</v>
      </c>
      <c r="C6" s="11">
        <f>[2]Fevereiro!$D$6</f>
        <v>22.1</v>
      </c>
      <c r="D6" s="11">
        <f>[2]Fevereiro!$D$7</f>
        <v>20.9</v>
      </c>
      <c r="E6" s="11">
        <f>[2]Fevereiro!$D$8</f>
        <v>20.2</v>
      </c>
      <c r="F6" s="11">
        <f>[2]Fevereiro!$D$9</f>
        <v>20</v>
      </c>
      <c r="G6" s="11">
        <f>[2]Fevereiro!$D$10</f>
        <v>20.5</v>
      </c>
      <c r="H6" s="11">
        <f>[2]Fevereiro!$D$11</f>
        <v>20.5</v>
      </c>
      <c r="I6" s="11">
        <f>[2]Fevereiro!$D$12</f>
        <v>21.3</v>
      </c>
      <c r="J6" s="11">
        <f>[2]Fevereiro!$D$13</f>
        <v>20.8</v>
      </c>
      <c r="K6" s="11">
        <f>[2]Fevereiro!$D$14</f>
        <v>23.4</v>
      </c>
      <c r="L6" s="11">
        <f>[2]Fevereiro!$D$15</f>
        <v>21.3</v>
      </c>
      <c r="M6" s="11">
        <f>[2]Fevereiro!$D$16</f>
        <v>21.8</v>
      </c>
      <c r="N6" s="11">
        <f>[2]Fevereiro!$D$17</f>
        <v>19.899999999999999</v>
      </c>
      <c r="O6" s="11">
        <f>[2]Fevereiro!$D$18</f>
        <v>22.7</v>
      </c>
      <c r="P6" s="11">
        <f>[2]Fevereiro!$D$19</f>
        <v>21.2</v>
      </c>
      <c r="Q6" s="11">
        <f>[2]Fevereiro!$D$20</f>
        <v>17.899999999999999</v>
      </c>
      <c r="R6" s="11">
        <f>[2]Fevereiro!$D$21</f>
        <v>17.3</v>
      </c>
      <c r="S6" s="11">
        <f>[2]Fevereiro!$D$22</f>
        <v>17.399999999999999</v>
      </c>
      <c r="T6" s="11">
        <f>[2]Fevereiro!$D$23</f>
        <v>18.899999999999999</v>
      </c>
      <c r="U6" s="11">
        <f>[2]Fevereiro!$D$24</f>
        <v>17.600000000000001</v>
      </c>
      <c r="V6" s="11">
        <f>[2]Fevereiro!$D$25</f>
        <v>20.2</v>
      </c>
      <c r="W6" s="11">
        <f>[2]Fevereiro!$D$26</f>
        <v>21.1</v>
      </c>
      <c r="X6" s="11">
        <f>[2]Fevereiro!$D$27</f>
        <v>20.7</v>
      </c>
      <c r="Y6" s="11">
        <f>[2]Fevereiro!$D$28</f>
        <v>23.2</v>
      </c>
      <c r="Z6" s="11">
        <f>[2]Fevereiro!$D$29</f>
        <v>22.4</v>
      </c>
      <c r="AA6" s="11">
        <f>[2]Fevereiro!$D$30</f>
        <v>19</v>
      </c>
      <c r="AB6" s="11">
        <f>[2]Fevereiro!$D$31</f>
        <v>20</v>
      </c>
      <c r="AC6" s="11">
        <f>[2]Fevereiro!$D$32</f>
        <v>19.2</v>
      </c>
      <c r="AD6" s="15">
        <f>MIN(B6:AC6)</f>
        <v>17.3</v>
      </c>
      <c r="AE6" s="88">
        <f>AVERAGE(B6:AC6)</f>
        <v>20.464285714285715</v>
      </c>
    </row>
    <row r="7" spans="1:33" x14ac:dyDescent="0.2">
      <c r="A7" s="57" t="s">
        <v>104</v>
      </c>
      <c r="B7" s="11">
        <f>[3]Fevereiro!$D$5</f>
        <v>21.9</v>
      </c>
      <c r="C7" s="11">
        <f>[3]Fevereiro!$D$6</f>
        <v>24.6</v>
      </c>
      <c r="D7" s="11">
        <f>[3]Fevereiro!$D$7</f>
        <v>21.5</v>
      </c>
      <c r="E7" s="11">
        <f>[3]Fevereiro!$D$8</f>
        <v>21.9</v>
      </c>
      <c r="F7" s="11">
        <f>[3]Fevereiro!$D$9</f>
        <v>19.399999999999999</v>
      </c>
      <c r="G7" s="11">
        <f>[3]Fevereiro!$D$10</f>
        <v>20.7</v>
      </c>
      <c r="H7" s="11">
        <f>[3]Fevereiro!$D$11</f>
        <v>22.1</v>
      </c>
      <c r="I7" s="11">
        <f>[3]Fevereiro!$D$12</f>
        <v>23.1</v>
      </c>
      <c r="J7" s="11">
        <f>[3]Fevereiro!$D$13</f>
        <v>22.4</v>
      </c>
      <c r="K7" s="11">
        <f>[3]Fevereiro!$D$14</f>
        <v>23.2</v>
      </c>
      <c r="L7" s="11">
        <f>[3]Fevereiro!$D$15</f>
        <v>22.5</v>
      </c>
      <c r="M7" s="11">
        <f>[3]Fevereiro!$D$16</f>
        <v>21.6</v>
      </c>
      <c r="N7" s="11">
        <f>[3]Fevereiro!$D$17</f>
        <v>21.8</v>
      </c>
      <c r="O7" s="11">
        <f>[3]Fevereiro!$D$18</f>
        <v>22.5</v>
      </c>
      <c r="P7" s="11">
        <f>[3]Fevereiro!$D$19</f>
        <v>22.8</v>
      </c>
      <c r="Q7" s="11">
        <f>[3]Fevereiro!$D$20</f>
        <v>20.3</v>
      </c>
      <c r="R7" s="11">
        <f>[3]Fevereiro!$D$21</f>
        <v>21</v>
      </c>
      <c r="S7" s="11">
        <f>[3]Fevereiro!$D$22</f>
        <v>20.2</v>
      </c>
      <c r="T7" s="11">
        <f>[3]Fevereiro!$D$23</f>
        <v>21.1</v>
      </c>
      <c r="U7" s="11">
        <f>[3]Fevereiro!$D$24</f>
        <v>19.899999999999999</v>
      </c>
      <c r="V7" s="11">
        <f>[3]Fevereiro!$D$25</f>
        <v>21.3</v>
      </c>
      <c r="W7" s="11">
        <f>[3]Fevereiro!$D$26</f>
        <v>21.7</v>
      </c>
      <c r="X7" s="11">
        <f>[3]Fevereiro!$D$27</f>
        <v>23.1</v>
      </c>
      <c r="Y7" s="11">
        <f>[3]Fevereiro!$D$28</f>
        <v>23.1</v>
      </c>
      <c r="Z7" s="11">
        <f>[3]Fevereiro!$D$29</f>
        <v>23.1</v>
      </c>
      <c r="AA7" s="11">
        <f>[3]Fevereiro!$D$30</f>
        <v>20.9</v>
      </c>
      <c r="AB7" s="11">
        <f>[3]Fevereiro!$D$31</f>
        <v>20.9</v>
      </c>
      <c r="AC7" s="11">
        <f>[3]Fevereiro!$D$32</f>
        <v>22</v>
      </c>
      <c r="AD7" s="14">
        <f>MIN(B7:AC7)</f>
        <v>19.399999999999999</v>
      </c>
      <c r="AE7" s="106">
        <f>AVERAGE(B7:AC7)</f>
        <v>21.807142857142857</v>
      </c>
    </row>
    <row r="8" spans="1:33" x14ac:dyDescent="0.2">
      <c r="A8" s="57" t="s">
        <v>1</v>
      </c>
      <c r="B8" s="11">
        <f>[4]Fevereiro!$D$5</f>
        <v>23.5</v>
      </c>
      <c r="C8" s="11">
        <f>[4]Fevereiro!$D$6</f>
        <v>23.4</v>
      </c>
      <c r="D8" s="11">
        <f>[4]Fevereiro!$D$7</f>
        <v>25.3</v>
      </c>
      <c r="E8" s="11">
        <f>[4]Fevereiro!$D$8</f>
        <v>25.5</v>
      </c>
      <c r="F8" s="11">
        <f>[4]Fevereiro!$D$9</f>
        <v>23.2</v>
      </c>
      <c r="G8" s="11">
        <f>[4]Fevereiro!$D$10</f>
        <v>24.9</v>
      </c>
      <c r="H8" s="11">
        <f>[4]Fevereiro!$D$11</f>
        <v>26.8</v>
      </c>
      <c r="I8" s="11">
        <f>[4]Fevereiro!$D$12</f>
        <v>28.3</v>
      </c>
      <c r="J8" s="11">
        <f>[4]Fevereiro!$D$13</f>
        <v>25</v>
      </c>
      <c r="K8" s="11">
        <f>[4]Fevereiro!$D$14</f>
        <v>22.3</v>
      </c>
      <c r="L8" s="11">
        <f>[4]Fevereiro!$D$15</f>
        <v>26.5</v>
      </c>
      <c r="M8" s="11">
        <f>[4]Fevereiro!$D$16</f>
        <v>24.9</v>
      </c>
      <c r="N8" s="11">
        <f>[4]Fevereiro!$D$17</f>
        <v>23.3</v>
      </c>
      <c r="O8" s="11">
        <f>[4]Fevereiro!$D$18</f>
        <v>23.4</v>
      </c>
      <c r="P8" s="11">
        <f>[4]Fevereiro!$D$19</f>
        <v>24</v>
      </c>
      <c r="Q8" s="11">
        <f>[4]Fevereiro!$D$20</f>
        <v>21.7</v>
      </c>
      <c r="R8" s="11">
        <f>[4]Fevereiro!$D$21</f>
        <v>19.3</v>
      </c>
      <c r="S8" s="11">
        <f>[4]Fevereiro!$D$22</f>
        <v>21.7</v>
      </c>
      <c r="T8" s="11">
        <f>[4]Fevereiro!$D$23</f>
        <v>22.1</v>
      </c>
      <c r="U8" s="11">
        <f>[4]Fevereiro!$D$24</f>
        <v>23.8</v>
      </c>
      <c r="V8" s="11">
        <f>[4]Fevereiro!$D$25</f>
        <v>23.5</v>
      </c>
      <c r="W8" s="11">
        <f>[4]Fevereiro!$D$26</f>
        <v>22.9</v>
      </c>
      <c r="X8" s="11">
        <f>[4]Fevereiro!$D$27</f>
        <v>23.5</v>
      </c>
      <c r="Y8" s="11">
        <f>[4]Fevereiro!$D$28</f>
        <v>23.1</v>
      </c>
      <c r="Z8" s="11">
        <f>[4]Fevereiro!$D$29</f>
        <v>24</v>
      </c>
      <c r="AA8" s="11">
        <f>[4]Fevereiro!$D$30</f>
        <v>22.3</v>
      </c>
      <c r="AB8" s="11">
        <f>[4]Fevereiro!$D$31</f>
        <v>22.3</v>
      </c>
      <c r="AC8" s="11">
        <f>[4]Fevereiro!$D$32</f>
        <v>23.3</v>
      </c>
      <c r="AD8" s="15">
        <f>MIN(B8:AC8)</f>
        <v>19.3</v>
      </c>
      <c r="AE8" s="88">
        <f>AVERAGE(B8:AC8)</f>
        <v>23.707142857142856</v>
      </c>
    </row>
    <row r="9" spans="1:33" x14ac:dyDescent="0.2">
      <c r="A9" s="57" t="s">
        <v>167</v>
      </c>
      <c r="B9" s="11">
        <f>[5]Fevereiro!$D$5</f>
        <v>23.9</v>
      </c>
      <c r="C9" s="11">
        <f>[5]Fevereiro!$D$6</f>
        <v>21.2</v>
      </c>
      <c r="D9" s="11">
        <f>[5]Fevereiro!$D$7</f>
        <v>20.100000000000001</v>
      </c>
      <c r="E9" s="11">
        <f>[5]Fevereiro!$D$8</f>
        <v>20.2</v>
      </c>
      <c r="F9" s="11">
        <f>[5]Fevereiro!$D$9</f>
        <v>20.8</v>
      </c>
      <c r="G9" s="11">
        <f>[5]Fevereiro!$D$10</f>
        <v>20.2</v>
      </c>
      <c r="H9" s="11">
        <f>[5]Fevereiro!$D$11</f>
        <v>21.3</v>
      </c>
      <c r="I9" s="11">
        <f>[5]Fevereiro!$D$12</f>
        <v>22.5</v>
      </c>
      <c r="J9" s="11">
        <f>[5]Fevereiro!$D$13</f>
        <v>23.7</v>
      </c>
      <c r="K9" s="11">
        <f>[5]Fevereiro!$D$14</f>
        <v>22</v>
      </c>
      <c r="L9" s="11">
        <f>[5]Fevereiro!$D$15</f>
        <v>21.3</v>
      </c>
      <c r="M9" s="11">
        <f>[5]Fevereiro!$D$16</f>
        <v>20.399999999999999</v>
      </c>
      <c r="N9" s="11">
        <f>[5]Fevereiro!$D$17</f>
        <v>19.100000000000001</v>
      </c>
      <c r="O9" s="11">
        <f>[5]Fevereiro!$D$18</f>
        <v>21.8</v>
      </c>
      <c r="P9" s="11">
        <f>[5]Fevereiro!$D$19</f>
        <v>21</v>
      </c>
      <c r="Q9" s="11">
        <f>[5]Fevereiro!$D$20</f>
        <v>18.2</v>
      </c>
      <c r="R9" s="11">
        <f>[5]Fevereiro!$D$21</f>
        <v>18.100000000000001</v>
      </c>
      <c r="S9" s="11">
        <f>[5]Fevereiro!$D$22</f>
        <v>19.100000000000001</v>
      </c>
      <c r="T9" s="11">
        <f>[5]Fevereiro!$D$23</f>
        <v>18.100000000000001</v>
      </c>
      <c r="U9" s="11">
        <f>[5]Fevereiro!$D$24</f>
        <v>17.7</v>
      </c>
      <c r="V9" s="11">
        <f>[5]Fevereiro!$D$25</f>
        <v>20.8</v>
      </c>
      <c r="W9" s="11">
        <f>[5]Fevereiro!$D$26</f>
        <v>20.9</v>
      </c>
      <c r="X9" s="11">
        <f>[5]Fevereiro!$D$27</f>
        <v>23.4</v>
      </c>
      <c r="Y9" s="11">
        <f>[5]Fevereiro!$D$28</f>
        <v>24.2</v>
      </c>
      <c r="Z9" s="11">
        <f>[5]Fevereiro!$D$29</f>
        <v>24.6</v>
      </c>
      <c r="AA9" s="11">
        <f>[5]Fevereiro!$D$30</f>
        <v>17.8</v>
      </c>
      <c r="AB9" s="11">
        <f>[5]Fevereiro!$D$31</f>
        <v>19.100000000000001</v>
      </c>
      <c r="AC9" s="11">
        <f>[5]Fevereiro!$D$32</f>
        <v>18.8</v>
      </c>
      <c r="AD9" s="14">
        <f>MIN(B9:AC9)</f>
        <v>17.7</v>
      </c>
      <c r="AE9" s="106">
        <f>AVERAGE(B9:AC9)</f>
        <v>20.724999999999998</v>
      </c>
    </row>
    <row r="10" spans="1:33" x14ac:dyDescent="0.2">
      <c r="A10" s="57" t="s">
        <v>111</v>
      </c>
      <c r="B10" s="11" t="str">
        <f>[6]Fevereiro!$D$5</f>
        <v>*</v>
      </c>
      <c r="C10" s="11" t="str">
        <f>[6]Fevereiro!$D$6</f>
        <v>*</v>
      </c>
      <c r="D10" s="11" t="str">
        <f>[6]Fevereiro!$D$7</f>
        <v>*</v>
      </c>
      <c r="E10" s="11" t="str">
        <f>[6]Fevereiro!$D$8</f>
        <v>*</v>
      </c>
      <c r="F10" s="11" t="str">
        <f>[6]Fevereiro!$D$9</f>
        <v>*</v>
      </c>
      <c r="G10" s="11" t="str">
        <f>[6]Fevereiro!$D$10</f>
        <v>*</v>
      </c>
      <c r="H10" s="11" t="str">
        <f>[6]Fevereiro!$D$11</f>
        <v>*</v>
      </c>
      <c r="I10" s="11" t="str">
        <f>[6]Fevereiro!$D$12</f>
        <v>*</v>
      </c>
      <c r="J10" s="11" t="str">
        <f>[6]Fevereiro!$D$13</f>
        <v>*</v>
      </c>
      <c r="K10" s="11" t="str">
        <f>[6]Fevereiro!$D$14</f>
        <v>*</v>
      </c>
      <c r="L10" s="11" t="str">
        <f>[6]Fevereiro!$D$15</f>
        <v>*</v>
      </c>
      <c r="M10" s="11" t="str">
        <f>[6]Fevereiro!$D$16</f>
        <v>*</v>
      </c>
      <c r="N10" s="11" t="str">
        <f>[6]Fevereiro!$D$17</f>
        <v>*</v>
      </c>
      <c r="O10" s="11" t="str">
        <f>[6]Fevereiro!$D$18</f>
        <v>*</v>
      </c>
      <c r="P10" s="11" t="str">
        <f>[6]Fevereiro!$D$19</f>
        <v>*</v>
      </c>
      <c r="Q10" s="11" t="str">
        <f>[6]Fevereiro!$D$20</f>
        <v>*</v>
      </c>
      <c r="R10" s="11" t="str">
        <f>[6]Fevereiro!$D$21</f>
        <v>*</v>
      </c>
      <c r="S10" s="11" t="str">
        <f>[6]Fevereiro!$D$22</f>
        <v>*</v>
      </c>
      <c r="T10" s="11" t="str">
        <f>[6]Fevereiro!$D$23</f>
        <v>*</v>
      </c>
      <c r="U10" s="11" t="str">
        <f>[6]Fevereiro!$D$24</f>
        <v>*</v>
      </c>
      <c r="V10" s="11" t="str">
        <f>[6]Fevereiro!$D$25</f>
        <v>*</v>
      </c>
      <c r="W10" s="11" t="str">
        <f>[6]Fevereiro!$D$26</f>
        <v>*</v>
      </c>
      <c r="X10" s="11" t="str">
        <f>[6]Fevereiro!$D$27</f>
        <v>*</v>
      </c>
      <c r="Y10" s="11" t="str">
        <f>[6]Fevereiro!$D$28</f>
        <v>*</v>
      </c>
      <c r="Z10" s="11" t="str">
        <f>[6]Fevereiro!$D$29</f>
        <v>*</v>
      </c>
      <c r="AA10" s="11" t="str">
        <f>[6]Fevereiro!$D$30</f>
        <v>*</v>
      </c>
      <c r="AB10" s="11" t="str">
        <f>[6]Fevereiro!$D$31</f>
        <v>*</v>
      </c>
      <c r="AC10" s="11" t="str">
        <f>[6]Fevereiro!$D$32</f>
        <v>*</v>
      </c>
      <c r="AD10" s="15" t="s">
        <v>226</v>
      </c>
      <c r="AE10" s="88" t="s">
        <v>226</v>
      </c>
    </row>
    <row r="11" spans="1:33" x14ac:dyDescent="0.2">
      <c r="A11" s="57" t="s">
        <v>64</v>
      </c>
      <c r="B11" s="11">
        <f>[7]Fevereiro!$D$5</f>
        <v>22.8</v>
      </c>
      <c r="C11" s="11">
        <f>[7]Fevereiro!$D$6</f>
        <v>24.2</v>
      </c>
      <c r="D11" s="11">
        <f>[7]Fevereiro!$D$7</f>
        <v>22.1</v>
      </c>
      <c r="E11" s="11">
        <f>[7]Fevereiro!$D$8</f>
        <v>21.9</v>
      </c>
      <c r="F11" s="11">
        <f>[7]Fevereiro!$D$9</f>
        <v>21.7</v>
      </c>
      <c r="G11" s="11">
        <f>[7]Fevereiro!$D$10</f>
        <v>21.7</v>
      </c>
      <c r="H11" s="11">
        <f>[7]Fevereiro!$D$11</f>
        <v>20.9</v>
      </c>
      <c r="I11" s="11">
        <f>[7]Fevereiro!$D$12</f>
        <v>24.2</v>
      </c>
      <c r="J11" s="11">
        <f>[7]Fevereiro!$D$13</f>
        <v>24.1</v>
      </c>
      <c r="K11" s="11">
        <f>[7]Fevereiro!$D$14</f>
        <v>22.3</v>
      </c>
      <c r="L11" s="11">
        <f>[7]Fevereiro!$D$15</f>
        <v>23.5</v>
      </c>
      <c r="M11" s="11">
        <f>[7]Fevereiro!$D$16</f>
        <v>22.3</v>
      </c>
      <c r="N11" s="11">
        <f>[7]Fevereiro!$D$17</f>
        <v>22.8</v>
      </c>
      <c r="O11" s="11">
        <f>[7]Fevereiro!$D$18</f>
        <v>23</v>
      </c>
      <c r="P11" s="11">
        <f>[7]Fevereiro!$D$19</f>
        <v>23.1</v>
      </c>
      <c r="Q11" s="11">
        <f>[7]Fevereiro!$D$20</f>
        <v>22.2</v>
      </c>
      <c r="R11" s="11">
        <f>[7]Fevereiro!$D$21</f>
        <v>20.6</v>
      </c>
      <c r="S11" s="11">
        <f>[7]Fevereiro!$D$22</f>
        <v>20.399999999999999</v>
      </c>
      <c r="T11" s="11">
        <f>[7]Fevereiro!$D$23</f>
        <v>20.8</v>
      </c>
      <c r="U11" s="11">
        <f>[7]Fevereiro!$D$24</f>
        <v>20.100000000000001</v>
      </c>
      <c r="V11" s="11">
        <f>[7]Fevereiro!$D$25</f>
        <v>21.7</v>
      </c>
      <c r="W11" s="11">
        <f>[7]Fevereiro!$D$26</f>
        <v>22.6</v>
      </c>
      <c r="X11" s="11">
        <f>[7]Fevereiro!$D$27</f>
        <v>23.2</v>
      </c>
      <c r="Y11" s="11">
        <f>[7]Fevereiro!$D$28</f>
        <v>24</v>
      </c>
      <c r="Z11" s="11">
        <f>[7]Fevereiro!$D$29</f>
        <v>24</v>
      </c>
      <c r="AA11" s="11">
        <f>[7]Fevereiro!$D$30</f>
        <v>20.3</v>
      </c>
      <c r="AB11" s="11">
        <f>[7]Fevereiro!$D$31</f>
        <v>20.5</v>
      </c>
      <c r="AC11" s="11">
        <f>[7]Fevereiro!$D$32</f>
        <v>21.3</v>
      </c>
      <c r="AD11" s="15">
        <f t="shared" ref="AD11:AD49" si="1">MIN(B11:AC11)</f>
        <v>20.100000000000001</v>
      </c>
      <c r="AE11" s="88">
        <f t="shared" ref="AE11:AE49" si="2">AVERAGE(B11:AC11)</f>
        <v>22.224999999999998</v>
      </c>
    </row>
    <row r="12" spans="1:33" x14ac:dyDescent="0.2">
      <c r="A12" s="57" t="s">
        <v>41</v>
      </c>
      <c r="B12" s="11">
        <f>[8]Fevereiro!$D$5</f>
        <v>21.4</v>
      </c>
      <c r="C12" s="11">
        <f>[8]Fevereiro!$D$6</f>
        <v>21.6</v>
      </c>
      <c r="D12" s="11">
        <f>[8]Fevereiro!$D$7</f>
        <v>21.4</v>
      </c>
      <c r="E12" s="11">
        <f>[8]Fevereiro!$D$8</f>
        <v>21</v>
      </c>
      <c r="F12" s="11">
        <f>[8]Fevereiro!$D$9</f>
        <v>20.8</v>
      </c>
      <c r="G12" s="11">
        <f>[8]Fevereiro!$D$10</f>
        <v>19.600000000000001</v>
      </c>
      <c r="H12" s="11">
        <f>[8]Fevereiro!$D$11</f>
        <v>20.7</v>
      </c>
      <c r="I12" s="11">
        <f>[8]Fevereiro!$D$12</f>
        <v>22.3</v>
      </c>
      <c r="J12" s="11">
        <f>[8]Fevereiro!$D$13</f>
        <v>22.8</v>
      </c>
      <c r="K12" s="11">
        <f>[8]Fevereiro!$D$14</f>
        <v>22.6</v>
      </c>
      <c r="L12" s="11">
        <f>[8]Fevereiro!$D$15</f>
        <v>24.5</v>
      </c>
      <c r="M12" s="11">
        <f>[8]Fevereiro!$D$16</f>
        <v>22.7</v>
      </c>
      <c r="N12" s="11">
        <f>[8]Fevereiro!$D$17</f>
        <v>22</v>
      </c>
      <c r="O12" s="11">
        <f>[8]Fevereiro!$D$18</f>
        <v>23.9</v>
      </c>
      <c r="P12" s="11">
        <f>[8]Fevereiro!$D$19</f>
        <v>22.7</v>
      </c>
      <c r="Q12" s="11">
        <f>[8]Fevereiro!$D$20</f>
        <v>18.399999999999999</v>
      </c>
      <c r="R12" s="11">
        <f>[8]Fevereiro!$D$21</f>
        <v>17.8</v>
      </c>
      <c r="S12" s="11">
        <f>[8]Fevereiro!$D$22</f>
        <v>19.600000000000001</v>
      </c>
      <c r="T12" s="11">
        <f>[8]Fevereiro!$D$23</f>
        <v>21.5</v>
      </c>
      <c r="U12" s="11">
        <f>[8]Fevereiro!$D$24</f>
        <v>21.3</v>
      </c>
      <c r="V12" s="11">
        <f>[8]Fevereiro!$D$25</f>
        <v>21.2</v>
      </c>
      <c r="W12" s="11">
        <f>[8]Fevereiro!$D$26</f>
        <v>22.4</v>
      </c>
      <c r="X12" s="11">
        <f>[8]Fevereiro!$D$27</f>
        <v>23.6</v>
      </c>
      <c r="Y12" s="11">
        <f>[8]Fevereiro!$D$28</f>
        <v>23.5</v>
      </c>
      <c r="Z12" s="11">
        <f>[8]Fevereiro!$D$29</f>
        <v>23.8</v>
      </c>
      <c r="AA12" s="11">
        <f>[8]Fevereiro!$D$30</f>
        <v>20.2</v>
      </c>
      <c r="AB12" s="11">
        <f>[8]Fevereiro!$D$31</f>
        <v>21.8</v>
      </c>
      <c r="AC12" s="11">
        <f>[8]Fevereiro!$D$32</f>
        <v>21.7</v>
      </c>
      <c r="AD12" s="15">
        <f t="shared" si="1"/>
        <v>17.8</v>
      </c>
      <c r="AE12" s="88">
        <f t="shared" si="2"/>
        <v>21.671428571428571</v>
      </c>
    </row>
    <row r="13" spans="1:33" x14ac:dyDescent="0.2">
      <c r="A13" s="57" t="s">
        <v>114</v>
      </c>
      <c r="B13" s="11">
        <f>[9]Fevereiro!$D$5</f>
        <v>21.3</v>
      </c>
      <c r="C13" s="11">
        <f>[9]Fevereiro!$D$6</f>
        <v>22.2</v>
      </c>
      <c r="D13" s="11">
        <f>[9]Fevereiro!$D$7</f>
        <v>20.399999999999999</v>
      </c>
      <c r="E13" s="11">
        <f>[9]Fevereiro!$D$8</f>
        <v>21.2</v>
      </c>
      <c r="F13" s="11">
        <f>[9]Fevereiro!$D$9</f>
        <v>21.4</v>
      </c>
      <c r="G13" s="11">
        <f>[9]Fevereiro!$D$10</f>
        <v>20.2</v>
      </c>
      <c r="H13" s="11">
        <f>[9]Fevereiro!$D$11</f>
        <v>20.7</v>
      </c>
      <c r="I13" s="11">
        <f>[9]Fevereiro!$D$12</f>
        <v>22.1</v>
      </c>
      <c r="J13" s="11">
        <f>[9]Fevereiro!$D$13</f>
        <v>22.5</v>
      </c>
      <c r="K13" s="11">
        <f>[9]Fevereiro!$D$14</f>
        <v>23.1</v>
      </c>
      <c r="L13" s="11">
        <f>[9]Fevereiro!$D$15</f>
        <v>23.5</v>
      </c>
      <c r="M13" s="11">
        <f>[9]Fevereiro!$D$16</f>
        <v>23.5</v>
      </c>
      <c r="N13" s="11">
        <f>[9]Fevereiro!$D$17</f>
        <v>22.2</v>
      </c>
      <c r="O13" s="11">
        <f>[9]Fevereiro!$D$18</f>
        <v>23</v>
      </c>
      <c r="P13" s="11">
        <f>[9]Fevereiro!$D$19</f>
        <v>22.1</v>
      </c>
      <c r="Q13" s="11">
        <f>[9]Fevereiro!$D$20</f>
        <v>19.2</v>
      </c>
      <c r="R13" s="11">
        <f>[9]Fevereiro!$D$21</f>
        <v>18.3</v>
      </c>
      <c r="S13" s="11">
        <f>[9]Fevereiro!$D$22</f>
        <v>20.6</v>
      </c>
      <c r="T13" s="11">
        <f>[9]Fevereiro!$D$23</f>
        <v>21.2</v>
      </c>
      <c r="U13" s="11">
        <f>[9]Fevereiro!$D$24</f>
        <v>21.8</v>
      </c>
      <c r="V13" s="11">
        <f>[9]Fevereiro!$D$25</f>
        <v>22.3</v>
      </c>
      <c r="W13" s="11">
        <f>[9]Fevereiro!$D$26</f>
        <v>23</v>
      </c>
      <c r="X13" s="11">
        <f>[9]Fevereiro!$D$27</f>
        <v>22.6</v>
      </c>
      <c r="Y13" s="11" t="str">
        <f>[9]Fevereiro!$D$28</f>
        <v>*</v>
      </c>
      <c r="Z13" s="11" t="str">
        <f>[9]Fevereiro!$D$29</f>
        <v>*</v>
      </c>
      <c r="AA13" s="11" t="str">
        <f>[9]Fevereiro!$D$30</f>
        <v>*</v>
      </c>
      <c r="AB13" s="11" t="str">
        <f>[9]Fevereiro!$D$31</f>
        <v>*</v>
      </c>
      <c r="AC13" s="11" t="str">
        <f>[9]Fevereiro!$D$32</f>
        <v>*</v>
      </c>
      <c r="AD13" s="14">
        <f t="shared" si="1"/>
        <v>18.3</v>
      </c>
      <c r="AE13" s="106">
        <f t="shared" si="2"/>
        <v>21.669565217391309</v>
      </c>
    </row>
    <row r="14" spans="1:33" x14ac:dyDescent="0.2">
      <c r="A14" s="57" t="s">
        <v>118</v>
      </c>
      <c r="B14" s="11">
        <f>[10]Fevereiro!$D$5</f>
        <v>21.9</v>
      </c>
      <c r="C14" s="11">
        <f>[10]Fevereiro!$D$6</f>
        <v>21.5</v>
      </c>
      <c r="D14" s="11">
        <f>[10]Fevereiro!$D$7</f>
        <v>22.6</v>
      </c>
      <c r="E14" s="11">
        <f>[10]Fevereiro!$D$8</f>
        <v>21.9</v>
      </c>
      <c r="F14" s="11">
        <f>[10]Fevereiro!$D$9</f>
        <v>22.1</v>
      </c>
      <c r="G14" s="11">
        <f>[10]Fevereiro!$D$10</f>
        <v>21.3</v>
      </c>
      <c r="H14" s="11">
        <f>[10]Fevereiro!$D$11</f>
        <v>20.100000000000001</v>
      </c>
      <c r="I14" s="11">
        <f>[10]Fevereiro!$D$12</f>
        <v>22.6</v>
      </c>
      <c r="J14" s="11">
        <f>[10]Fevereiro!$D$13</f>
        <v>22.4</v>
      </c>
      <c r="K14" s="11">
        <f>[10]Fevereiro!$D$14</f>
        <v>22.9</v>
      </c>
      <c r="L14" s="11">
        <f>[10]Fevereiro!$D$15</f>
        <v>23.6</v>
      </c>
      <c r="M14" s="11">
        <f>[10]Fevereiro!$D$16</f>
        <v>23.4</v>
      </c>
      <c r="N14" s="11">
        <f>[10]Fevereiro!$D$17</f>
        <v>23.4</v>
      </c>
      <c r="O14" s="11">
        <f>[10]Fevereiro!$D$18</f>
        <v>22.5</v>
      </c>
      <c r="P14" s="11">
        <f>[10]Fevereiro!$D$19</f>
        <v>23.1</v>
      </c>
      <c r="Q14" s="11">
        <f>[10]Fevereiro!$D$20</f>
        <v>21.9</v>
      </c>
      <c r="R14" s="11">
        <f>[10]Fevereiro!$D$21</f>
        <v>19.2</v>
      </c>
      <c r="S14" s="11">
        <f>[10]Fevereiro!$D$22</f>
        <v>20.2</v>
      </c>
      <c r="T14" s="11">
        <f>[10]Fevereiro!$D$23</f>
        <v>20.9</v>
      </c>
      <c r="U14" s="11">
        <f>[10]Fevereiro!$D$24</f>
        <v>21.6</v>
      </c>
      <c r="V14" s="11">
        <f>[10]Fevereiro!$D$25</f>
        <v>20.399999999999999</v>
      </c>
      <c r="W14" s="11">
        <f>[10]Fevereiro!$D$26</f>
        <v>20.8</v>
      </c>
      <c r="X14" s="11">
        <f>[10]Fevereiro!$D$27</f>
        <v>22</v>
      </c>
      <c r="Y14" s="11">
        <f>[10]Fevereiro!$D$28</f>
        <v>22.6</v>
      </c>
      <c r="Z14" s="11">
        <f>[10]Fevereiro!$D$29</f>
        <v>23.2</v>
      </c>
      <c r="AA14" s="11">
        <f>[10]Fevereiro!$D$30</f>
        <v>20.5</v>
      </c>
      <c r="AB14" s="11">
        <f>[10]Fevereiro!$D$31</f>
        <v>20</v>
      </c>
      <c r="AC14" s="11">
        <f>[10]Fevereiro!$D$32</f>
        <v>21.9</v>
      </c>
      <c r="AD14" s="15">
        <f t="shared" si="1"/>
        <v>19.2</v>
      </c>
      <c r="AE14" s="88">
        <f t="shared" si="2"/>
        <v>21.803571428571427</v>
      </c>
      <c r="AG14" t="s">
        <v>47</v>
      </c>
    </row>
    <row r="15" spans="1:33" x14ac:dyDescent="0.2">
      <c r="A15" s="57" t="s">
        <v>121</v>
      </c>
      <c r="B15" s="11">
        <f>[11]Fevereiro!$D$5</f>
        <v>22.7</v>
      </c>
      <c r="C15" s="11">
        <f>[11]Fevereiro!$D$6</f>
        <v>23.6</v>
      </c>
      <c r="D15" s="11">
        <f>[11]Fevereiro!$D$7</f>
        <v>20.6</v>
      </c>
      <c r="E15" s="11">
        <f>[11]Fevereiro!$D$8</f>
        <v>20.3</v>
      </c>
      <c r="F15" s="11">
        <f>[11]Fevereiro!$D$9</f>
        <v>20.5</v>
      </c>
      <c r="G15" s="11">
        <f>[11]Fevereiro!$D$10</f>
        <v>20.3</v>
      </c>
      <c r="H15" s="11">
        <f>[11]Fevereiro!$D$11</f>
        <v>21.3</v>
      </c>
      <c r="I15" s="11">
        <f>[11]Fevereiro!$D$12</f>
        <v>21.8</v>
      </c>
      <c r="J15" s="11">
        <f>[11]Fevereiro!$D$13</f>
        <v>22.1</v>
      </c>
      <c r="K15" s="11">
        <f>[11]Fevereiro!$D$14</f>
        <v>21.8</v>
      </c>
      <c r="L15" s="11">
        <f>[11]Fevereiro!$D$15</f>
        <v>22</v>
      </c>
      <c r="M15" s="11">
        <f>[11]Fevereiro!$D$16</f>
        <v>21.2</v>
      </c>
      <c r="N15" s="11">
        <f>[11]Fevereiro!$D$17</f>
        <v>20.5</v>
      </c>
      <c r="O15" s="11">
        <f>[11]Fevereiro!$D$18</f>
        <v>22.8</v>
      </c>
      <c r="P15" s="11">
        <f>[11]Fevereiro!$D$19</f>
        <v>22.1</v>
      </c>
      <c r="Q15" s="11">
        <f>[11]Fevereiro!$D$20</f>
        <v>18.399999999999999</v>
      </c>
      <c r="R15" s="11">
        <f>[11]Fevereiro!$D$21</f>
        <v>18.399999999999999</v>
      </c>
      <c r="S15" s="11">
        <f>[11]Fevereiro!$D$22</f>
        <v>18.600000000000001</v>
      </c>
      <c r="T15" s="11">
        <f>[11]Fevereiro!$D$23</f>
        <v>19.8</v>
      </c>
      <c r="U15" s="11">
        <f>[11]Fevereiro!$D$24</f>
        <v>19</v>
      </c>
      <c r="V15" s="11">
        <f>[11]Fevereiro!$D$25</f>
        <v>21.4</v>
      </c>
      <c r="W15" s="11">
        <f>[11]Fevereiro!$D$26</f>
        <v>22.4</v>
      </c>
      <c r="X15" s="11">
        <f>[11]Fevereiro!$D$27</f>
        <v>23.1</v>
      </c>
      <c r="Y15" s="11">
        <f>[11]Fevereiro!$D$28</f>
        <v>23.3</v>
      </c>
      <c r="Z15" s="11">
        <f>[11]Fevereiro!$D$29</f>
        <v>24</v>
      </c>
      <c r="AA15" s="11">
        <f>[11]Fevereiro!$D$30</f>
        <v>19.7</v>
      </c>
      <c r="AB15" s="11">
        <f>[11]Fevereiro!$D$31</f>
        <v>20.2</v>
      </c>
      <c r="AC15" s="11">
        <f>[11]Fevereiro!$D$32</f>
        <v>21.4</v>
      </c>
      <c r="AD15" s="15">
        <f t="shared" si="1"/>
        <v>18.399999999999999</v>
      </c>
      <c r="AE15" s="88">
        <f t="shared" si="2"/>
        <v>21.189285714285717</v>
      </c>
    </row>
    <row r="16" spans="1:33" x14ac:dyDescent="0.2">
      <c r="A16" s="57" t="s">
        <v>168</v>
      </c>
      <c r="B16" s="11">
        <f>[12]Fevereiro!$D$5</f>
        <v>20.3</v>
      </c>
      <c r="C16" s="11">
        <f>[12]Fevereiro!$D$6</f>
        <v>21.9</v>
      </c>
      <c r="D16" s="11">
        <f>[12]Fevereiro!$D$7</f>
        <v>20.100000000000001</v>
      </c>
      <c r="E16" s="11">
        <f>[12]Fevereiro!$D$8</f>
        <v>20.8</v>
      </c>
      <c r="F16" s="11">
        <f>[12]Fevereiro!$D$9</f>
        <v>20.8</v>
      </c>
      <c r="G16" s="11">
        <f>[12]Fevereiro!$D$10</f>
        <v>19.600000000000001</v>
      </c>
      <c r="H16" s="11">
        <f>[12]Fevereiro!$D$11</f>
        <v>20.7</v>
      </c>
      <c r="I16" s="11">
        <f>[12]Fevereiro!$D$12</f>
        <v>21.6</v>
      </c>
      <c r="J16" s="11">
        <f>[12]Fevereiro!$D$13</f>
        <v>21.6</v>
      </c>
      <c r="K16" s="11">
        <f>[12]Fevereiro!$D$14</f>
        <v>22.6</v>
      </c>
      <c r="L16" s="11">
        <f>[12]Fevereiro!$D$15</f>
        <v>21.6</v>
      </c>
      <c r="M16" s="11">
        <f>[12]Fevereiro!$D$16</f>
        <v>21.2</v>
      </c>
      <c r="N16" s="11">
        <f>[12]Fevereiro!$D$17</f>
        <v>21.3</v>
      </c>
      <c r="O16" s="11">
        <f>[12]Fevereiro!$D$18</f>
        <v>21.6</v>
      </c>
      <c r="P16" s="11">
        <f>[12]Fevereiro!$D$19</f>
        <v>21.4</v>
      </c>
      <c r="Q16" s="11">
        <f>[12]Fevereiro!$D$20</f>
        <v>21.7</v>
      </c>
      <c r="R16" s="11">
        <f>[12]Fevereiro!$D$21</f>
        <v>17.7</v>
      </c>
      <c r="S16" s="11">
        <f>[12]Fevereiro!$D$22</f>
        <v>18.2</v>
      </c>
      <c r="T16" s="11">
        <f>[12]Fevereiro!$D$23</f>
        <v>20.6</v>
      </c>
      <c r="U16" s="11">
        <f>[12]Fevereiro!$D$24</f>
        <v>21.5</v>
      </c>
      <c r="V16" s="11">
        <f>[12]Fevereiro!$D$25</f>
        <v>21</v>
      </c>
      <c r="W16" s="11">
        <f>[12]Fevereiro!$D$26</f>
        <v>19.7</v>
      </c>
      <c r="X16" s="11">
        <f>[12]Fevereiro!$D$27</f>
        <v>21.6</v>
      </c>
      <c r="Y16" s="11">
        <f>[12]Fevereiro!$D$28</f>
        <v>21.9</v>
      </c>
      <c r="Z16" s="11">
        <f>[12]Fevereiro!$D$29</f>
        <v>21.5</v>
      </c>
      <c r="AA16" s="11">
        <f>[12]Fevereiro!$D$30</f>
        <v>20.3</v>
      </c>
      <c r="AB16" s="11">
        <f>[12]Fevereiro!$D$31</f>
        <v>21.2</v>
      </c>
      <c r="AC16" s="11">
        <f>[12]Fevereiro!$D$32</f>
        <v>21.8</v>
      </c>
      <c r="AD16" s="15">
        <f t="shared" si="1"/>
        <v>17.7</v>
      </c>
      <c r="AE16" s="88">
        <f t="shared" si="2"/>
        <v>20.921428571428571</v>
      </c>
      <c r="AG16" s="12" t="s">
        <v>47</v>
      </c>
    </row>
    <row r="17" spans="1:36" x14ac:dyDescent="0.2">
      <c r="A17" s="57" t="s">
        <v>2</v>
      </c>
      <c r="B17" s="11">
        <f>[13]Fevereiro!$D$5</f>
        <v>21.4</v>
      </c>
      <c r="C17" s="11">
        <f>[13]Fevereiro!$D$6</f>
        <v>22.8</v>
      </c>
      <c r="D17" s="11">
        <f>[13]Fevereiro!$D$7</f>
        <v>22</v>
      </c>
      <c r="E17" s="11">
        <f>[13]Fevereiro!$D$8</f>
        <v>20.7</v>
      </c>
      <c r="F17" s="11">
        <f>[13]Fevereiro!$D$9</f>
        <v>20.3</v>
      </c>
      <c r="G17" s="11">
        <f>[13]Fevereiro!$D$10</f>
        <v>21.5</v>
      </c>
      <c r="H17" s="11">
        <f>[13]Fevereiro!$D$11</f>
        <v>21.6</v>
      </c>
      <c r="I17" s="11">
        <f>[13]Fevereiro!$D$12</f>
        <v>21.6</v>
      </c>
      <c r="J17" s="11">
        <f>[13]Fevereiro!$D$13</f>
        <v>23.2</v>
      </c>
      <c r="K17" s="11">
        <f>[13]Fevereiro!$D$14</f>
        <v>23.3</v>
      </c>
      <c r="L17" s="11">
        <f>[13]Fevereiro!$D$15</f>
        <v>22.2</v>
      </c>
      <c r="M17" s="11">
        <f>[13]Fevereiro!$D$16</f>
        <v>21.5</v>
      </c>
      <c r="N17" s="11">
        <f>[13]Fevereiro!$D$17</f>
        <v>21.6</v>
      </c>
      <c r="O17" s="11">
        <f>[13]Fevereiro!$D$18</f>
        <v>22</v>
      </c>
      <c r="P17" s="11">
        <f>[13]Fevereiro!$D$19</f>
        <v>21.3</v>
      </c>
      <c r="Q17" s="11">
        <f>[13]Fevereiro!$D$20</f>
        <v>18.8</v>
      </c>
      <c r="R17" s="11">
        <f>[13]Fevereiro!$D$21</f>
        <v>17</v>
      </c>
      <c r="S17" s="11">
        <f>[13]Fevereiro!$D$22</f>
        <v>20</v>
      </c>
      <c r="T17" s="11">
        <f>[13]Fevereiro!$D$23</f>
        <v>21.9</v>
      </c>
      <c r="U17" s="11">
        <f>[13]Fevereiro!$D$24</f>
        <v>20.8</v>
      </c>
      <c r="V17" s="11">
        <f>[13]Fevereiro!$D$25</f>
        <v>21.3</v>
      </c>
      <c r="W17" s="11">
        <f>[13]Fevereiro!$D$26</f>
        <v>20.6</v>
      </c>
      <c r="X17" s="11">
        <f>[13]Fevereiro!$D$27</f>
        <v>21.9</v>
      </c>
      <c r="Y17" s="11">
        <f>[13]Fevereiro!$D$28</f>
        <v>22.4</v>
      </c>
      <c r="Z17" s="11">
        <f>[13]Fevereiro!$D$29</f>
        <v>22.5</v>
      </c>
      <c r="AA17" s="11">
        <f>[13]Fevereiro!$D$30</f>
        <v>20.2</v>
      </c>
      <c r="AB17" s="11">
        <f>[13]Fevereiro!$D$31</f>
        <v>20.399999999999999</v>
      </c>
      <c r="AC17" s="11">
        <f>[13]Fevereiro!$D$32</f>
        <v>21.4</v>
      </c>
      <c r="AD17" s="15">
        <f t="shared" si="1"/>
        <v>17</v>
      </c>
      <c r="AE17" s="88">
        <f t="shared" si="2"/>
        <v>21.292857142857144</v>
      </c>
      <c r="AG17" s="12" t="s">
        <v>47</v>
      </c>
    </row>
    <row r="18" spans="1:36" x14ac:dyDescent="0.2">
      <c r="A18" s="57" t="s">
        <v>3</v>
      </c>
      <c r="B18" s="11">
        <f>[14]Fevereiro!$D$5</f>
        <v>21.8</v>
      </c>
      <c r="C18" s="11">
        <f>[14]Fevereiro!$D$6</f>
        <v>21.3</v>
      </c>
      <c r="D18" s="11">
        <f>[14]Fevereiro!$D$7</f>
        <v>21.7</v>
      </c>
      <c r="E18" s="11">
        <f>[14]Fevereiro!$D$8</f>
        <v>22.2</v>
      </c>
      <c r="F18" s="11">
        <f>[14]Fevereiro!$D$9</f>
        <v>22</v>
      </c>
      <c r="G18" s="11">
        <f>[14]Fevereiro!$D$10</f>
        <v>21.2</v>
      </c>
      <c r="H18" s="11">
        <f>[14]Fevereiro!$D$11</f>
        <v>21.8</v>
      </c>
      <c r="I18" s="11">
        <f>[14]Fevereiro!$D$12</f>
        <v>21.2</v>
      </c>
      <c r="J18" s="11">
        <f>[14]Fevereiro!$D$13</f>
        <v>23</v>
      </c>
      <c r="K18" s="11">
        <f>[14]Fevereiro!$D$14</f>
        <v>22.6</v>
      </c>
      <c r="L18" s="11">
        <f>[14]Fevereiro!$D$15</f>
        <v>23.2</v>
      </c>
      <c r="M18" s="11">
        <f>[14]Fevereiro!$D$16</f>
        <v>23.4</v>
      </c>
      <c r="N18" s="11">
        <f>[14]Fevereiro!$D$17</f>
        <v>21.7</v>
      </c>
      <c r="O18" s="11">
        <f>[14]Fevereiro!$D$18</f>
        <v>21.7</v>
      </c>
      <c r="P18" s="11">
        <f>[14]Fevereiro!$D$19</f>
        <v>21.8</v>
      </c>
      <c r="Q18" s="11">
        <f>[14]Fevereiro!$D$20</f>
        <v>21.9</v>
      </c>
      <c r="R18" s="11">
        <f>[14]Fevereiro!$D$21</f>
        <v>21.4</v>
      </c>
      <c r="S18" s="11">
        <f>[14]Fevereiro!$D$22</f>
        <v>19.5</v>
      </c>
      <c r="T18" s="11">
        <f>[14]Fevereiro!$D$23</f>
        <v>20.5</v>
      </c>
      <c r="U18" s="11">
        <f>[14]Fevereiro!$D$24</f>
        <v>22.1</v>
      </c>
      <c r="V18" s="11">
        <f>[14]Fevereiro!$D$25</f>
        <v>20.9</v>
      </c>
      <c r="W18" s="11">
        <f>[14]Fevereiro!$D$26</f>
        <v>20.8</v>
      </c>
      <c r="X18" s="11">
        <f>[14]Fevereiro!$D$27</f>
        <v>20.3</v>
      </c>
      <c r="Y18" s="11">
        <f>[14]Fevereiro!$D$28</f>
        <v>21.7</v>
      </c>
      <c r="Z18" s="11">
        <f>[14]Fevereiro!$D$29</f>
        <v>22.4</v>
      </c>
      <c r="AA18" s="11">
        <f>[14]Fevereiro!$D$30</f>
        <v>22.2</v>
      </c>
      <c r="AB18" s="11">
        <f>[14]Fevereiro!$D$31</f>
        <v>21.4</v>
      </c>
      <c r="AC18" s="11">
        <f>[14]Fevereiro!$D$32</f>
        <v>21.5</v>
      </c>
      <c r="AD18" s="15">
        <f t="shared" si="1"/>
        <v>19.5</v>
      </c>
      <c r="AE18" s="88">
        <f t="shared" si="2"/>
        <v>21.685714285714283</v>
      </c>
      <c r="AF18" s="12" t="s">
        <v>47</v>
      </c>
      <c r="AG18" s="12" t="s">
        <v>47</v>
      </c>
    </row>
    <row r="19" spans="1:36" x14ac:dyDescent="0.2">
      <c r="A19" s="57" t="s">
        <v>4</v>
      </c>
      <c r="B19" s="11">
        <f>[15]Fevereiro!$D$5</f>
        <v>17.5</v>
      </c>
      <c r="C19" s="11">
        <f>[15]Fevereiro!$D$6</f>
        <v>19.600000000000001</v>
      </c>
      <c r="D19" s="11">
        <f>[15]Fevereiro!$D$7</f>
        <v>19</v>
      </c>
      <c r="E19" s="11">
        <f>[15]Fevereiro!$D$8</f>
        <v>19.5</v>
      </c>
      <c r="F19" s="11">
        <f>[15]Fevereiro!$D$9</f>
        <v>20.399999999999999</v>
      </c>
      <c r="G19" s="11">
        <f>[15]Fevereiro!$D$10</f>
        <v>19.899999999999999</v>
      </c>
      <c r="H19" s="11">
        <f>[15]Fevereiro!$D$11</f>
        <v>20.2</v>
      </c>
      <c r="I19" s="11">
        <f>[15]Fevereiro!$D$12</f>
        <v>20.9</v>
      </c>
      <c r="J19" s="11">
        <f>[15]Fevereiro!$D$13</f>
        <v>22.1</v>
      </c>
      <c r="K19" s="11">
        <f>[15]Fevereiro!$D$14</f>
        <v>20.9</v>
      </c>
      <c r="L19" s="11">
        <f>[15]Fevereiro!$D$15</f>
        <v>20.5</v>
      </c>
      <c r="M19" s="11">
        <f>[15]Fevereiro!$D$16</f>
        <v>21.4</v>
      </c>
      <c r="N19" s="11" t="str">
        <f>[15]Fevereiro!$D$17</f>
        <v>*</v>
      </c>
      <c r="O19" s="11">
        <f>[15]Fevereiro!$D$18</f>
        <v>21.3</v>
      </c>
      <c r="P19" s="11">
        <f>[15]Fevereiro!$D$19</f>
        <v>20.399999999999999</v>
      </c>
      <c r="Q19" s="11">
        <f>[15]Fevereiro!$D$20</f>
        <v>19.3</v>
      </c>
      <c r="R19" s="11">
        <f>[15]Fevereiro!$D$21</f>
        <v>17.600000000000001</v>
      </c>
      <c r="S19" s="11">
        <f>[15]Fevereiro!$D$22</f>
        <v>18.600000000000001</v>
      </c>
      <c r="T19" s="11">
        <f>[15]Fevereiro!$D$23</f>
        <v>20</v>
      </c>
      <c r="U19" s="11">
        <f>[15]Fevereiro!$D$24</f>
        <v>20.399999999999999</v>
      </c>
      <c r="V19" s="11">
        <f>[15]Fevereiro!$D$25</f>
        <v>18.7</v>
      </c>
      <c r="W19" s="11">
        <f>[15]Fevereiro!$D$26</f>
        <v>17.399999999999999</v>
      </c>
      <c r="X19" s="11">
        <f>[15]Fevereiro!$D$27</f>
        <v>21</v>
      </c>
      <c r="Y19" s="11">
        <f>[15]Fevereiro!$D$28</f>
        <v>21</v>
      </c>
      <c r="Z19" s="11">
        <f>[15]Fevereiro!$D$29</f>
        <v>21.3</v>
      </c>
      <c r="AA19" s="11">
        <f>[15]Fevereiro!$D$30</f>
        <v>21.1</v>
      </c>
      <c r="AB19" s="11">
        <f>[15]Fevereiro!$D$31</f>
        <v>19.899999999999999</v>
      </c>
      <c r="AC19" s="11">
        <f>[15]Fevereiro!$D$32</f>
        <v>20.2</v>
      </c>
      <c r="AD19" s="15">
        <f t="shared" si="1"/>
        <v>17.399999999999999</v>
      </c>
      <c r="AE19" s="88">
        <f t="shared" si="2"/>
        <v>20.003703703703703</v>
      </c>
    </row>
    <row r="20" spans="1:36" x14ac:dyDescent="0.2">
      <c r="A20" s="57" t="s">
        <v>5</v>
      </c>
      <c r="B20" s="11" t="str">
        <f>[16]Fevereiro!$D$5</f>
        <v>*</v>
      </c>
      <c r="C20" s="11" t="str">
        <f>[16]Fevereiro!$D$6</f>
        <v>*</v>
      </c>
      <c r="D20" s="11" t="str">
        <f>[16]Fevereiro!$D$7</f>
        <v>*</v>
      </c>
      <c r="E20" s="11" t="str">
        <f>[16]Fevereiro!$D$8</f>
        <v>*</v>
      </c>
      <c r="F20" s="11" t="str">
        <f>[16]Fevereiro!$D$9</f>
        <v>*</v>
      </c>
      <c r="G20" s="11" t="str">
        <f>[16]Fevereiro!$D$10</f>
        <v>*</v>
      </c>
      <c r="H20" s="11" t="str">
        <f>[16]Fevereiro!$D$11</f>
        <v>*</v>
      </c>
      <c r="I20" s="11" t="str">
        <f>[16]Fevereiro!$D$12</f>
        <v>*</v>
      </c>
      <c r="J20" s="11" t="str">
        <f>[16]Fevereiro!$D$13</f>
        <v>*</v>
      </c>
      <c r="K20" s="11" t="str">
        <f>[16]Fevereiro!$D$14</f>
        <v>*</v>
      </c>
      <c r="L20" s="11" t="str">
        <f>[16]Fevereiro!$D$15</f>
        <v>*</v>
      </c>
      <c r="M20" s="11" t="str">
        <f>[16]Fevereiro!$D$16</f>
        <v>*</v>
      </c>
      <c r="N20" s="11" t="str">
        <f>[16]Fevereiro!$D$17</f>
        <v>*</v>
      </c>
      <c r="O20" s="11">
        <f>[16]Fevereiro!$D$18</f>
        <v>25.1</v>
      </c>
      <c r="P20" s="11">
        <f>[16]Fevereiro!$D$19</f>
        <v>24.2</v>
      </c>
      <c r="Q20" s="11">
        <f>[16]Fevereiro!$D$20</f>
        <v>24.5</v>
      </c>
      <c r="R20" s="11">
        <f>[16]Fevereiro!$D$21</f>
        <v>23.7</v>
      </c>
      <c r="S20" s="11">
        <f>[16]Fevereiro!$D$22</f>
        <v>27.2</v>
      </c>
      <c r="T20" s="11">
        <f>[16]Fevereiro!$D$23</f>
        <v>25.3</v>
      </c>
      <c r="U20" s="11">
        <f>[16]Fevereiro!$D$24</f>
        <v>23.5</v>
      </c>
      <c r="V20" s="11">
        <f>[16]Fevereiro!$D$25</f>
        <v>24.6</v>
      </c>
      <c r="W20" s="11">
        <f>[16]Fevereiro!$D$26</f>
        <v>23.5</v>
      </c>
      <c r="X20" s="11">
        <f>[16]Fevereiro!$D$27</f>
        <v>24.4</v>
      </c>
      <c r="Y20" s="11">
        <f>[16]Fevereiro!$D$28</f>
        <v>24.8</v>
      </c>
      <c r="Z20" s="11">
        <f>[16]Fevereiro!$D$29</f>
        <v>25.2</v>
      </c>
      <c r="AA20" s="11">
        <f>[16]Fevereiro!$D$30</f>
        <v>23.4</v>
      </c>
      <c r="AB20" s="11">
        <f>[16]Fevereiro!$D$31</f>
        <v>21.2</v>
      </c>
      <c r="AC20" s="11">
        <f>[16]Fevereiro!$D$32</f>
        <v>22.4</v>
      </c>
      <c r="AD20" s="15">
        <f t="shared" ref="AD20" si="3">MIN(B20:AC20)</f>
        <v>21.2</v>
      </c>
      <c r="AE20" s="88">
        <f t="shared" ref="AE20" si="4">AVERAGE(B20:AC20)</f>
        <v>24.199999999999996</v>
      </c>
      <c r="AF20" s="12" t="s">
        <v>47</v>
      </c>
      <c r="AI20" t="s">
        <v>47</v>
      </c>
    </row>
    <row r="21" spans="1:36" x14ac:dyDescent="0.2">
      <c r="A21" s="57" t="s">
        <v>43</v>
      </c>
      <c r="B21" s="11">
        <f>[17]Fevereiro!$D$5</f>
        <v>19.5</v>
      </c>
      <c r="C21" s="11">
        <f>[17]Fevereiro!$D$6</f>
        <v>18.2</v>
      </c>
      <c r="D21" s="11">
        <f>[17]Fevereiro!$D$7</f>
        <v>17.3</v>
      </c>
      <c r="E21" s="11">
        <f>[17]Fevereiro!$D$8</f>
        <v>19.399999999999999</v>
      </c>
      <c r="F21" s="11">
        <f>[17]Fevereiro!$D$9</f>
        <v>19.600000000000001</v>
      </c>
      <c r="G21" s="11">
        <f>[17]Fevereiro!$D$10</f>
        <v>20</v>
      </c>
      <c r="H21" s="11">
        <f>[17]Fevereiro!$D$11</f>
        <v>20.5</v>
      </c>
      <c r="I21" s="11">
        <f>[17]Fevereiro!$D$12</f>
        <v>20.2</v>
      </c>
      <c r="J21" s="11">
        <f>[17]Fevereiro!$D$13</f>
        <v>20.3</v>
      </c>
      <c r="K21" s="11">
        <f>[17]Fevereiro!$D$14</f>
        <v>21.3</v>
      </c>
      <c r="L21" s="11">
        <f>[17]Fevereiro!$D$15</f>
        <v>21.1</v>
      </c>
      <c r="M21" s="11">
        <f>[17]Fevereiro!$D$16</f>
        <v>20.7</v>
      </c>
      <c r="N21" s="11">
        <f>[17]Fevereiro!$D$17</f>
        <v>20</v>
      </c>
      <c r="O21" s="11">
        <f>[17]Fevereiro!$D$18</f>
        <v>20.100000000000001</v>
      </c>
      <c r="P21" s="11">
        <f>[17]Fevereiro!$D$19</f>
        <v>20.399999999999999</v>
      </c>
      <c r="Q21" s="11">
        <f>[17]Fevereiro!$D$20</f>
        <v>19.600000000000001</v>
      </c>
      <c r="R21" s="11">
        <f>[17]Fevereiro!$D$21</f>
        <v>18.600000000000001</v>
      </c>
      <c r="S21" s="11">
        <f>[17]Fevereiro!$D$22</f>
        <v>18.5</v>
      </c>
      <c r="T21" s="11">
        <f>[17]Fevereiro!$D$23</f>
        <v>20.100000000000001</v>
      </c>
      <c r="U21" s="11">
        <f>[17]Fevereiro!$D$24</f>
        <v>20.8</v>
      </c>
      <c r="V21" s="11">
        <f>[17]Fevereiro!$D$25</f>
        <v>19.8</v>
      </c>
      <c r="W21" s="11">
        <f>[17]Fevereiro!$D$26</f>
        <v>18.399999999999999</v>
      </c>
      <c r="X21" s="11">
        <f>[17]Fevereiro!$D$27</f>
        <v>19.600000000000001</v>
      </c>
      <c r="Y21" s="11">
        <f>[17]Fevereiro!$D$28</f>
        <v>20.3</v>
      </c>
      <c r="Z21" s="11">
        <f>[17]Fevereiro!$D$29</f>
        <v>20.3</v>
      </c>
      <c r="AA21" s="11">
        <f>[17]Fevereiro!$D$30</f>
        <v>20.5</v>
      </c>
      <c r="AB21" s="11">
        <f>[17]Fevereiro!$D$31</f>
        <v>20.2</v>
      </c>
      <c r="AC21" s="11">
        <f>[17]Fevereiro!$D$32</f>
        <v>20.399999999999999</v>
      </c>
      <c r="AD21" s="15">
        <f t="shared" si="1"/>
        <v>17.3</v>
      </c>
      <c r="AE21" s="88">
        <f t="shared" si="2"/>
        <v>19.846428571428579</v>
      </c>
      <c r="AG21" t="s">
        <v>47</v>
      </c>
    </row>
    <row r="22" spans="1:36" x14ac:dyDescent="0.2">
      <c r="A22" s="57" t="s">
        <v>6</v>
      </c>
      <c r="B22" s="11">
        <f>[18]Fevereiro!$D$5</f>
        <v>24</v>
      </c>
      <c r="C22" s="11">
        <f>[18]Fevereiro!$D$6</f>
        <v>23.6</v>
      </c>
      <c r="D22" s="11">
        <f>[18]Fevereiro!$D$7</f>
        <v>23</v>
      </c>
      <c r="E22" s="11">
        <f>[18]Fevereiro!$D$8</f>
        <v>23.5</v>
      </c>
      <c r="F22" s="11">
        <f>[18]Fevereiro!$D$9</f>
        <v>24.4</v>
      </c>
      <c r="G22" s="11">
        <f>[18]Fevereiro!$D$10</f>
        <v>25.6</v>
      </c>
      <c r="H22" s="11">
        <f>[18]Fevereiro!$D$11</f>
        <v>22.2</v>
      </c>
      <c r="I22" s="11">
        <f>[18]Fevereiro!$D$12</f>
        <v>23.7</v>
      </c>
      <c r="J22" s="11">
        <f>[18]Fevereiro!$D$13</f>
        <v>24.4</v>
      </c>
      <c r="K22" s="11" t="str">
        <f>[18]Fevereiro!$D$14</f>
        <v>*</v>
      </c>
      <c r="L22" s="11">
        <f>[18]Fevereiro!$D$15</f>
        <v>24.9</v>
      </c>
      <c r="M22" s="11" t="str">
        <f>[18]Fevereiro!$D$16</f>
        <v>*</v>
      </c>
      <c r="N22" s="11">
        <f>[18]Fevereiro!$D$17</f>
        <v>29.5</v>
      </c>
      <c r="O22" s="11">
        <f>[18]Fevereiro!$D$18</f>
        <v>25.2</v>
      </c>
      <c r="P22" s="11">
        <f>[18]Fevereiro!$D$19</f>
        <v>23.8</v>
      </c>
      <c r="Q22" s="11">
        <f>[18]Fevereiro!$D$20</f>
        <v>23.7</v>
      </c>
      <c r="R22" s="11">
        <f>[18]Fevereiro!$D$21</f>
        <v>20.6</v>
      </c>
      <c r="S22" s="11">
        <f>[18]Fevereiro!$D$22</f>
        <v>20.2</v>
      </c>
      <c r="T22" s="11">
        <f>[18]Fevereiro!$D$23</f>
        <v>22.1</v>
      </c>
      <c r="U22" s="11">
        <f>[18]Fevereiro!$D$24</f>
        <v>22.8</v>
      </c>
      <c r="V22" s="11">
        <f>[18]Fevereiro!$D$25</f>
        <v>22.7</v>
      </c>
      <c r="W22" s="11">
        <f>[18]Fevereiro!$D$26</f>
        <v>21.5</v>
      </c>
      <c r="X22" s="11">
        <f>[18]Fevereiro!$D$27</f>
        <v>22.7</v>
      </c>
      <c r="Y22" s="11">
        <f>[18]Fevereiro!$D$28</f>
        <v>23.8</v>
      </c>
      <c r="Z22" s="11">
        <f>[18]Fevereiro!$D$29</f>
        <v>23.2</v>
      </c>
      <c r="AA22" s="11">
        <f>[18]Fevereiro!$D$30</f>
        <v>22.8</v>
      </c>
      <c r="AB22" s="11">
        <f>[18]Fevereiro!$D$31</f>
        <v>22.1</v>
      </c>
      <c r="AC22" s="11">
        <f>[18]Fevereiro!$D$32</f>
        <v>23.1</v>
      </c>
      <c r="AD22" s="15">
        <f t="shared" si="1"/>
        <v>20.2</v>
      </c>
      <c r="AE22" s="88">
        <f t="shared" si="2"/>
        <v>23.426923076923078</v>
      </c>
      <c r="AG22" t="s">
        <v>47</v>
      </c>
      <c r="AI22" t="s">
        <v>47</v>
      </c>
    </row>
    <row r="23" spans="1:36" x14ac:dyDescent="0.2">
      <c r="A23" s="57" t="s">
        <v>7</v>
      </c>
      <c r="B23" s="11">
        <f>[19]Fevereiro!$D$5</f>
        <v>23</v>
      </c>
      <c r="C23" s="11">
        <f>[19]Fevereiro!$D$6</f>
        <v>23.4</v>
      </c>
      <c r="D23" s="11">
        <f>[19]Fevereiro!$D$7</f>
        <v>19.7</v>
      </c>
      <c r="E23" s="11">
        <f>[19]Fevereiro!$D$8</f>
        <v>20.2</v>
      </c>
      <c r="F23" s="11">
        <f>[19]Fevereiro!$D$9</f>
        <v>20.2</v>
      </c>
      <c r="G23" s="11">
        <f>[19]Fevereiro!$D$10</f>
        <v>19.8</v>
      </c>
      <c r="H23" s="11">
        <f>[19]Fevereiro!$D$11</f>
        <v>21.1</v>
      </c>
      <c r="I23" s="11">
        <f>[19]Fevereiro!$D$12</f>
        <v>21.9</v>
      </c>
      <c r="J23" s="11">
        <f>[19]Fevereiro!$D$13</f>
        <v>21.9</v>
      </c>
      <c r="K23" s="11">
        <f>[19]Fevereiro!$D$14</f>
        <v>20.9</v>
      </c>
      <c r="L23" s="11">
        <f>[19]Fevereiro!$D$15</f>
        <v>21.2</v>
      </c>
      <c r="M23" s="11">
        <f>[19]Fevereiro!$D$16</f>
        <v>21</v>
      </c>
      <c r="N23" s="11">
        <f>[19]Fevereiro!$D$17</f>
        <v>20.6</v>
      </c>
      <c r="O23" s="11">
        <f>[19]Fevereiro!$D$18</f>
        <v>21.6</v>
      </c>
      <c r="P23" s="11">
        <f>[19]Fevereiro!$D$19</f>
        <v>22.2</v>
      </c>
      <c r="Q23" s="11">
        <f>[19]Fevereiro!$D$20</f>
        <v>18.3</v>
      </c>
      <c r="R23" s="11">
        <f>[19]Fevereiro!$D$21</f>
        <v>19</v>
      </c>
      <c r="S23" s="11">
        <f>[19]Fevereiro!$D$22</f>
        <v>16.899999999999999</v>
      </c>
      <c r="T23" s="11">
        <f>[19]Fevereiro!$D$23</f>
        <v>18.8</v>
      </c>
      <c r="U23" s="11">
        <f>[19]Fevereiro!$D$24</f>
        <v>19.7</v>
      </c>
      <c r="V23" s="11">
        <f>[19]Fevereiro!$D$25</f>
        <v>21.6</v>
      </c>
      <c r="W23" s="11">
        <f>[19]Fevereiro!$D$26</f>
        <v>22.4</v>
      </c>
      <c r="X23" s="11">
        <f>[19]Fevereiro!$D$27</f>
        <v>22.5</v>
      </c>
      <c r="Y23" s="11">
        <f>[19]Fevereiro!$D$28</f>
        <v>22.1</v>
      </c>
      <c r="Z23" s="11">
        <f>[19]Fevereiro!$D$29</f>
        <v>21.9</v>
      </c>
      <c r="AA23" s="11">
        <f>[19]Fevereiro!$D$30</f>
        <v>19</v>
      </c>
      <c r="AB23" s="11">
        <f>[19]Fevereiro!$D$31</f>
        <v>20.100000000000001</v>
      </c>
      <c r="AC23" s="11">
        <f>[19]Fevereiro!$D$32</f>
        <v>21.3</v>
      </c>
      <c r="AD23" s="15">
        <f t="shared" si="1"/>
        <v>16.899999999999999</v>
      </c>
      <c r="AE23" s="88">
        <f t="shared" si="2"/>
        <v>20.796428571428574</v>
      </c>
      <c r="AG23" t="s">
        <v>47</v>
      </c>
      <c r="AH23" t="s">
        <v>47</v>
      </c>
      <c r="AI23" t="s">
        <v>47</v>
      </c>
    </row>
    <row r="24" spans="1:36" x14ac:dyDescent="0.2">
      <c r="A24" s="57" t="s">
        <v>169</v>
      </c>
      <c r="B24" s="11">
        <f>[20]Fevereiro!$D$5</f>
        <v>22.4</v>
      </c>
      <c r="C24" s="11">
        <f>[20]Fevereiro!$D$6</f>
        <v>23.5</v>
      </c>
      <c r="D24" s="11">
        <f>[20]Fevereiro!$D$7</f>
        <v>20.3</v>
      </c>
      <c r="E24" s="11">
        <f>[20]Fevereiro!$D$8</f>
        <v>20.9</v>
      </c>
      <c r="F24" s="11">
        <f>[20]Fevereiro!$D$9</f>
        <v>21.5</v>
      </c>
      <c r="G24" s="11">
        <f>[20]Fevereiro!$D$10</f>
        <v>19.8</v>
      </c>
      <c r="H24" s="11">
        <f>[20]Fevereiro!$D$11</f>
        <v>21.6</v>
      </c>
      <c r="I24" s="11">
        <f>[20]Fevereiro!$D$12</f>
        <v>21.6</v>
      </c>
      <c r="J24" s="11">
        <f>[20]Fevereiro!$D$13</f>
        <v>20.8</v>
      </c>
      <c r="K24" s="11">
        <f>[20]Fevereiro!$D$14</f>
        <v>23.4</v>
      </c>
      <c r="L24" s="11">
        <f>[20]Fevereiro!$D$15</f>
        <v>22.2</v>
      </c>
      <c r="M24" s="11">
        <f>[20]Fevereiro!$D$16</f>
        <v>22</v>
      </c>
      <c r="N24" s="11">
        <f>[20]Fevereiro!$D$17</f>
        <v>21</v>
      </c>
      <c r="O24" s="11">
        <f>[20]Fevereiro!$D$18</f>
        <v>22.8</v>
      </c>
      <c r="P24" s="11">
        <f>[20]Fevereiro!$D$19</f>
        <v>22.6</v>
      </c>
      <c r="Q24" s="11">
        <f>[20]Fevereiro!$D$20</f>
        <v>18.600000000000001</v>
      </c>
      <c r="R24" s="11">
        <f>[20]Fevereiro!$D$21</f>
        <v>20</v>
      </c>
      <c r="S24" s="11">
        <f>[20]Fevereiro!$D$22</f>
        <v>19.600000000000001</v>
      </c>
      <c r="T24" s="11">
        <f>[20]Fevereiro!$D$23</f>
        <v>20.8</v>
      </c>
      <c r="U24" s="11" t="str">
        <f>[20]Fevereiro!$D$24</f>
        <v>*</v>
      </c>
      <c r="V24" s="11" t="str">
        <f>[20]Fevereiro!$D$25</f>
        <v>*</v>
      </c>
      <c r="W24" s="11" t="str">
        <f>[20]Fevereiro!$D$26</f>
        <v>*</v>
      </c>
      <c r="X24" s="11" t="str">
        <f>[20]Fevereiro!$D$27</f>
        <v>*</v>
      </c>
      <c r="Y24" s="11" t="str">
        <f>[20]Fevereiro!$D$28</f>
        <v>*</v>
      </c>
      <c r="Z24" s="11" t="str">
        <f>[20]Fevereiro!$D$29</f>
        <v>*</v>
      </c>
      <c r="AA24" s="11" t="str">
        <f>[20]Fevereiro!$D$30</f>
        <v>*</v>
      </c>
      <c r="AB24" s="11" t="str">
        <f>[20]Fevereiro!$D$31</f>
        <v>*</v>
      </c>
      <c r="AC24" s="11" t="str">
        <f>[20]Fevereiro!$D$32</f>
        <v>*</v>
      </c>
      <c r="AD24" s="15">
        <f t="shared" si="1"/>
        <v>18.600000000000001</v>
      </c>
      <c r="AE24" s="88">
        <f t="shared" si="2"/>
        <v>21.336842105263162</v>
      </c>
      <c r="AG24" t="s">
        <v>47</v>
      </c>
      <c r="AJ24" t="s">
        <v>47</v>
      </c>
    </row>
    <row r="25" spans="1:36" x14ac:dyDescent="0.2">
      <c r="A25" s="57" t="s">
        <v>170</v>
      </c>
      <c r="B25" s="11">
        <f>[21]Fevereiro!$D$5</f>
        <v>22.1</v>
      </c>
      <c r="C25" s="11">
        <f>[21]Fevereiro!$D$6</f>
        <v>21.7</v>
      </c>
      <c r="D25" s="11">
        <f>[21]Fevereiro!$D$7</f>
        <v>19.899999999999999</v>
      </c>
      <c r="E25" s="11">
        <f>[21]Fevereiro!$D$8</f>
        <v>21.2</v>
      </c>
      <c r="F25" s="11">
        <f>[21]Fevereiro!$D$9</f>
        <v>21.2</v>
      </c>
      <c r="G25" s="11">
        <f>[21]Fevereiro!$D$10</f>
        <v>21.2</v>
      </c>
      <c r="H25" s="11">
        <f>[21]Fevereiro!$D$11</f>
        <v>20.5</v>
      </c>
      <c r="I25" s="11">
        <f>[21]Fevereiro!$D$12</f>
        <v>20.3</v>
      </c>
      <c r="J25" s="11">
        <f>[21]Fevereiro!$D$13</f>
        <v>20.7</v>
      </c>
      <c r="K25" s="11">
        <f>[21]Fevereiro!$D$14</f>
        <v>22.5</v>
      </c>
      <c r="L25" s="11">
        <f>[21]Fevereiro!$D$15</f>
        <v>22.4</v>
      </c>
      <c r="M25" s="11">
        <f>[21]Fevereiro!$D$16</f>
        <v>21.1</v>
      </c>
      <c r="N25" s="11">
        <f>[21]Fevereiro!$D$17</f>
        <v>19.7</v>
      </c>
      <c r="O25" s="11">
        <f>[21]Fevereiro!$D$18</f>
        <v>22.9</v>
      </c>
      <c r="P25" s="11">
        <f>[21]Fevereiro!$D$19</f>
        <v>22.9</v>
      </c>
      <c r="Q25" s="11">
        <f>[21]Fevereiro!$D$20</f>
        <v>18.100000000000001</v>
      </c>
      <c r="R25" s="11">
        <f>[21]Fevereiro!$D$21</f>
        <v>17.3</v>
      </c>
      <c r="S25" s="11">
        <f>[21]Fevereiro!$D$22</f>
        <v>19</v>
      </c>
      <c r="T25" s="11">
        <f>[21]Fevereiro!$D$23</f>
        <v>18.600000000000001</v>
      </c>
      <c r="U25" s="11">
        <f>[21]Fevereiro!$D$24</f>
        <v>16.899999999999999</v>
      </c>
      <c r="V25" s="11">
        <f>[21]Fevereiro!$D$25</f>
        <v>20</v>
      </c>
      <c r="W25" s="11">
        <f>[21]Fevereiro!$D$26</f>
        <v>20.100000000000001</v>
      </c>
      <c r="X25" s="11">
        <f>[21]Fevereiro!$D$27</f>
        <v>21.5</v>
      </c>
      <c r="Y25" s="11">
        <f>[21]Fevereiro!$D$28</f>
        <v>22.7</v>
      </c>
      <c r="Z25" s="11">
        <f>[21]Fevereiro!$D$29</f>
        <v>21.5</v>
      </c>
      <c r="AA25" s="11">
        <f>[21]Fevereiro!$D$30</f>
        <v>18.899999999999999</v>
      </c>
      <c r="AB25" s="11">
        <f>[21]Fevereiro!$D$31</f>
        <v>20.399999999999999</v>
      </c>
      <c r="AC25" s="11">
        <f>[21]Fevereiro!$D$32</f>
        <v>18.5</v>
      </c>
      <c r="AD25" s="15">
        <f t="shared" si="1"/>
        <v>16.899999999999999</v>
      </c>
      <c r="AE25" s="88">
        <f t="shared" si="2"/>
        <v>20.49285714285714</v>
      </c>
      <c r="AF25" s="12" t="s">
        <v>47</v>
      </c>
      <c r="AG25" t="s">
        <v>47</v>
      </c>
      <c r="AI25" t="s">
        <v>47</v>
      </c>
      <c r="AJ25" t="s">
        <v>47</v>
      </c>
    </row>
    <row r="26" spans="1:36" x14ac:dyDescent="0.2">
      <c r="A26" s="57" t="s">
        <v>171</v>
      </c>
      <c r="B26" s="11">
        <f>[22]Fevereiro!$D$5</f>
        <v>22.1</v>
      </c>
      <c r="C26" s="11">
        <f>[22]Fevereiro!$D$6</f>
        <v>23.9</v>
      </c>
      <c r="D26" s="11">
        <f>[22]Fevereiro!$D$7</f>
        <v>19.8</v>
      </c>
      <c r="E26" s="11">
        <f>[22]Fevereiro!$D$8</f>
        <v>20.5</v>
      </c>
      <c r="F26" s="11">
        <f>[22]Fevereiro!$D$9</f>
        <v>21.6</v>
      </c>
      <c r="G26" s="11">
        <f>[22]Fevereiro!$D$10</f>
        <v>19.899999999999999</v>
      </c>
      <c r="H26" s="11">
        <f>[22]Fevereiro!$D$11</f>
        <v>21.4</v>
      </c>
      <c r="I26" s="11">
        <f>[22]Fevereiro!$D$12</f>
        <v>22</v>
      </c>
      <c r="J26" s="11">
        <f>[22]Fevereiro!$D$13</f>
        <v>21.1</v>
      </c>
      <c r="K26" s="11">
        <f>[22]Fevereiro!$D$14</f>
        <v>22.5</v>
      </c>
      <c r="L26" s="11">
        <f>[22]Fevereiro!$D$15</f>
        <v>21.6</v>
      </c>
      <c r="M26" s="11">
        <f>[22]Fevereiro!$D$16</f>
        <v>21.6</v>
      </c>
      <c r="N26" s="11">
        <f>[22]Fevereiro!$D$17</f>
        <v>21.3</v>
      </c>
      <c r="O26" s="11">
        <f>[22]Fevereiro!$D$18</f>
        <v>21.8</v>
      </c>
      <c r="P26" s="11">
        <f>[22]Fevereiro!$D$19</f>
        <v>22.1</v>
      </c>
      <c r="Q26" s="11">
        <f>[22]Fevereiro!$D$20</f>
        <v>18.600000000000001</v>
      </c>
      <c r="R26" s="11">
        <f>[22]Fevereiro!$D$21</f>
        <v>19.8</v>
      </c>
      <c r="S26" s="11">
        <f>[22]Fevereiro!$D$22</f>
        <v>19.8</v>
      </c>
      <c r="T26" s="11">
        <f>[22]Fevereiro!$D$23</f>
        <v>20</v>
      </c>
      <c r="U26" s="11">
        <f>[22]Fevereiro!$D$24</f>
        <v>20</v>
      </c>
      <c r="V26" s="11">
        <f>[22]Fevereiro!$D$25</f>
        <v>21.8</v>
      </c>
      <c r="W26" s="11">
        <f>[22]Fevereiro!$D$26</f>
        <v>22.4</v>
      </c>
      <c r="X26" s="11">
        <f>[22]Fevereiro!$D$27</f>
        <v>22.4</v>
      </c>
      <c r="Y26" s="11">
        <f>[22]Fevereiro!$D$28</f>
        <v>22.6</v>
      </c>
      <c r="Z26" s="11">
        <f>[22]Fevereiro!$D$29</f>
        <v>21.9</v>
      </c>
      <c r="AA26" s="11">
        <f>[22]Fevereiro!$D$30</f>
        <v>20.5</v>
      </c>
      <c r="AB26" s="11">
        <f>[22]Fevereiro!$D$31</f>
        <v>20.7</v>
      </c>
      <c r="AC26" s="11">
        <f>[22]Fevereiro!$D$32</f>
        <v>21.8</v>
      </c>
      <c r="AD26" s="15">
        <f t="shared" si="1"/>
        <v>18.600000000000001</v>
      </c>
      <c r="AE26" s="88">
        <f t="shared" si="2"/>
        <v>21.267857142857146</v>
      </c>
      <c r="AG26" t="s">
        <v>47</v>
      </c>
      <c r="AJ26" t="s">
        <v>47</v>
      </c>
    </row>
    <row r="27" spans="1:36" x14ac:dyDescent="0.2">
      <c r="A27" s="57" t="s">
        <v>8</v>
      </c>
      <c r="B27" s="11">
        <f>[23]Fevereiro!$D$5</f>
        <v>23.6</v>
      </c>
      <c r="C27" s="11">
        <f>[23]Fevereiro!$D$6</f>
        <v>23.4</v>
      </c>
      <c r="D27" s="11">
        <f>[23]Fevereiro!$D$7</f>
        <v>21.4</v>
      </c>
      <c r="E27" s="11">
        <f>[23]Fevereiro!$D$8</f>
        <v>22.5</v>
      </c>
      <c r="F27" s="11">
        <f>[23]Fevereiro!$D$9</f>
        <v>21.4</v>
      </c>
      <c r="G27" s="11">
        <f>[23]Fevereiro!$D$10</f>
        <v>20.5</v>
      </c>
      <c r="H27" s="11">
        <f>[23]Fevereiro!$D$11</f>
        <v>20.2</v>
      </c>
      <c r="I27" s="11">
        <f>[23]Fevereiro!$D$12</f>
        <v>21.5</v>
      </c>
      <c r="J27" s="11">
        <f>[23]Fevereiro!$D$13</f>
        <v>22.4</v>
      </c>
      <c r="K27" s="11">
        <f>[23]Fevereiro!$D$14</f>
        <v>21.7</v>
      </c>
      <c r="L27" s="11">
        <f>[23]Fevereiro!$D$15</f>
        <v>22</v>
      </c>
      <c r="M27" s="11">
        <f>[23]Fevereiro!$D$16</f>
        <v>20.9</v>
      </c>
      <c r="N27" s="11">
        <f>[23]Fevereiro!$D$17</f>
        <v>21.3</v>
      </c>
      <c r="O27" s="11">
        <f>[23]Fevereiro!$D$18</f>
        <v>22</v>
      </c>
      <c r="P27" s="11">
        <f>[23]Fevereiro!$D$19</f>
        <v>23.4</v>
      </c>
      <c r="Q27" s="11">
        <f>[23]Fevereiro!$D$20</f>
        <v>19.8</v>
      </c>
      <c r="R27" s="11">
        <f>[23]Fevereiro!$D$21</f>
        <v>19.3</v>
      </c>
      <c r="S27" s="11">
        <f>[23]Fevereiro!$D$22</f>
        <v>20.399999999999999</v>
      </c>
      <c r="T27" s="11">
        <f>[23]Fevereiro!$D$23</f>
        <v>19.600000000000001</v>
      </c>
      <c r="U27" s="11">
        <f>[23]Fevereiro!$D$24</f>
        <v>19.100000000000001</v>
      </c>
      <c r="V27" s="11">
        <f>[23]Fevereiro!$D$25</f>
        <v>21.3</v>
      </c>
      <c r="W27" s="11">
        <f>[23]Fevereiro!$D$26</f>
        <v>21.9</v>
      </c>
      <c r="X27" s="11">
        <f>[23]Fevereiro!$D$27</f>
        <v>23.1</v>
      </c>
      <c r="Y27" s="11">
        <f>[23]Fevereiro!$D$28</f>
        <v>23.5</v>
      </c>
      <c r="Z27" s="11">
        <f>[23]Fevereiro!$D$29</f>
        <v>22.8</v>
      </c>
      <c r="AA27" s="11">
        <f>[23]Fevereiro!$D$30</f>
        <v>19.399999999999999</v>
      </c>
      <c r="AB27" s="11">
        <f>[23]Fevereiro!$D$31</f>
        <v>20.8</v>
      </c>
      <c r="AC27" s="11">
        <f>[23]Fevereiro!$D$32</f>
        <v>20.5</v>
      </c>
      <c r="AD27" s="15">
        <f t="shared" si="1"/>
        <v>19.100000000000001</v>
      </c>
      <c r="AE27" s="88">
        <f t="shared" si="2"/>
        <v>21.417857142857141</v>
      </c>
      <c r="AG27" t="s">
        <v>47</v>
      </c>
      <c r="AI27" t="s">
        <v>47</v>
      </c>
    </row>
    <row r="28" spans="1:36" x14ac:dyDescent="0.2">
      <c r="A28" s="57" t="s">
        <v>9</v>
      </c>
      <c r="B28" s="11">
        <f>[24]Fevereiro!$D$5</f>
        <v>24.9</v>
      </c>
      <c r="C28" s="11">
        <f>[24]Fevereiro!$D$6</f>
        <v>25.2</v>
      </c>
      <c r="D28" s="11">
        <f>[24]Fevereiro!$D$7</f>
        <v>22.1</v>
      </c>
      <c r="E28" s="11">
        <f>[24]Fevereiro!$D$8</f>
        <v>22.9</v>
      </c>
      <c r="F28" s="11">
        <f>[24]Fevereiro!$D$9</f>
        <v>19.899999999999999</v>
      </c>
      <c r="G28" s="11">
        <f>[24]Fevereiro!$D$10</f>
        <v>20.8</v>
      </c>
      <c r="H28" s="11">
        <f>[24]Fevereiro!$D$11</f>
        <v>21.9</v>
      </c>
      <c r="I28" s="11">
        <f>[24]Fevereiro!$D$12</f>
        <v>23.8</v>
      </c>
      <c r="J28" s="11">
        <f>[24]Fevereiro!$D$13</f>
        <v>23.2</v>
      </c>
      <c r="K28" s="11">
        <f>[24]Fevereiro!$D$14</f>
        <v>22.1</v>
      </c>
      <c r="L28" s="11">
        <f>[24]Fevereiro!$D$15</f>
        <v>22.7</v>
      </c>
      <c r="M28" s="11">
        <f>[24]Fevereiro!$D$16</f>
        <v>21.1</v>
      </c>
      <c r="N28" s="11">
        <f>[24]Fevereiro!$D$17</f>
        <v>21.6</v>
      </c>
      <c r="O28" s="11">
        <f>[24]Fevereiro!$D$18</f>
        <v>22.1</v>
      </c>
      <c r="P28" s="11">
        <f>[24]Fevereiro!$D$19</f>
        <v>22.6</v>
      </c>
      <c r="Q28" s="11">
        <f>[24]Fevereiro!$D$20</f>
        <v>20.3</v>
      </c>
      <c r="R28" s="11">
        <f>[24]Fevereiro!$D$21</f>
        <v>21</v>
      </c>
      <c r="S28" s="11">
        <f>[24]Fevereiro!$D$22</f>
        <v>20.2</v>
      </c>
      <c r="T28" s="11">
        <f>[24]Fevereiro!$D$23</f>
        <v>19.899999999999999</v>
      </c>
      <c r="U28" s="11">
        <f>[24]Fevereiro!$D$24</f>
        <v>20.2</v>
      </c>
      <c r="V28" s="11">
        <f>[24]Fevereiro!$D$25</f>
        <v>21.6</v>
      </c>
      <c r="W28" s="11">
        <f>[24]Fevereiro!$D$26</f>
        <v>22</v>
      </c>
      <c r="X28" s="11">
        <f>[24]Fevereiro!$D$27</f>
        <v>23.7</v>
      </c>
      <c r="Y28" s="11">
        <f>[24]Fevereiro!$D$28</f>
        <v>23.5</v>
      </c>
      <c r="Z28" s="11">
        <f>[24]Fevereiro!$D$29</f>
        <v>22.8</v>
      </c>
      <c r="AA28" s="11">
        <f>[24]Fevereiro!$D$30</f>
        <v>21</v>
      </c>
      <c r="AB28" s="11">
        <f>[24]Fevereiro!$D$31</f>
        <v>20.5</v>
      </c>
      <c r="AC28" s="11">
        <f>[24]Fevereiro!$D$32</f>
        <v>21.5</v>
      </c>
      <c r="AD28" s="15">
        <f t="shared" si="1"/>
        <v>19.899999999999999</v>
      </c>
      <c r="AE28" s="88">
        <f t="shared" si="2"/>
        <v>21.967857142857145</v>
      </c>
      <c r="AI28" t="s">
        <v>47</v>
      </c>
      <c r="AJ28" t="s">
        <v>47</v>
      </c>
    </row>
    <row r="29" spans="1:36" x14ac:dyDescent="0.2">
      <c r="A29" s="57" t="s">
        <v>42</v>
      </c>
      <c r="B29" s="11">
        <f>[25]Fevereiro!$D$5</f>
        <v>22.5</v>
      </c>
      <c r="C29" s="11">
        <f>[25]Fevereiro!$D$6</f>
        <v>22.9</v>
      </c>
      <c r="D29" s="11">
        <f>[25]Fevereiro!$D$7</f>
        <v>21.3</v>
      </c>
      <c r="E29" s="11">
        <f>[25]Fevereiro!$D$8</f>
        <v>20.9</v>
      </c>
      <c r="F29" s="11">
        <f>[25]Fevereiro!$D$9</f>
        <v>22.4</v>
      </c>
      <c r="G29" s="11">
        <f>[25]Fevereiro!$D$10</f>
        <v>21.9</v>
      </c>
      <c r="H29" s="11">
        <f>[25]Fevereiro!$D$11</f>
        <v>22.4</v>
      </c>
      <c r="I29" s="11">
        <f>[25]Fevereiro!$D$12</f>
        <v>23</v>
      </c>
      <c r="J29" s="11">
        <f>[25]Fevereiro!$D$13</f>
        <v>23.3</v>
      </c>
      <c r="K29" s="11">
        <f>[25]Fevereiro!$D$14</f>
        <v>23.7</v>
      </c>
      <c r="L29" s="11">
        <f>[25]Fevereiro!$D$15</f>
        <v>24.2</v>
      </c>
      <c r="M29" s="11">
        <f>[25]Fevereiro!$D$16</f>
        <v>25.5</v>
      </c>
      <c r="N29" s="11">
        <f>[25]Fevereiro!$D$17</f>
        <v>22.7</v>
      </c>
      <c r="O29" s="11">
        <f>[25]Fevereiro!$D$18</f>
        <v>23.8</v>
      </c>
      <c r="P29" s="11">
        <f>[25]Fevereiro!$D$19</f>
        <v>22.9</v>
      </c>
      <c r="Q29" s="11">
        <f>[25]Fevereiro!$D$20</f>
        <v>19.600000000000001</v>
      </c>
      <c r="R29" s="11">
        <f>[25]Fevereiro!$D$21</f>
        <v>19.7</v>
      </c>
      <c r="S29" s="11">
        <f>[25]Fevereiro!$D$22</f>
        <v>21</v>
      </c>
      <c r="T29" s="11">
        <f>[25]Fevereiro!$D$23</f>
        <v>22.2</v>
      </c>
      <c r="U29" s="11">
        <f>[25]Fevereiro!$D$24</f>
        <v>23.2</v>
      </c>
      <c r="V29" s="11">
        <f>[25]Fevereiro!$D$25</f>
        <v>22.4</v>
      </c>
      <c r="W29" s="11">
        <f>[25]Fevereiro!$D$26</f>
        <v>23.7</v>
      </c>
      <c r="X29" s="11">
        <f>[25]Fevereiro!$D$27</f>
        <v>23.8</v>
      </c>
      <c r="Y29" s="11">
        <f>[25]Fevereiro!$D$28</f>
        <v>24.2</v>
      </c>
      <c r="Z29" s="11">
        <f>[25]Fevereiro!$D$29</f>
        <v>24.2</v>
      </c>
      <c r="AA29" s="11">
        <f>[25]Fevereiro!$D$30</f>
        <v>21.4</v>
      </c>
      <c r="AB29" s="11">
        <f>[25]Fevereiro!$D$31</f>
        <v>21.3</v>
      </c>
      <c r="AC29" s="11">
        <f>[25]Fevereiro!$D$32</f>
        <v>22.7</v>
      </c>
      <c r="AD29" s="15">
        <f t="shared" si="1"/>
        <v>19.600000000000001</v>
      </c>
      <c r="AE29" s="88">
        <f t="shared" si="2"/>
        <v>22.599999999999998</v>
      </c>
      <c r="AJ29" t="s">
        <v>47</v>
      </c>
    </row>
    <row r="30" spans="1:36" x14ac:dyDescent="0.2">
      <c r="A30" s="57" t="s">
        <v>10</v>
      </c>
      <c r="B30" s="11">
        <f>[26]Fevereiro!$D$5</f>
        <v>23.1</v>
      </c>
      <c r="C30" s="11">
        <f>[26]Fevereiro!$D$6</f>
        <v>23.5</v>
      </c>
      <c r="D30" s="11">
        <f>[26]Fevereiro!$D$7</f>
        <v>20.9</v>
      </c>
      <c r="E30" s="11">
        <f>[26]Fevereiro!$D$8</f>
        <v>21.7</v>
      </c>
      <c r="F30" s="11">
        <f>[26]Fevereiro!$D$9</f>
        <v>21.2</v>
      </c>
      <c r="G30" s="11">
        <f>[26]Fevereiro!$D$10</f>
        <v>21.5</v>
      </c>
      <c r="H30" s="11">
        <f>[26]Fevereiro!$D$11</f>
        <v>22.1</v>
      </c>
      <c r="I30" s="11">
        <f>[26]Fevereiro!$D$12</f>
        <v>22</v>
      </c>
      <c r="J30" s="11">
        <f>[26]Fevereiro!$D$13</f>
        <v>21.2</v>
      </c>
      <c r="K30" s="11">
        <f>[26]Fevereiro!$D$14</f>
        <v>23.9</v>
      </c>
      <c r="L30" s="11">
        <f>[26]Fevereiro!$D$15</f>
        <v>22.6</v>
      </c>
      <c r="M30" s="11">
        <f>[26]Fevereiro!$D$16</f>
        <v>21.9</v>
      </c>
      <c r="N30" s="11">
        <f>[26]Fevereiro!$D$17</f>
        <v>20.7</v>
      </c>
      <c r="O30" s="11">
        <f>[26]Fevereiro!$D$18</f>
        <v>22.6</v>
      </c>
      <c r="P30" s="11">
        <f>[26]Fevereiro!$D$19</f>
        <v>22.6</v>
      </c>
      <c r="Q30" s="11">
        <f>[26]Fevereiro!$D$20</f>
        <v>18.899999999999999</v>
      </c>
      <c r="R30" s="11">
        <f>[26]Fevereiro!$D$21</f>
        <v>19.600000000000001</v>
      </c>
      <c r="S30" s="11">
        <f>[26]Fevereiro!$D$22</f>
        <v>19.600000000000001</v>
      </c>
      <c r="T30" s="11">
        <f>[26]Fevereiro!$D$23</f>
        <v>19.600000000000001</v>
      </c>
      <c r="U30" s="11">
        <f>[26]Fevereiro!$D$24</f>
        <v>19</v>
      </c>
      <c r="V30" s="11">
        <f>[26]Fevereiro!$D$25</f>
        <v>21.4</v>
      </c>
      <c r="W30" s="11">
        <f>[26]Fevereiro!$D$26</f>
        <v>21.8</v>
      </c>
      <c r="X30" s="11">
        <f>[26]Fevereiro!$D$27</f>
        <v>23</v>
      </c>
      <c r="Y30" s="11">
        <f>[26]Fevereiro!$D$28</f>
        <v>23.6</v>
      </c>
      <c r="Z30" s="11">
        <f>[26]Fevereiro!$D$29</f>
        <v>23.7</v>
      </c>
      <c r="AA30" s="11">
        <f>[26]Fevereiro!$D$30</f>
        <v>19.2</v>
      </c>
      <c r="AB30" s="11">
        <f>[26]Fevereiro!$D$31</f>
        <v>20.5</v>
      </c>
      <c r="AC30" s="11">
        <f>[26]Fevereiro!$D$32</f>
        <v>21.1</v>
      </c>
      <c r="AD30" s="15">
        <f t="shared" si="1"/>
        <v>18.899999999999999</v>
      </c>
      <c r="AE30" s="88">
        <f t="shared" si="2"/>
        <v>21.517857142857146</v>
      </c>
      <c r="AI30" t="s">
        <v>47</v>
      </c>
    </row>
    <row r="31" spans="1:36" x14ac:dyDescent="0.2">
      <c r="A31" s="57" t="s">
        <v>172</v>
      </c>
      <c r="B31" s="11">
        <f>[27]Fevereiro!$D$5</f>
        <v>21.5</v>
      </c>
      <c r="C31" s="11">
        <f>[27]Fevereiro!$D$6</f>
        <v>23.5</v>
      </c>
      <c r="D31" s="11">
        <f>[27]Fevereiro!$D$7</f>
        <v>20</v>
      </c>
      <c r="E31" s="11">
        <f>[27]Fevereiro!$D$8</f>
        <v>19.899999999999999</v>
      </c>
      <c r="F31" s="11">
        <f>[27]Fevereiro!$D$9</f>
        <v>20.3</v>
      </c>
      <c r="G31" s="11">
        <f>[27]Fevereiro!$D$10</f>
        <v>19.399999999999999</v>
      </c>
      <c r="H31" s="11">
        <f>[27]Fevereiro!$D$11</f>
        <v>19.899999999999999</v>
      </c>
      <c r="I31" s="11">
        <f>[27]Fevereiro!$D$12</f>
        <v>21.7</v>
      </c>
      <c r="J31" s="11">
        <f>[27]Fevereiro!$D$13</f>
        <v>19.899999999999999</v>
      </c>
      <c r="K31" s="11">
        <f>[27]Fevereiro!$D$14</f>
        <v>22</v>
      </c>
      <c r="L31" s="11">
        <f>[27]Fevereiro!$D$15</f>
        <v>21.2</v>
      </c>
      <c r="M31" s="11">
        <f>[27]Fevereiro!$D$16</f>
        <v>21.3</v>
      </c>
      <c r="N31" s="11">
        <f>[27]Fevereiro!$D$17</f>
        <v>20.100000000000001</v>
      </c>
      <c r="O31" s="11">
        <f>[27]Fevereiro!$D$18</f>
        <v>22</v>
      </c>
      <c r="P31" s="11">
        <f>[27]Fevereiro!$D$19</f>
        <v>22.1</v>
      </c>
      <c r="Q31" s="11">
        <f>[27]Fevereiro!$D$20</f>
        <v>18.399999999999999</v>
      </c>
      <c r="R31" s="11">
        <f>[27]Fevereiro!$D$21</f>
        <v>18.2</v>
      </c>
      <c r="S31" s="11">
        <f>[27]Fevereiro!$D$22</f>
        <v>18.5</v>
      </c>
      <c r="T31" s="11">
        <f>[27]Fevereiro!$D$23</f>
        <v>18.600000000000001</v>
      </c>
      <c r="U31" s="11">
        <f>[27]Fevereiro!$D$24</f>
        <v>17.8</v>
      </c>
      <c r="V31" s="11">
        <f>[27]Fevereiro!$D$25</f>
        <v>20.2</v>
      </c>
      <c r="W31" s="11">
        <f>[27]Fevereiro!$D$26</f>
        <v>21.5</v>
      </c>
      <c r="X31" s="11">
        <f>[27]Fevereiro!$D$27</f>
        <v>21.7</v>
      </c>
      <c r="Y31" s="11">
        <f>[27]Fevereiro!$D$28</f>
        <v>21.7</v>
      </c>
      <c r="Z31" s="11">
        <f>[27]Fevereiro!$D$29</f>
        <v>21.8</v>
      </c>
      <c r="AA31" s="11">
        <f>[27]Fevereiro!$D$30</f>
        <v>18.600000000000001</v>
      </c>
      <c r="AB31" s="11">
        <f>[27]Fevereiro!$D$31</f>
        <v>19.899999999999999</v>
      </c>
      <c r="AC31" s="11">
        <f>[27]Fevereiro!$D$32</f>
        <v>20.7</v>
      </c>
      <c r="AD31" s="15">
        <f t="shared" si="1"/>
        <v>17.8</v>
      </c>
      <c r="AE31" s="88">
        <f t="shared" si="2"/>
        <v>20.442857142857143</v>
      </c>
      <c r="AF31" s="12" t="s">
        <v>47</v>
      </c>
      <c r="AG31" t="s">
        <v>47</v>
      </c>
      <c r="AI31" t="s">
        <v>47</v>
      </c>
      <c r="AJ31" t="s">
        <v>47</v>
      </c>
    </row>
    <row r="32" spans="1:36" x14ac:dyDescent="0.2">
      <c r="A32" s="57" t="s">
        <v>11</v>
      </c>
      <c r="B32" s="11">
        <f>[28]Fevereiro!$D$5</f>
        <v>21.2</v>
      </c>
      <c r="C32" s="11">
        <f>[28]Fevereiro!$D$6</f>
        <v>21.7</v>
      </c>
      <c r="D32" s="11">
        <f>[28]Fevereiro!$D$7</f>
        <v>19.399999999999999</v>
      </c>
      <c r="E32" s="11">
        <f>[28]Fevereiro!$D$8</f>
        <v>20.399999999999999</v>
      </c>
      <c r="F32" s="11">
        <f>[28]Fevereiro!$D$9</f>
        <v>20.9</v>
      </c>
      <c r="G32" s="11">
        <f>[28]Fevereiro!$D$10</f>
        <v>19.5</v>
      </c>
      <c r="H32" s="11">
        <f>[28]Fevereiro!$D$11</f>
        <v>19.899999999999999</v>
      </c>
      <c r="I32" s="11">
        <f>[28]Fevereiro!$D$12</f>
        <v>21</v>
      </c>
      <c r="J32" s="11">
        <f>[28]Fevereiro!$D$13</f>
        <v>20.8</v>
      </c>
      <c r="K32" s="11">
        <f>[28]Fevereiro!$D$14</f>
        <v>22.4</v>
      </c>
      <c r="L32" s="11">
        <f>[28]Fevereiro!$D$15</f>
        <v>21.7</v>
      </c>
      <c r="M32" s="11">
        <f>[28]Fevereiro!$D$16</f>
        <v>22.4</v>
      </c>
      <c r="N32" s="11">
        <f>[28]Fevereiro!$D$17</f>
        <v>20.9</v>
      </c>
      <c r="O32" s="11">
        <f>[28]Fevereiro!$D$18</f>
        <v>22.4</v>
      </c>
      <c r="P32" s="11">
        <f>[28]Fevereiro!$D$19</f>
        <v>22.1</v>
      </c>
      <c r="Q32" s="11">
        <f>[28]Fevereiro!$D$20</f>
        <v>17.600000000000001</v>
      </c>
      <c r="R32" s="11">
        <f>[28]Fevereiro!$D$21</f>
        <v>19.2</v>
      </c>
      <c r="S32" s="11">
        <f>[28]Fevereiro!$D$22</f>
        <v>18.600000000000001</v>
      </c>
      <c r="T32" s="11">
        <f>[28]Fevereiro!$D$23</f>
        <v>19.5</v>
      </c>
      <c r="U32" s="11">
        <f>[28]Fevereiro!$D$24</f>
        <v>19.8</v>
      </c>
      <c r="V32" s="11">
        <f>[28]Fevereiro!$D$25</f>
        <v>19.899999999999999</v>
      </c>
      <c r="W32" s="11">
        <f>[28]Fevereiro!$D$26</f>
        <v>20.9</v>
      </c>
      <c r="X32" s="11">
        <f>[28]Fevereiro!$D$27</f>
        <v>21.9</v>
      </c>
      <c r="Y32" s="11">
        <f>[28]Fevereiro!$D$28</f>
        <v>22</v>
      </c>
      <c r="Z32" s="11">
        <f>[28]Fevereiro!$D$29</f>
        <v>21.6</v>
      </c>
      <c r="AA32" s="11">
        <f>[28]Fevereiro!$D$30</f>
        <v>19.8</v>
      </c>
      <c r="AB32" s="11">
        <f>[28]Fevereiro!$D$31</f>
        <v>20.2</v>
      </c>
      <c r="AC32" s="11">
        <f>[28]Fevereiro!$D$32</f>
        <v>21.6</v>
      </c>
      <c r="AD32" s="15">
        <f t="shared" si="1"/>
        <v>17.600000000000001</v>
      </c>
      <c r="AE32" s="88">
        <f t="shared" si="2"/>
        <v>20.689285714285713</v>
      </c>
    </row>
    <row r="33" spans="1:36" s="5" customFormat="1" x14ac:dyDescent="0.2">
      <c r="A33" s="57" t="s">
        <v>12</v>
      </c>
      <c r="B33" s="11">
        <f>[29]Fevereiro!$D$5</f>
        <v>26.3</v>
      </c>
      <c r="C33" s="11">
        <f>[29]Fevereiro!$D$6</f>
        <v>23.7</v>
      </c>
      <c r="D33" s="11">
        <f>[29]Fevereiro!$D$7</f>
        <v>24.7</v>
      </c>
      <c r="E33" s="11">
        <f>[29]Fevereiro!$D$8</f>
        <v>25</v>
      </c>
      <c r="F33" s="11">
        <f>[29]Fevereiro!$D$9</f>
        <v>23.8</v>
      </c>
      <c r="G33" s="11">
        <f>[29]Fevereiro!$D$10</f>
        <v>25.2</v>
      </c>
      <c r="H33" s="11">
        <f>[29]Fevereiro!$D$11</f>
        <v>25.1</v>
      </c>
      <c r="I33" s="11">
        <f>[29]Fevereiro!$D$12</f>
        <v>26.3</v>
      </c>
      <c r="J33" s="11">
        <f>[29]Fevereiro!$D$13</f>
        <v>27</v>
      </c>
      <c r="K33" s="11">
        <f>[29]Fevereiro!$D$14</f>
        <v>23.5</v>
      </c>
      <c r="L33" s="11">
        <f>[29]Fevereiro!$D$15</f>
        <v>25.3</v>
      </c>
      <c r="M33" s="11">
        <f>[29]Fevereiro!$D$16</f>
        <v>22.9</v>
      </c>
      <c r="N33" s="11">
        <f>[29]Fevereiro!$D$17</f>
        <v>23.6</v>
      </c>
      <c r="O33" s="11">
        <f>[29]Fevereiro!$D$18</f>
        <v>24.5</v>
      </c>
      <c r="P33" s="11">
        <f>[29]Fevereiro!$D$19</f>
        <v>24.4</v>
      </c>
      <c r="Q33" s="11">
        <f>[29]Fevereiro!$D$20</f>
        <v>23.6</v>
      </c>
      <c r="R33" s="11">
        <f>[29]Fevereiro!$D$21</f>
        <v>22.4</v>
      </c>
      <c r="S33" s="11">
        <f>[29]Fevereiro!$D$22</f>
        <v>23.9</v>
      </c>
      <c r="T33" s="11">
        <f>[29]Fevereiro!$D$23</f>
        <v>21.9</v>
      </c>
      <c r="U33" s="11">
        <f>[29]Fevereiro!$D$24</f>
        <v>23.9</v>
      </c>
      <c r="V33" s="11">
        <f>[29]Fevereiro!$D$25</f>
        <v>23.8</v>
      </c>
      <c r="W33" s="11">
        <f>[29]Fevereiro!$D$26</f>
        <v>22.8</v>
      </c>
      <c r="X33" s="11">
        <f>[29]Fevereiro!$D$27</f>
        <v>22.6</v>
      </c>
      <c r="Y33" s="11">
        <f>[29]Fevereiro!$D$28</f>
        <v>22.7</v>
      </c>
      <c r="Z33" s="11">
        <f>[29]Fevereiro!$D$29</f>
        <v>24.1</v>
      </c>
      <c r="AA33" s="11">
        <f>[29]Fevereiro!$D$30</f>
        <v>23.2</v>
      </c>
      <c r="AB33" s="11">
        <f>[29]Fevereiro!$D$31</f>
        <v>22.4</v>
      </c>
      <c r="AC33" s="11">
        <f>[29]Fevereiro!$D$32</f>
        <v>22.7</v>
      </c>
      <c r="AD33" s="15">
        <f t="shared" si="1"/>
        <v>21.9</v>
      </c>
      <c r="AE33" s="88">
        <f t="shared" si="2"/>
        <v>23.975000000000001</v>
      </c>
      <c r="AI33" s="5" t="s">
        <v>47</v>
      </c>
    </row>
    <row r="34" spans="1:36" x14ac:dyDescent="0.2">
      <c r="A34" s="57" t="s">
        <v>13</v>
      </c>
      <c r="B34" s="11">
        <f>[30]Fevereiro!$D$5</f>
        <v>23.3</v>
      </c>
      <c r="C34" s="11">
        <f>[30]Fevereiro!$D$6</f>
        <v>23.6</v>
      </c>
      <c r="D34" s="11">
        <f>[30]Fevereiro!$D$7</f>
        <v>22.6</v>
      </c>
      <c r="E34" s="11">
        <f>[30]Fevereiro!$D$8</f>
        <v>23.2</v>
      </c>
      <c r="F34" s="11">
        <f>[30]Fevereiro!$D$9</f>
        <v>22.6</v>
      </c>
      <c r="G34" s="11">
        <f>[30]Fevereiro!$D$10</f>
        <v>24.8</v>
      </c>
      <c r="H34" s="11">
        <f>[30]Fevereiro!$D$11</f>
        <v>25.5</v>
      </c>
      <c r="I34" s="11">
        <f>[30]Fevereiro!$D$12</f>
        <v>25.3</v>
      </c>
      <c r="J34" s="11">
        <f>[30]Fevereiro!$D$13</f>
        <v>25</v>
      </c>
      <c r="K34" s="11">
        <f>[30]Fevereiro!$D$14</f>
        <v>25.9</v>
      </c>
      <c r="L34" s="11">
        <f>[30]Fevereiro!$D$15</f>
        <v>24</v>
      </c>
      <c r="M34" s="11">
        <f>[30]Fevereiro!$D$16</f>
        <v>23.4</v>
      </c>
      <c r="N34" s="11">
        <f>[30]Fevereiro!$D$17</f>
        <v>22.9</v>
      </c>
      <c r="O34" s="11">
        <f>[30]Fevereiro!$D$18</f>
        <v>23.4</v>
      </c>
      <c r="P34" s="11">
        <f>[30]Fevereiro!$D$19</f>
        <v>24.1</v>
      </c>
      <c r="Q34" s="11">
        <f>[30]Fevereiro!$D$20</f>
        <v>23.5</v>
      </c>
      <c r="R34" s="11">
        <f>[30]Fevereiro!$D$21</f>
        <v>19.3</v>
      </c>
      <c r="S34" s="11">
        <f>[30]Fevereiro!$D$22</f>
        <v>21.8</v>
      </c>
      <c r="T34" s="11">
        <f>[30]Fevereiro!$D$23</f>
        <v>24.4</v>
      </c>
      <c r="U34" s="11">
        <f>[30]Fevereiro!$D$24</f>
        <v>23.7</v>
      </c>
      <c r="V34" s="11">
        <f>[30]Fevereiro!$D$25</f>
        <v>23.6</v>
      </c>
      <c r="W34" s="11">
        <f>[30]Fevereiro!$D$26</f>
        <v>23.5</v>
      </c>
      <c r="X34" s="11">
        <f>[30]Fevereiro!$D$27</f>
        <v>22.8</v>
      </c>
      <c r="Y34" s="11">
        <f>[30]Fevereiro!$D$28</f>
        <v>23.3</v>
      </c>
      <c r="Z34" s="11">
        <f>[30]Fevereiro!$D$29</f>
        <v>24.1</v>
      </c>
      <c r="AA34" s="11">
        <f>[30]Fevereiro!$D$30</f>
        <v>22.5</v>
      </c>
      <c r="AB34" s="11">
        <f>[30]Fevereiro!$D$31</f>
        <v>22.1</v>
      </c>
      <c r="AC34" s="11">
        <f>[30]Fevereiro!$D$32</f>
        <v>22.8</v>
      </c>
      <c r="AD34" s="15">
        <f t="shared" si="1"/>
        <v>19.3</v>
      </c>
      <c r="AE34" s="88">
        <f t="shared" si="2"/>
        <v>23.464285714285715</v>
      </c>
      <c r="AG34" t="s">
        <v>47</v>
      </c>
      <c r="AH34" t="s">
        <v>47</v>
      </c>
    </row>
    <row r="35" spans="1:36" x14ac:dyDescent="0.2">
      <c r="A35" s="57" t="s">
        <v>173</v>
      </c>
      <c r="B35" s="11">
        <f>[31]Fevereiro!$D$5</f>
        <v>22.6</v>
      </c>
      <c r="C35" s="11">
        <f>[31]Fevereiro!$D$6</f>
        <v>24.2</v>
      </c>
      <c r="D35" s="11">
        <f>[31]Fevereiro!$D$7</f>
        <v>21.9</v>
      </c>
      <c r="E35" s="11">
        <f>[31]Fevereiro!$D$8</f>
        <v>21.9</v>
      </c>
      <c r="F35" s="11">
        <f>[31]Fevereiro!$D$9</f>
        <v>21.3</v>
      </c>
      <c r="G35" s="11">
        <f>[31]Fevereiro!$D$10</f>
        <v>20.8</v>
      </c>
      <c r="H35" s="11">
        <f>[31]Fevereiro!$D$11</f>
        <v>22.2</v>
      </c>
      <c r="I35" s="11">
        <f>[31]Fevereiro!$D$12</f>
        <v>22</v>
      </c>
      <c r="J35" s="11">
        <f>[31]Fevereiro!$D$13</f>
        <v>22.4</v>
      </c>
      <c r="K35" s="11">
        <f>[31]Fevereiro!$D$14</f>
        <v>24.6</v>
      </c>
      <c r="L35" s="11">
        <f>[31]Fevereiro!$D$15</f>
        <v>23.8</v>
      </c>
      <c r="M35" s="11">
        <f>[31]Fevereiro!$D$16</f>
        <v>23.5</v>
      </c>
      <c r="N35" s="11">
        <f>[31]Fevereiro!$D$17</f>
        <v>22.9</v>
      </c>
      <c r="O35" s="11">
        <f>[31]Fevereiro!$D$18</f>
        <v>23.6</v>
      </c>
      <c r="P35" s="11">
        <f>[31]Fevereiro!$D$19</f>
        <v>23.5</v>
      </c>
      <c r="Q35" s="11">
        <f>[31]Fevereiro!$D$20</f>
        <v>19.5</v>
      </c>
      <c r="R35" s="11">
        <f>[31]Fevereiro!$D$21</f>
        <v>20.100000000000001</v>
      </c>
      <c r="S35" s="11">
        <f>[31]Fevereiro!$D$22</f>
        <v>20.5</v>
      </c>
      <c r="T35" s="11">
        <f>[31]Fevereiro!$D$23</f>
        <v>20.9</v>
      </c>
      <c r="U35" s="11">
        <f>[31]Fevereiro!$D$24</f>
        <v>22.1</v>
      </c>
      <c r="V35" s="11">
        <f>[31]Fevereiro!$D$25</f>
        <v>22</v>
      </c>
      <c r="W35" s="11">
        <f>[31]Fevereiro!$D$26</f>
        <v>21.9</v>
      </c>
      <c r="X35" s="11">
        <f>[31]Fevereiro!$D$27</f>
        <v>22.6</v>
      </c>
      <c r="Y35" s="11">
        <f>[31]Fevereiro!$D$28</f>
        <v>24.2</v>
      </c>
      <c r="Z35" s="11">
        <f>[31]Fevereiro!$D$29</f>
        <v>24.1</v>
      </c>
      <c r="AA35" s="11">
        <f>[31]Fevereiro!$D$30</f>
        <v>21.6</v>
      </c>
      <c r="AB35" s="11">
        <f>[31]Fevereiro!$D$31</f>
        <v>21.4</v>
      </c>
      <c r="AC35" s="11">
        <f>[31]Fevereiro!$D$32</f>
        <v>22.7</v>
      </c>
      <c r="AD35" s="15">
        <f t="shared" si="1"/>
        <v>19.5</v>
      </c>
      <c r="AE35" s="88">
        <f t="shared" si="2"/>
        <v>22.314285714285717</v>
      </c>
      <c r="AH35" t="s">
        <v>47</v>
      </c>
    </row>
    <row r="36" spans="1:36" x14ac:dyDescent="0.2">
      <c r="A36" s="57" t="s">
        <v>144</v>
      </c>
      <c r="B36" s="11">
        <f>[32]Fevereiro!$D$5</f>
        <v>21.3</v>
      </c>
      <c r="C36" s="11">
        <f>[32]Fevereiro!$D$6</f>
        <v>24.1</v>
      </c>
      <c r="D36" s="11">
        <f>[32]Fevereiro!$D$7</f>
        <v>20.3</v>
      </c>
      <c r="E36" s="11">
        <f>[32]Fevereiro!$D$8</f>
        <v>21.2</v>
      </c>
      <c r="F36" s="11">
        <f>[32]Fevereiro!$D$9</f>
        <v>18</v>
      </c>
      <c r="G36" s="11">
        <f>[32]Fevereiro!$D$10</f>
        <v>19.3</v>
      </c>
      <c r="H36" s="11">
        <f>[32]Fevereiro!$D$11</f>
        <v>21.8</v>
      </c>
      <c r="I36" s="11">
        <f>[32]Fevereiro!$D$12</f>
        <v>23.5</v>
      </c>
      <c r="J36" s="11">
        <f>[32]Fevereiro!$D$13</f>
        <v>21</v>
      </c>
      <c r="K36" s="11">
        <f>[32]Fevereiro!$D$14</f>
        <v>22.6</v>
      </c>
      <c r="L36" s="11">
        <f>[32]Fevereiro!$D$15</f>
        <v>22.2</v>
      </c>
      <c r="M36" s="11">
        <f>[32]Fevereiro!$D$16</f>
        <v>21.3</v>
      </c>
      <c r="N36" s="11">
        <f>[32]Fevereiro!$D$17</f>
        <v>21.4</v>
      </c>
      <c r="O36" s="11">
        <f>[32]Fevereiro!$D$18</f>
        <v>22.1</v>
      </c>
      <c r="P36" s="11">
        <f>[32]Fevereiro!$D$19</f>
        <v>22.2</v>
      </c>
      <c r="Q36" s="11">
        <f>[32]Fevereiro!$D$20</f>
        <v>19.2</v>
      </c>
      <c r="R36" s="11">
        <f>[32]Fevereiro!$D$21</f>
        <v>19.899999999999999</v>
      </c>
      <c r="S36" s="11">
        <f>[32]Fevereiro!$D$22</f>
        <v>19.8</v>
      </c>
      <c r="T36" s="11">
        <f>[32]Fevereiro!$D$23</f>
        <v>20.9</v>
      </c>
      <c r="U36" s="11">
        <f>[32]Fevereiro!$D$24</f>
        <v>20.7</v>
      </c>
      <c r="V36" s="11" t="str">
        <f>[32]Fevereiro!$D$25</f>
        <v>*</v>
      </c>
      <c r="W36" s="11" t="str">
        <f>[32]Fevereiro!$D$26</f>
        <v>*</v>
      </c>
      <c r="X36" s="11" t="str">
        <f>[32]Fevereiro!$D$27</f>
        <v>*</v>
      </c>
      <c r="Y36" s="11" t="str">
        <f>[32]Fevereiro!$D$28</f>
        <v>*</v>
      </c>
      <c r="Z36" s="11" t="str">
        <f>[32]Fevereiro!$D$29</f>
        <v>*</v>
      </c>
      <c r="AA36" s="11" t="str">
        <f>[32]Fevereiro!$D$30</f>
        <v>*</v>
      </c>
      <c r="AB36" s="11" t="str">
        <f>[32]Fevereiro!$D$31</f>
        <v>*</v>
      </c>
      <c r="AC36" s="11" t="str">
        <f>[32]Fevereiro!$D$32</f>
        <v>*</v>
      </c>
      <c r="AD36" s="15">
        <f t="shared" si="1"/>
        <v>18</v>
      </c>
      <c r="AE36" s="88">
        <f t="shared" si="2"/>
        <v>21.139999999999993</v>
      </c>
      <c r="AG36" t="s">
        <v>47</v>
      </c>
    </row>
    <row r="37" spans="1:36" x14ac:dyDescent="0.2">
      <c r="A37" s="57" t="s">
        <v>14</v>
      </c>
      <c r="B37" s="11">
        <f>[33]Fevereiro!$D$5</f>
        <v>22.1</v>
      </c>
      <c r="C37" s="11">
        <f>[33]Fevereiro!$D$6</f>
        <v>20.8</v>
      </c>
      <c r="D37" s="11">
        <f>[33]Fevereiro!$D$7</f>
        <v>23.4</v>
      </c>
      <c r="E37" s="11">
        <f>[33]Fevereiro!$D$8</f>
        <v>24</v>
      </c>
      <c r="F37" s="11">
        <f>[33]Fevereiro!$D$9</f>
        <v>22.2</v>
      </c>
      <c r="G37" s="11">
        <f>[33]Fevereiro!$D$10</f>
        <v>22.5</v>
      </c>
      <c r="H37" s="11">
        <f>[33]Fevereiro!$D$11</f>
        <v>23.2</v>
      </c>
      <c r="I37" s="11">
        <f>[33]Fevereiro!$D$12</f>
        <v>24.1</v>
      </c>
      <c r="J37" s="11">
        <f>[33]Fevereiro!$D$13</f>
        <v>24</v>
      </c>
      <c r="K37" s="11">
        <f>[33]Fevereiro!$D$14</f>
        <v>24</v>
      </c>
      <c r="L37" s="11">
        <f>[33]Fevereiro!$D$15</f>
        <v>23.9</v>
      </c>
      <c r="M37" s="11">
        <f>[33]Fevereiro!$D$16</f>
        <v>21.5</v>
      </c>
      <c r="N37" s="11">
        <f>[33]Fevereiro!$D$17</f>
        <v>23</v>
      </c>
      <c r="O37" s="11">
        <f>[33]Fevereiro!$D$18</f>
        <v>21.6</v>
      </c>
      <c r="P37" s="11">
        <f>[33]Fevereiro!$D$19</f>
        <v>20.6</v>
      </c>
      <c r="Q37" s="11">
        <f>[33]Fevereiro!$D$20</f>
        <v>22.3</v>
      </c>
      <c r="R37" s="11">
        <f>[33]Fevereiro!$D$21</f>
        <v>23.1</v>
      </c>
      <c r="S37" s="11">
        <f>[33]Fevereiro!$D$22</f>
        <v>21.1</v>
      </c>
      <c r="T37" s="11">
        <f>[33]Fevereiro!$D$23</f>
        <v>22.2</v>
      </c>
      <c r="U37" s="11">
        <f>[33]Fevereiro!$D$24</f>
        <v>22.6</v>
      </c>
      <c r="V37" s="11">
        <f>[33]Fevereiro!$D$25</f>
        <v>23.6</v>
      </c>
      <c r="W37" s="11">
        <f>[33]Fevereiro!$D$26</f>
        <v>22.2</v>
      </c>
      <c r="X37" s="11">
        <f>[33]Fevereiro!$D$27</f>
        <v>28.4</v>
      </c>
      <c r="Y37" s="11">
        <f>[33]Fevereiro!$D$28</f>
        <v>27.6</v>
      </c>
      <c r="Z37" s="11">
        <f>[33]Fevereiro!$D$29</f>
        <v>23.2</v>
      </c>
      <c r="AA37" s="11">
        <f>[33]Fevereiro!$D$30</f>
        <v>21.7</v>
      </c>
      <c r="AB37" s="11">
        <f>[33]Fevereiro!$D$31</f>
        <v>21.9</v>
      </c>
      <c r="AC37" s="11">
        <f>[33]Fevereiro!$D$32</f>
        <v>22.7</v>
      </c>
      <c r="AD37" s="15">
        <f t="shared" si="1"/>
        <v>20.6</v>
      </c>
      <c r="AE37" s="88">
        <f t="shared" si="2"/>
        <v>22.982142857142865</v>
      </c>
    </row>
    <row r="38" spans="1:36" x14ac:dyDescent="0.2">
      <c r="A38" s="57" t="s">
        <v>174</v>
      </c>
      <c r="B38" s="11">
        <f>[34]Fevereiro!$D$5</f>
        <v>23.8</v>
      </c>
      <c r="C38" s="11">
        <f>[34]Fevereiro!$D$6</f>
        <v>22.7</v>
      </c>
      <c r="D38" s="11">
        <f>[34]Fevereiro!$D$7</f>
        <v>21.3</v>
      </c>
      <c r="E38" s="11">
        <f>[34]Fevereiro!$D$8</f>
        <v>22.7</v>
      </c>
      <c r="F38" s="11">
        <f>[34]Fevereiro!$D$9</f>
        <v>22.9</v>
      </c>
      <c r="G38" s="11">
        <f>[34]Fevereiro!$D$10</f>
        <v>22.5</v>
      </c>
      <c r="H38" s="11">
        <f>[34]Fevereiro!$D$11</f>
        <v>23.1</v>
      </c>
      <c r="I38" s="11">
        <f>[34]Fevereiro!$D$12</f>
        <v>24.8</v>
      </c>
      <c r="J38" s="11">
        <f>[34]Fevereiro!$D$13</f>
        <v>24.6</v>
      </c>
      <c r="K38" s="11">
        <f>[34]Fevereiro!$D$14</f>
        <v>26</v>
      </c>
      <c r="L38" s="11">
        <f>[34]Fevereiro!$D$15</f>
        <v>24.9</v>
      </c>
      <c r="M38" s="11">
        <f>[34]Fevereiro!$D$16</f>
        <v>24.1</v>
      </c>
      <c r="N38" s="11">
        <f>[34]Fevereiro!$D$17</f>
        <v>23.1</v>
      </c>
      <c r="O38" s="11">
        <f>[34]Fevereiro!$D$18</f>
        <v>23.5</v>
      </c>
      <c r="P38" s="11">
        <f>[34]Fevereiro!$D$19</f>
        <v>23.4</v>
      </c>
      <c r="Q38" s="11">
        <f>[34]Fevereiro!$D$20</f>
        <v>24.7</v>
      </c>
      <c r="R38" s="11">
        <f>[34]Fevereiro!$D$21</f>
        <v>21.1</v>
      </c>
      <c r="S38" s="11">
        <f>[34]Fevereiro!$D$22</f>
        <v>21.4</v>
      </c>
      <c r="T38" s="11">
        <f>[34]Fevereiro!$D$23</f>
        <v>22.1</v>
      </c>
      <c r="U38" s="11">
        <f>[34]Fevereiro!$D$24</f>
        <v>22.5</v>
      </c>
      <c r="V38" s="11">
        <f>[34]Fevereiro!$D$25</f>
        <v>22.6</v>
      </c>
      <c r="W38" s="11">
        <f>[34]Fevereiro!$D$26</f>
        <v>22.1</v>
      </c>
      <c r="X38" s="11">
        <f>[34]Fevereiro!$D$27</f>
        <v>23.9</v>
      </c>
      <c r="Y38" s="11">
        <f>[34]Fevereiro!$D$28</f>
        <v>23.4</v>
      </c>
      <c r="Z38" s="11">
        <f>[34]Fevereiro!$D$29</f>
        <v>23.3</v>
      </c>
      <c r="AA38" s="11">
        <f>[34]Fevereiro!$D$30</f>
        <v>22.9</v>
      </c>
      <c r="AB38" s="11">
        <f>[34]Fevereiro!$D$31</f>
        <v>22.6</v>
      </c>
      <c r="AC38" s="11">
        <f>[34]Fevereiro!$D$32</f>
        <v>22.8</v>
      </c>
      <c r="AD38" s="15">
        <f t="shared" si="1"/>
        <v>21.1</v>
      </c>
      <c r="AE38" s="88">
        <f t="shared" si="2"/>
        <v>23.171428571428571</v>
      </c>
      <c r="AG38" t="s">
        <v>47</v>
      </c>
      <c r="AI38" t="s">
        <v>47</v>
      </c>
    </row>
    <row r="39" spans="1:36" x14ac:dyDescent="0.2">
      <c r="A39" s="57" t="s">
        <v>15</v>
      </c>
      <c r="B39" s="11">
        <f>[35]Fevereiro!$D$5</f>
        <v>22.2</v>
      </c>
      <c r="C39" s="11">
        <f>[35]Fevereiro!$D$6</f>
        <v>19.5</v>
      </c>
      <c r="D39" s="11">
        <f>[35]Fevereiro!$D$7</f>
        <v>19.8</v>
      </c>
      <c r="E39" s="11">
        <f>[35]Fevereiro!$D$8</f>
        <v>19.399999999999999</v>
      </c>
      <c r="F39" s="11">
        <f>[35]Fevereiro!$D$9</f>
        <v>20.399999999999999</v>
      </c>
      <c r="G39" s="11">
        <f>[35]Fevereiro!$D$10</f>
        <v>19.399999999999999</v>
      </c>
      <c r="H39" s="11">
        <f>[35]Fevereiro!$D$11</f>
        <v>20.3</v>
      </c>
      <c r="I39" s="11">
        <f>[35]Fevereiro!$D$12</f>
        <v>21.1</v>
      </c>
      <c r="J39" s="11">
        <f>[35]Fevereiro!$D$13</f>
        <v>21.5</v>
      </c>
      <c r="K39" s="11">
        <f>[35]Fevereiro!$D$14</f>
        <v>19.600000000000001</v>
      </c>
      <c r="L39" s="11">
        <f>[35]Fevereiro!$D$15</f>
        <v>20.6</v>
      </c>
      <c r="M39" s="11">
        <f>[35]Fevereiro!$D$16</f>
        <v>20.2</v>
      </c>
      <c r="N39" s="11">
        <f>[35]Fevereiro!$D$17</f>
        <v>19.399999999999999</v>
      </c>
      <c r="O39" s="11">
        <f>[35]Fevereiro!$D$18</f>
        <v>21.5</v>
      </c>
      <c r="P39" s="11">
        <f>[35]Fevereiro!$D$19</f>
        <v>20.7</v>
      </c>
      <c r="Q39" s="11">
        <f>[35]Fevereiro!$D$20</f>
        <v>17.8</v>
      </c>
      <c r="R39" s="11">
        <f>[35]Fevereiro!$D$21</f>
        <v>17.5</v>
      </c>
      <c r="S39" s="11">
        <f>[35]Fevereiro!$D$22</f>
        <v>18.399999999999999</v>
      </c>
      <c r="T39" s="11">
        <f>[35]Fevereiro!$D$23</f>
        <v>18.3</v>
      </c>
      <c r="U39" s="11">
        <f>[35]Fevereiro!$D$24</f>
        <v>18.2</v>
      </c>
      <c r="V39" s="11">
        <f>[35]Fevereiro!$D$25</f>
        <v>19.7</v>
      </c>
      <c r="W39" s="11">
        <f>[35]Fevereiro!$D$26</f>
        <v>20.399999999999999</v>
      </c>
      <c r="X39" s="11">
        <f>[35]Fevereiro!$D$27</f>
        <v>21.3</v>
      </c>
      <c r="Y39" s="11">
        <f>[35]Fevereiro!$D$28</f>
        <v>23.5</v>
      </c>
      <c r="Z39" s="11">
        <f>[35]Fevereiro!$D$29</f>
        <v>22.5</v>
      </c>
      <c r="AA39" s="11">
        <f>[35]Fevereiro!$D$30</f>
        <v>17.399999999999999</v>
      </c>
      <c r="AB39" s="11">
        <f>[35]Fevereiro!$D$31</f>
        <v>19</v>
      </c>
      <c r="AC39" s="11">
        <f>[35]Fevereiro!$D$32</f>
        <v>19.600000000000001</v>
      </c>
      <c r="AD39" s="15">
        <f t="shared" si="1"/>
        <v>17.399999999999999</v>
      </c>
      <c r="AE39" s="88">
        <f t="shared" si="2"/>
        <v>19.971428571428568</v>
      </c>
      <c r="AF39" s="12" t="s">
        <v>47</v>
      </c>
      <c r="AG39" t="s">
        <v>47</v>
      </c>
      <c r="AI39" t="s">
        <v>47</v>
      </c>
    </row>
    <row r="40" spans="1:36" x14ac:dyDescent="0.2">
      <c r="A40" s="57" t="s">
        <v>16</v>
      </c>
      <c r="B40" s="11">
        <f>[36]Fevereiro!$D$5</f>
        <v>25.4</v>
      </c>
      <c r="C40" s="11">
        <f>[36]Fevereiro!$D$6</f>
        <v>25.4</v>
      </c>
      <c r="D40" s="11">
        <f>[36]Fevereiro!$D$7</f>
        <v>22.3</v>
      </c>
      <c r="E40" s="11">
        <f>[36]Fevereiro!$D$8</f>
        <v>23.1</v>
      </c>
      <c r="F40" s="11">
        <f>[36]Fevereiro!$D$9</f>
        <v>22.1</v>
      </c>
      <c r="G40" s="11">
        <f>[36]Fevereiro!$D$10</f>
        <v>20.3</v>
      </c>
      <c r="H40" s="11">
        <f>[36]Fevereiro!$D$11</f>
        <v>22</v>
      </c>
      <c r="I40" s="11">
        <f>[36]Fevereiro!$D$12</f>
        <v>25.6</v>
      </c>
      <c r="J40" s="11">
        <f>[36]Fevereiro!$D$13</f>
        <v>27.2</v>
      </c>
      <c r="K40" s="11">
        <f>[36]Fevereiro!$D$14</f>
        <v>24.3</v>
      </c>
      <c r="L40" s="11">
        <f>[36]Fevereiro!$D$15</f>
        <v>26.1</v>
      </c>
      <c r="M40" s="11">
        <f>[36]Fevereiro!$D$16</f>
        <v>25</v>
      </c>
      <c r="N40" s="11">
        <f>[36]Fevereiro!$D$17</f>
        <v>22</v>
      </c>
      <c r="O40" s="11">
        <f>[36]Fevereiro!$D$18</f>
        <v>23.5</v>
      </c>
      <c r="P40" s="11">
        <f>[36]Fevereiro!$D$19</f>
        <v>23.2</v>
      </c>
      <c r="Q40" s="11">
        <f>[36]Fevereiro!$D$20</f>
        <v>19.7</v>
      </c>
      <c r="R40" s="11">
        <f>[36]Fevereiro!$D$21</f>
        <v>21</v>
      </c>
      <c r="S40" s="11">
        <f>[36]Fevereiro!$D$22</f>
        <v>22.1</v>
      </c>
      <c r="T40" s="11">
        <f>[36]Fevereiro!$D$23</f>
        <v>21.1</v>
      </c>
      <c r="U40" s="11">
        <f>[36]Fevereiro!$D$24</f>
        <v>23.5</v>
      </c>
      <c r="V40" s="11">
        <f>[36]Fevereiro!$D$25</f>
        <v>26.2</v>
      </c>
      <c r="W40" s="11">
        <f>[36]Fevereiro!$D$26</f>
        <v>25.1</v>
      </c>
      <c r="X40" s="11">
        <f>[36]Fevereiro!$D$27</f>
        <v>26.6</v>
      </c>
      <c r="Y40" s="11">
        <f>[36]Fevereiro!$D$28</f>
        <v>25.2</v>
      </c>
      <c r="Z40" s="11">
        <f>[36]Fevereiro!$D$29</f>
        <v>25.5</v>
      </c>
      <c r="AA40" s="11">
        <f>[36]Fevereiro!$D$30</f>
        <v>20.7</v>
      </c>
      <c r="AB40" s="11">
        <f>[36]Fevereiro!$D$31</f>
        <v>22.3</v>
      </c>
      <c r="AC40" s="11">
        <f>[36]Fevereiro!$D$32</f>
        <v>20.100000000000001</v>
      </c>
      <c r="AD40" s="15">
        <f t="shared" si="1"/>
        <v>19.7</v>
      </c>
      <c r="AE40" s="88">
        <f t="shared" si="2"/>
        <v>23.450000000000006</v>
      </c>
      <c r="AG40" t="s">
        <v>47</v>
      </c>
      <c r="AH40" t="s">
        <v>47</v>
      </c>
    </row>
    <row r="41" spans="1:36" x14ac:dyDescent="0.2">
      <c r="A41" s="57" t="s">
        <v>175</v>
      </c>
      <c r="B41" s="11">
        <f>[37]Fevereiro!$D$5</f>
        <v>21.4</v>
      </c>
      <c r="C41" s="11">
        <f>[37]Fevereiro!$D$6</f>
        <v>22.7</v>
      </c>
      <c r="D41" s="11">
        <f>[37]Fevereiro!$D$7</f>
        <v>21.5</v>
      </c>
      <c r="E41" s="11">
        <f>[37]Fevereiro!$D$8</f>
        <v>21.7</v>
      </c>
      <c r="F41" s="11">
        <f>[37]Fevereiro!$D$9</f>
        <v>20.9</v>
      </c>
      <c r="G41" s="11">
        <f>[37]Fevereiro!$D$10</f>
        <v>21.7</v>
      </c>
      <c r="H41" s="11">
        <f>[37]Fevereiro!$D$11</f>
        <v>20.7</v>
      </c>
      <c r="I41" s="11">
        <f>[37]Fevereiro!$D$12</f>
        <v>22.5</v>
      </c>
      <c r="J41" s="11">
        <f>[37]Fevereiro!$D$13</f>
        <v>22.6</v>
      </c>
      <c r="K41" s="11">
        <f>[37]Fevereiro!$D$14</f>
        <v>24.4</v>
      </c>
      <c r="L41" s="11">
        <f>[37]Fevereiro!$D$15</f>
        <v>23.6</v>
      </c>
      <c r="M41" s="11">
        <f>[37]Fevereiro!$D$16</f>
        <v>22.9</v>
      </c>
      <c r="N41" s="11">
        <f>[37]Fevereiro!$D$17</f>
        <v>22.5</v>
      </c>
      <c r="O41" s="11">
        <f>[37]Fevereiro!$D$18</f>
        <v>22.5</v>
      </c>
      <c r="P41" s="11">
        <f>[37]Fevereiro!$D$19</f>
        <v>22.1</v>
      </c>
      <c r="Q41" s="11">
        <f>[37]Fevereiro!$D$20</f>
        <v>22.2</v>
      </c>
      <c r="R41" s="11">
        <f>[37]Fevereiro!$D$21</f>
        <v>18.399999999999999</v>
      </c>
      <c r="S41" s="11">
        <f>[37]Fevereiro!$D$22</f>
        <v>19.100000000000001</v>
      </c>
      <c r="T41" s="11">
        <f>[37]Fevereiro!$D$23</f>
        <v>20</v>
      </c>
      <c r="U41" s="11">
        <f>[37]Fevereiro!$D$24</f>
        <v>21.4</v>
      </c>
      <c r="V41" s="11">
        <f>[37]Fevereiro!$D$25</f>
        <v>21.9</v>
      </c>
      <c r="W41" s="11">
        <f>[37]Fevereiro!$D$26</f>
        <v>19.899999999999999</v>
      </c>
      <c r="X41" s="11">
        <f>[37]Fevereiro!$D$27</f>
        <v>22</v>
      </c>
      <c r="Y41" s="11">
        <f>[37]Fevereiro!$D$28</f>
        <v>22.7</v>
      </c>
      <c r="Z41" s="11">
        <f>[37]Fevereiro!$D$29</f>
        <v>22.3</v>
      </c>
      <c r="AA41" s="11">
        <f>[37]Fevereiro!$D$30</f>
        <v>21.1</v>
      </c>
      <c r="AB41" s="11">
        <f>[37]Fevereiro!$D$31</f>
        <v>21.1</v>
      </c>
      <c r="AC41" s="11">
        <f>[37]Fevereiro!$D$32</f>
        <v>21.7</v>
      </c>
      <c r="AD41" s="15">
        <f t="shared" si="1"/>
        <v>18.399999999999999</v>
      </c>
      <c r="AE41" s="88">
        <f t="shared" si="2"/>
        <v>21.696428571428573</v>
      </c>
      <c r="AI41" t="s">
        <v>47</v>
      </c>
    </row>
    <row r="42" spans="1:36" x14ac:dyDescent="0.2">
      <c r="A42" s="57" t="s">
        <v>17</v>
      </c>
      <c r="B42" s="11">
        <f>[38]Fevereiro!$D$5</f>
        <v>21</v>
      </c>
      <c r="C42" s="11">
        <f>[38]Fevereiro!$D$6</f>
        <v>22.8</v>
      </c>
      <c r="D42" s="11">
        <f>[38]Fevereiro!$D$7</f>
        <v>20.100000000000001</v>
      </c>
      <c r="E42" s="11">
        <f>[38]Fevereiro!$D$8</f>
        <v>20.6</v>
      </c>
      <c r="F42" s="11">
        <f>[38]Fevereiro!$D$9</f>
        <v>21</v>
      </c>
      <c r="G42" s="11">
        <f>[38]Fevereiro!$D$10</f>
        <v>19.5</v>
      </c>
      <c r="H42" s="11">
        <f>[38]Fevereiro!$D$11</f>
        <v>20.3</v>
      </c>
      <c r="I42" s="11">
        <f>[38]Fevereiro!$D$12</f>
        <v>21.2</v>
      </c>
      <c r="J42" s="11">
        <f>[38]Fevereiro!$D$13</f>
        <v>20.5</v>
      </c>
      <c r="K42" s="11">
        <f>[38]Fevereiro!$D$14</f>
        <v>23.9</v>
      </c>
      <c r="L42" s="11">
        <f>[38]Fevereiro!$D$15</f>
        <v>22.8</v>
      </c>
      <c r="M42" s="11">
        <f>[38]Fevereiro!$D$16</f>
        <v>22.7</v>
      </c>
      <c r="N42" s="11">
        <f>[38]Fevereiro!$D$17</f>
        <v>21.4</v>
      </c>
      <c r="O42" s="11">
        <f>[38]Fevereiro!$D$18</f>
        <v>23.1</v>
      </c>
      <c r="P42" s="11">
        <f>[38]Fevereiro!$D$19</f>
        <v>22.8</v>
      </c>
      <c r="Q42" s="11">
        <f>[38]Fevereiro!$D$20</f>
        <v>18.600000000000001</v>
      </c>
      <c r="R42" s="11">
        <f>[38]Fevereiro!$D$21</f>
        <v>20.6</v>
      </c>
      <c r="S42" s="11">
        <f>[38]Fevereiro!$D$22</f>
        <v>20.6</v>
      </c>
      <c r="T42" s="11">
        <f>[38]Fevereiro!$D$23</f>
        <v>20.8</v>
      </c>
      <c r="U42" s="11">
        <f>[38]Fevereiro!$D$24</f>
        <v>20.3</v>
      </c>
      <c r="V42" s="11">
        <f>[38]Fevereiro!$D$25</f>
        <v>21.8</v>
      </c>
      <c r="W42" s="11">
        <f>[38]Fevereiro!$D$26</f>
        <v>21.9</v>
      </c>
      <c r="X42" s="11">
        <f>[38]Fevereiro!$D$27</f>
        <v>21.9</v>
      </c>
      <c r="Y42" s="11">
        <f>[38]Fevereiro!$D$28</f>
        <v>22.1</v>
      </c>
      <c r="Z42" s="11">
        <f>[38]Fevereiro!$D$29</f>
        <v>22.6</v>
      </c>
      <c r="AA42" s="11">
        <f>[38]Fevereiro!$D$30</f>
        <v>20.3</v>
      </c>
      <c r="AB42" s="11">
        <f>[38]Fevereiro!$D$31</f>
        <v>20.7</v>
      </c>
      <c r="AC42" s="11">
        <f>[38]Fevereiro!$D$32</f>
        <v>21.9</v>
      </c>
      <c r="AD42" s="15">
        <f t="shared" si="1"/>
        <v>18.600000000000001</v>
      </c>
      <c r="AE42" s="88">
        <f t="shared" si="2"/>
        <v>21.35</v>
      </c>
      <c r="AG42" t="s">
        <v>47</v>
      </c>
      <c r="AH42" t="s">
        <v>47</v>
      </c>
      <c r="AI42" t="s">
        <v>47</v>
      </c>
    </row>
    <row r="43" spans="1:36" x14ac:dyDescent="0.2">
      <c r="A43" s="57" t="s">
        <v>157</v>
      </c>
      <c r="B43" s="11">
        <f>[39]Fevereiro!$D$5</f>
        <v>19.8</v>
      </c>
      <c r="C43" s="11">
        <f>[39]Fevereiro!$D$6</f>
        <v>22</v>
      </c>
      <c r="D43" s="11">
        <f>[39]Fevereiro!$D$7</f>
        <v>20.5</v>
      </c>
      <c r="E43" s="11">
        <f>[39]Fevereiro!$D$8</f>
        <v>21.4</v>
      </c>
      <c r="F43" s="11">
        <f>[39]Fevereiro!$D$9</f>
        <v>22</v>
      </c>
      <c r="G43" s="11">
        <f>[39]Fevereiro!$D$10</f>
        <v>21.6</v>
      </c>
      <c r="H43" s="11">
        <f>[39]Fevereiro!$D$11</f>
        <v>21.4</v>
      </c>
      <c r="I43" s="11">
        <f>[39]Fevereiro!$D$12</f>
        <v>22.3</v>
      </c>
      <c r="J43" s="11">
        <f>[39]Fevereiro!$D$13</f>
        <v>20.399999999999999</v>
      </c>
      <c r="K43" s="11">
        <f>[39]Fevereiro!$D$14</f>
        <v>21.6</v>
      </c>
      <c r="L43" s="11">
        <f>[39]Fevereiro!$D$15</f>
        <v>22.1</v>
      </c>
      <c r="M43" s="11">
        <f>[39]Fevereiro!$D$16</f>
        <v>23.6</v>
      </c>
      <c r="N43" s="11">
        <f>[39]Fevereiro!$D$17</f>
        <v>22.3</v>
      </c>
      <c r="O43" s="11">
        <f>[39]Fevereiro!$D$18</f>
        <v>22.8</v>
      </c>
      <c r="P43" s="11">
        <f>[39]Fevereiro!$D$19</f>
        <v>23</v>
      </c>
      <c r="Q43" s="11">
        <f>[39]Fevereiro!$D$20</f>
        <v>21.6</v>
      </c>
      <c r="R43" s="11">
        <f>[39]Fevereiro!$D$21</f>
        <v>17.3</v>
      </c>
      <c r="S43" s="11">
        <f>[39]Fevereiro!$D$22</f>
        <v>18.399999999999999</v>
      </c>
      <c r="T43" s="11">
        <f>[39]Fevereiro!$D$23</f>
        <v>20.3</v>
      </c>
      <c r="U43" s="11">
        <f>[39]Fevereiro!$D$24</f>
        <v>21</v>
      </c>
      <c r="V43" s="11">
        <f>[39]Fevereiro!$D$25</f>
        <v>20.5</v>
      </c>
      <c r="W43" s="11">
        <f>[39]Fevereiro!$D$26</f>
        <v>21</v>
      </c>
      <c r="X43" s="11">
        <f>[39]Fevereiro!$D$27</f>
        <v>21.9</v>
      </c>
      <c r="Y43" s="11">
        <f>[39]Fevereiro!$D$28</f>
        <v>22</v>
      </c>
      <c r="Z43" s="11">
        <f>[39]Fevereiro!$D$29</f>
        <v>21.7</v>
      </c>
      <c r="AA43" s="11">
        <f>[39]Fevereiro!$D$30</f>
        <v>20.7</v>
      </c>
      <c r="AB43" s="11">
        <f>[39]Fevereiro!$D$31</f>
        <v>20.7</v>
      </c>
      <c r="AC43" s="11">
        <f>[39]Fevereiro!$D$32</f>
        <v>22.2</v>
      </c>
      <c r="AD43" s="15">
        <f t="shared" si="1"/>
        <v>17.3</v>
      </c>
      <c r="AE43" s="88">
        <f t="shared" si="2"/>
        <v>21.289285714285718</v>
      </c>
      <c r="AG43" t="s">
        <v>47</v>
      </c>
    </row>
    <row r="44" spans="1:36" x14ac:dyDescent="0.2">
      <c r="A44" s="57" t="s">
        <v>18</v>
      </c>
      <c r="B44" s="11">
        <f>[40]Fevereiro!$D$5</f>
        <v>20.2</v>
      </c>
      <c r="C44" s="11">
        <f>[40]Fevereiro!$D$6</f>
        <v>20.6</v>
      </c>
      <c r="D44" s="11">
        <f>[40]Fevereiro!$D$7</f>
        <v>19.5</v>
      </c>
      <c r="E44" s="11">
        <f>[40]Fevereiro!$D$8</f>
        <v>20.9</v>
      </c>
      <c r="F44" s="11">
        <f>[40]Fevereiro!$D$9</f>
        <v>20.3</v>
      </c>
      <c r="G44" s="11">
        <f>[40]Fevereiro!$D$10</f>
        <v>18.399999999999999</v>
      </c>
      <c r="H44" s="11">
        <f>[40]Fevereiro!$D$11</f>
        <v>20.399999999999999</v>
      </c>
      <c r="I44" s="11">
        <f>[40]Fevereiro!$D$12</f>
        <v>21.6</v>
      </c>
      <c r="J44" s="11">
        <f>[40]Fevereiro!$D$13</f>
        <v>22.3</v>
      </c>
      <c r="K44" s="11">
        <f>[40]Fevereiro!$D$14</f>
        <v>20.3</v>
      </c>
      <c r="L44" s="11">
        <f>[40]Fevereiro!$D$15</f>
        <v>21</v>
      </c>
      <c r="M44" s="11">
        <f>[40]Fevereiro!$D$16</f>
        <v>21.9</v>
      </c>
      <c r="N44" s="11">
        <f>[40]Fevereiro!$D$17</f>
        <v>20.9</v>
      </c>
      <c r="O44" s="11">
        <f>[40]Fevereiro!$D$18</f>
        <v>21.2</v>
      </c>
      <c r="P44" s="11">
        <f>[40]Fevereiro!$D$19</f>
        <v>20.5</v>
      </c>
      <c r="Q44" s="11">
        <f>[40]Fevereiro!$D$20</f>
        <v>21.1</v>
      </c>
      <c r="R44" s="11">
        <f>[40]Fevereiro!$D$21</f>
        <v>16.7</v>
      </c>
      <c r="S44" s="11">
        <f>[40]Fevereiro!$D$22</f>
        <v>18.399999999999999</v>
      </c>
      <c r="T44" s="11">
        <f>[40]Fevereiro!$D$23</f>
        <v>20.3</v>
      </c>
      <c r="U44" s="11">
        <f>[40]Fevereiro!$D$24</f>
        <v>21</v>
      </c>
      <c r="V44" s="11">
        <f>[40]Fevereiro!$D$25</f>
        <v>21</v>
      </c>
      <c r="W44" s="11">
        <f>[40]Fevereiro!$D$26</f>
        <v>19.7</v>
      </c>
      <c r="X44" s="11">
        <f>[40]Fevereiro!$D$27</f>
        <v>20.8</v>
      </c>
      <c r="Y44" s="11">
        <f>[40]Fevereiro!$D$28</f>
        <v>22</v>
      </c>
      <c r="Z44" s="11">
        <f>[40]Fevereiro!$D$29</f>
        <v>21.3</v>
      </c>
      <c r="AA44" s="11">
        <f>[40]Fevereiro!$D$30</f>
        <v>20.2</v>
      </c>
      <c r="AB44" s="11">
        <f>[40]Fevereiro!$D$31</f>
        <v>20.7</v>
      </c>
      <c r="AC44" s="11">
        <f>[40]Fevereiro!$D$32</f>
        <v>20.7</v>
      </c>
      <c r="AD44" s="15">
        <f t="shared" si="1"/>
        <v>16.7</v>
      </c>
      <c r="AE44" s="88">
        <f t="shared" si="2"/>
        <v>20.496428571428574</v>
      </c>
      <c r="AG44" t="s">
        <v>47</v>
      </c>
      <c r="AI44" t="s">
        <v>47</v>
      </c>
    </row>
    <row r="45" spans="1:36" x14ac:dyDescent="0.2">
      <c r="A45" s="57" t="s">
        <v>162</v>
      </c>
      <c r="B45" s="11">
        <f>[41]Fevereiro!$D$5</f>
        <v>20.8</v>
      </c>
      <c r="C45" s="11">
        <f>[41]Fevereiro!$D$6</f>
        <v>21.1</v>
      </c>
      <c r="D45" s="11">
        <f>[41]Fevereiro!$D$7</f>
        <v>23.5</v>
      </c>
      <c r="E45" s="11">
        <f>[41]Fevereiro!$D$8</f>
        <v>23.7</v>
      </c>
      <c r="F45" s="11">
        <f>[41]Fevereiro!$D$9</f>
        <v>23.4</v>
      </c>
      <c r="G45" s="11">
        <f>[41]Fevereiro!$D$10</f>
        <v>22.7</v>
      </c>
      <c r="H45" s="11">
        <f>[41]Fevereiro!$D$11</f>
        <v>22.8</v>
      </c>
      <c r="I45" s="11">
        <f>[41]Fevereiro!$D$12</f>
        <v>23.4</v>
      </c>
      <c r="J45" s="11">
        <f>[41]Fevereiro!$D$13</f>
        <v>24</v>
      </c>
      <c r="K45" s="11">
        <f>[41]Fevereiro!$D$14</f>
        <v>24.8</v>
      </c>
      <c r="L45" s="11">
        <f>[41]Fevereiro!$D$15</f>
        <v>24.2</v>
      </c>
      <c r="M45" s="11">
        <f>[41]Fevereiro!$D$16</f>
        <v>22.5</v>
      </c>
      <c r="N45" s="11">
        <f>[41]Fevereiro!$D$17</f>
        <v>22.5</v>
      </c>
      <c r="O45" s="11">
        <f>[41]Fevereiro!$D$18</f>
        <v>23</v>
      </c>
      <c r="P45" s="11">
        <f>[41]Fevereiro!$D$19</f>
        <v>21.8</v>
      </c>
      <c r="Q45" s="11">
        <f>[41]Fevereiro!$D$20</f>
        <v>22.1</v>
      </c>
      <c r="R45" s="11">
        <f>[41]Fevereiro!$D$21</f>
        <v>21.4</v>
      </c>
      <c r="S45" s="11">
        <f>[41]Fevereiro!$D$22</f>
        <v>21</v>
      </c>
      <c r="T45" s="11">
        <f>[41]Fevereiro!$D$23</f>
        <v>22.1</v>
      </c>
      <c r="U45" s="11">
        <f>[41]Fevereiro!$D$24</f>
        <v>21.9</v>
      </c>
      <c r="V45" s="11">
        <f>[41]Fevereiro!$D$25</f>
        <v>21.5</v>
      </c>
      <c r="W45" s="11">
        <f>[41]Fevereiro!$D$26</f>
        <v>21.3</v>
      </c>
      <c r="X45" s="11">
        <f>[41]Fevereiro!$D$27</f>
        <v>22.4</v>
      </c>
      <c r="Y45" s="11">
        <f>[41]Fevereiro!$D$28</f>
        <v>23.5</v>
      </c>
      <c r="Z45" s="11">
        <f>[41]Fevereiro!$D$29</f>
        <v>23.5</v>
      </c>
      <c r="AA45" s="11">
        <f>[41]Fevereiro!$D$30</f>
        <v>20.100000000000001</v>
      </c>
      <c r="AB45" s="11">
        <f>[41]Fevereiro!$D$31</f>
        <v>21.5</v>
      </c>
      <c r="AC45" s="11">
        <f>[41]Fevereiro!$D$32</f>
        <v>21.6</v>
      </c>
      <c r="AD45" s="15">
        <f t="shared" si="1"/>
        <v>20.100000000000001</v>
      </c>
      <c r="AE45" s="88">
        <f t="shared" si="2"/>
        <v>22.432142857142857</v>
      </c>
      <c r="AI45" t="s">
        <v>47</v>
      </c>
      <c r="AJ45" t="s">
        <v>47</v>
      </c>
    </row>
    <row r="46" spans="1:36" x14ac:dyDescent="0.2">
      <c r="A46" s="57" t="s">
        <v>19</v>
      </c>
      <c r="B46" s="11">
        <f>[42]Fevereiro!$D$5</f>
        <v>23.8</v>
      </c>
      <c r="C46" s="11">
        <f>[42]Fevereiro!$D$6</f>
        <v>20.3</v>
      </c>
      <c r="D46" s="11">
        <f>[42]Fevereiro!$D$7</f>
        <v>20.7</v>
      </c>
      <c r="E46" s="11">
        <f>[42]Fevereiro!$D$8</f>
        <v>21</v>
      </c>
      <c r="F46" s="11">
        <f>[42]Fevereiro!$D$9</f>
        <v>20.7</v>
      </c>
      <c r="G46" s="11">
        <f>[42]Fevereiro!$D$10</f>
        <v>20.5</v>
      </c>
      <c r="H46" s="11">
        <f>[42]Fevereiro!$D$11</f>
        <v>20.9</v>
      </c>
      <c r="I46" s="11">
        <f>[42]Fevereiro!$D$12</f>
        <v>21.2</v>
      </c>
      <c r="J46" s="11">
        <f>[42]Fevereiro!$D$13</f>
        <v>21.6</v>
      </c>
      <c r="K46" s="11">
        <f>[42]Fevereiro!$D$14</f>
        <v>21.3</v>
      </c>
      <c r="L46" s="11">
        <f>[42]Fevereiro!$D$15</f>
        <v>21.6</v>
      </c>
      <c r="M46" s="11">
        <f>[42]Fevereiro!$D$16</f>
        <v>20.6</v>
      </c>
      <c r="N46" s="11">
        <f>[42]Fevereiro!$D$17</f>
        <v>18.399999999999999</v>
      </c>
      <c r="O46" s="11">
        <f>[42]Fevereiro!$D$18</f>
        <v>22.5</v>
      </c>
      <c r="P46" s="11">
        <f>[42]Fevereiro!$D$19</f>
        <v>21.8</v>
      </c>
      <c r="Q46" s="11">
        <f>[42]Fevereiro!$D$20</f>
        <v>18.7</v>
      </c>
      <c r="R46" s="11">
        <f>[42]Fevereiro!$D$21</f>
        <v>17.8</v>
      </c>
      <c r="S46" s="11">
        <f>[42]Fevereiro!$D$22</f>
        <v>18.399999999999999</v>
      </c>
      <c r="T46" s="11">
        <f>[42]Fevereiro!$D$23</f>
        <v>18.5</v>
      </c>
      <c r="U46" s="11">
        <f>[42]Fevereiro!$D$24</f>
        <v>17.5</v>
      </c>
      <c r="V46" s="11">
        <f>[42]Fevereiro!$D$25</f>
        <v>20.399999999999999</v>
      </c>
      <c r="W46" s="11">
        <f>[42]Fevereiro!$D$26</f>
        <v>21.5</v>
      </c>
      <c r="X46" s="11">
        <f>[42]Fevereiro!$D$27</f>
        <v>21.6</v>
      </c>
      <c r="Y46" s="11">
        <f>[42]Fevereiro!$D$28</f>
        <v>22.2</v>
      </c>
      <c r="Z46" s="11">
        <f>[42]Fevereiro!$D$29</f>
        <v>19.2</v>
      </c>
      <c r="AA46" s="11">
        <f>[42]Fevereiro!$D$30</f>
        <v>17.8</v>
      </c>
      <c r="AB46" s="11">
        <f>[42]Fevereiro!$D$31</f>
        <v>19.399999999999999</v>
      </c>
      <c r="AC46" s="11">
        <f>[42]Fevereiro!$D$32</f>
        <v>17.899999999999999</v>
      </c>
      <c r="AD46" s="15">
        <f t="shared" si="1"/>
        <v>17.5</v>
      </c>
      <c r="AE46" s="88">
        <f t="shared" si="2"/>
        <v>20.278571428571421</v>
      </c>
      <c r="AF46" s="12" t="s">
        <v>47</v>
      </c>
      <c r="AG46" t="s">
        <v>47</v>
      </c>
    </row>
    <row r="47" spans="1:36" x14ac:dyDescent="0.2">
      <c r="A47" s="57" t="s">
        <v>31</v>
      </c>
      <c r="B47" s="11">
        <f>[43]Fevereiro!$D$5</f>
        <v>21.7</v>
      </c>
      <c r="C47" s="11">
        <f>[43]Fevereiro!$D$6</f>
        <v>22.5</v>
      </c>
      <c r="D47" s="11">
        <f>[43]Fevereiro!$D$7</f>
        <v>20.2</v>
      </c>
      <c r="E47" s="11">
        <f>[43]Fevereiro!$D$8</f>
        <v>20.399999999999999</v>
      </c>
      <c r="F47" s="11">
        <f>[43]Fevereiro!$D$9</f>
        <v>20.399999999999999</v>
      </c>
      <c r="G47" s="11">
        <f>[43]Fevereiro!$D$10</f>
        <v>20.3</v>
      </c>
      <c r="H47" s="11">
        <f>[43]Fevereiro!$D$11</f>
        <v>22</v>
      </c>
      <c r="I47" s="11">
        <f>[43]Fevereiro!$D$12</f>
        <v>22.3</v>
      </c>
      <c r="J47" s="11">
        <f>[43]Fevereiro!$D$13</f>
        <v>23.3</v>
      </c>
      <c r="K47" s="11">
        <f>[43]Fevereiro!$D$14</f>
        <v>22.7</v>
      </c>
      <c r="L47" s="11">
        <f>[43]Fevereiro!$D$15</f>
        <v>23</v>
      </c>
      <c r="M47" s="11">
        <f>[43]Fevereiro!$D$16</f>
        <v>22.3</v>
      </c>
      <c r="N47" s="11">
        <f>[43]Fevereiro!$D$17</f>
        <v>21.8</v>
      </c>
      <c r="O47" s="11">
        <f>[43]Fevereiro!$D$18</f>
        <v>22.7</v>
      </c>
      <c r="P47" s="11">
        <f>[43]Fevereiro!$D$19</f>
        <v>22.1</v>
      </c>
      <c r="Q47" s="11">
        <f>[43]Fevereiro!$D$20</f>
        <v>19.600000000000001</v>
      </c>
      <c r="R47" s="11">
        <f>[43]Fevereiro!$D$21</f>
        <v>18.3</v>
      </c>
      <c r="S47" s="11">
        <f>[43]Fevereiro!$D$22</f>
        <v>21.1</v>
      </c>
      <c r="T47" s="11">
        <f>[43]Fevereiro!$D$23</f>
        <v>20.9</v>
      </c>
      <c r="U47" s="11">
        <f>[43]Fevereiro!$D$24</f>
        <v>21.4</v>
      </c>
      <c r="V47" s="11">
        <f>[43]Fevereiro!$D$25</f>
        <v>21.3</v>
      </c>
      <c r="W47" s="11">
        <f>[43]Fevereiro!$D$26</f>
        <v>21.5</v>
      </c>
      <c r="X47" s="11">
        <f>[43]Fevereiro!$D$27</f>
        <v>22.1</v>
      </c>
      <c r="Y47" s="11">
        <f>[43]Fevereiro!$D$28</f>
        <v>22.7</v>
      </c>
      <c r="Z47" s="11">
        <f>[43]Fevereiro!$D$29</f>
        <v>23</v>
      </c>
      <c r="AA47" s="11">
        <f>[43]Fevereiro!$D$30</f>
        <v>20.2</v>
      </c>
      <c r="AB47" s="11">
        <f>[43]Fevereiro!$D$31</f>
        <v>20.3</v>
      </c>
      <c r="AC47" s="11">
        <f>[43]Fevereiro!$D$32</f>
        <v>21.6</v>
      </c>
      <c r="AD47" s="15">
        <f t="shared" si="1"/>
        <v>18.3</v>
      </c>
      <c r="AE47" s="88">
        <f t="shared" si="2"/>
        <v>21.489285714285721</v>
      </c>
    </row>
    <row r="48" spans="1:36" x14ac:dyDescent="0.2">
      <c r="A48" s="57" t="s">
        <v>44</v>
      </c>
      <c r="B48" s="11">
        <f>[44]Fevereiro!$D$5</f>
        <v>19.600000000000001</v>
      </c>
      <c r="C48" s="11">
        <f>[44]Fevereiro!$D$6</f>
        <v>21.7</v>
      </c>
      <c r="D48" s="11">
        <f>[44]Fevereiro!$D$7</f>
        <v>19.7</v>
      </c>
      <c r="E48" s="11">
        <f>[44]Fevereiro!$D$8</f>
        <v>22.4</v>
      </c>
      <c r="F48" s="11">
        <f>[44]Fevereiro!$D$9</f>
        <v>21</v>
      </c>
      <c r="G48" s="11">
        <f>[44]Fevereiro!$D$10</f>
        <v>20.9</v>
      </c>
      <c r="H48" s="11">
        <f>[44]Fevereiro!$D$11</f>
        <v>21.7</v>
      </c>
      <c r="I48" s="11">
        <f>[44]Fevereiro!$D$12</f>
        <v>22.9</v>
      </c>
      <c r="J48" s="11">
        <f>[44]Fevereiro!$D$13</f>
        <v>23.3</v>
      </c>
      <c r="K48" s="11">
        <f>[44]Fevereiro!$D$14</f>
        <v>23.8</v>
      </c>
      <c r="L48" s="11">
        <f>[44]Fevereiro!$D$15</f>
        <v>23.4</v>
      </c>
      <c r="M48" s="11">
        <f>[44]Fevereiro!$D$16</f>
        <v>21.6</v>
      </c>
      <c r="N48" s="11">
        <f>[44]Fevereiro!$D$17</f>
        <v>21.3</v>
      </c>
      <c r="O48" s="11">
        <f>[44]Fevereiro!$D$18</f>
        <v>21.5</v>
      </c>
      <c r="P48" s="11">
        <f>[44]Fevereiro!$D$19</f>
        <v>22.1</v>
      </c>
      <c r="Q48" s="11">
        <f>[44]Fevereiro!$D$20</f>
        <v>22</v>
      </c>
      <c r="R48" s="11">
        <f>[44]Fevereiro!$D$21</f>
        <v>20</v>
      </c>
      <c r="S48" s="11">
        <f>[44]Fevereiro!$D$22</f>
        <v>20.8</v>
      </c>
      <c r="T48" s="11">
        <f>[44]Fevereiro!$D$23</f>
        <v>22.2</v>
      </c>
      <c r="U48" s="11">
        <f>[44]Fevereiro!$D$24</f>
        <v>21.2</v>
      </c>
      <c r="V48" s="11">
        <f>[44]Fevereiro!$D$25</f>
        <v>20.6</v>
      </c>
      <c r="W48" s="11">
        <f>[44]Fevereiro!$D$26</f>
        <v>21</v>
      </c>
      <c r="X48" s="11">
        <f>[44]Fevereiro!$D$27</f>
        <v>22.2</v>
      </c>
      <c r="Y48" s="11">
        <f>[44]Fevereiro!$D$28</f>
        <v>22.7</v>
      </c>
      <c r="Z48" s="11">
        <f>[44]Fevereiro!$D$29</f>
        <v>21.8</v>
      </c>
      <c r="AA48" s="11">
        <f>[44]Fevereiro!$D$30</f>
        <v>21.4</v>
      </c>
      <c r="AB48" s="11">
        <f>[44]Fevereiro!$D$31</f>
        <v>20.9</v>
      </c>
      <c r="AC48" s="11">
        <f>[44]Fevereiro!$D$32</f>
        <v>21.2</v>
      </c>
      <c r="AD48" s="15">
        <f t="shared" si="1"/>
        <v>19.600000000000001</v>
      </c>
      <c r="AE48" s="88">
        <f t="shared" si="2"/>
        <v>21.603571428571431</v>
      </c>
      <c r="AF48" s="12" t="s">
        <v>47</v>
      </c>
      <c r="AG48" t="s">
        <v>47</v>
      </c>
      <c r="AI48" t="s">
        <v>47</v>
      </c>
    </row>
    <row r="49" spans="1:36" x14ac:dyDescent="0.2">
      <c r="A49" s="57" t="s">
        <v>20</v>
      </c>
      <c r="B49" s="11">
        <f>[45]Fevereiro!$D$5</f>
        <v>19.8</v>
      </c>
      <c r="C49" s="11">
        <f>[45]Fevereiro!$D$6</f>
        <v>22.8</v>
      </c>
      <c r="D49" s="11">
        <f>[45]Fevereiro!$D$7</f>
        <v>24.4</v>
      </c>
      <c r="E49" s="11">
        <f>[45]Fevereiro!$D$8</f>
        <v>24.7</v>
      </c>
      <c r="F49" s="11">
        <f>[45]Fevereiro!$D$9</f>
        <v>23.2</v>
      </c>
      <c r="G49" s="11">
        <f>[45]Fevereiro!$D$10</f>
        <v>22.6</v>
      </c>
      <c r="H49" s="11">
        <f>[45]Fevereiro!$D$11</f>
        <v>22.5</v>
      </c>
      <c r="I49" s="11">
        <f>[45]Fevereiro!$D$12</f>
        <v>25.3</v>
      </c>
      <c r="J49" s="11">
        <f>[45]Fevereiro!$D$13</f>
        <v>24.4</v>
      </c>
      <c r="K49" s="11">
        <f>[45]Fevereiro!$D$14</f>
        <v>25.8</v>
      </c>
      <c r="L49" s="11">
        <f>[45]Fevereiro!$D$15</f>
        <v>25.2</v>
      </c>
      <c r="M49" s="11">
        <f>[45]Fevereiro!$D$16</f>
        <v>23.6</v>
      </c>
      <c r="N49" s="11">
        <f>[45]Fevereiro!$D$17</f>
        <v>23</v>
      </c>
      <c r="O49" s="11">
        <f>[45]Fevereiro!$D$18</f>
        <v>23.4</v>
      </c>
      <c r="P49" s="11">
        <f>[45]Fevereiro!$D$19</f>
        <v>22.7</v>
      </c>
      <c r="Q49" s="11">
        <f>[45]Fevereiro!$D$20</f>
        <v>22.6</v>
      </c>
      <c r="R49" s="11">
        <f>[45]Fevereiro!$D$21</f>
        <v>21.1</v>
      </c>
      <c r="S49" s="11">
        <f>[45]Fevereiro!$D$22</f>
        <v>23</v>
      </c>
      <c r="T49" s="11">
        <f>[45]Fevereiro!$D$23</f>
        <v>21.2</v>
      </c>
      <c r="U49" s="11">
        <f>[45]Fevereiro!$D$24</f>
        <v>22.2</v>
      </c>
      <c r="V49" s="11">
        <f>[45]Fevereiro!$D$25</f>
        <v>21.7</v>
      </c>
      <c r="W49" s="11">
        <f>[45]Fevereiro!$D$26</f>
        <v>23</v>
      </c>
      <c r="X49" s="11">
        <f>[45]Fevereiro!$D$27</f>
        <v>23.9</v>
      </c>
      <c r="Y49" s="11">
        <f>[45]Fevereiro!$D$28</f>
        <v>24.6</v>
      </c>
      <c r="Z49" s="11">
        <f>[45]Fevereiro!$D$29</f>
        <v>25.3</v>
      </c>
      <c r="AA49" s="11">
        <f>[45]Fevereiro!$D$30</f>
        <v>21</v>
      </c>
      <c r="AB49" s="11">
        <f>[45]Fevereiro!$D$31</f>
        <v>20.8</v>
      </c>
      <c r="AC49" s="11">
        <f>[45]Fevereiro!$D$32</f>
        <v>22.4</v>
      </c>
      <c r="AD49" s="15">
        <f t="shared" si="1"/>
        <v>19.8</v>
      </c>
      <c r="AE49" s="88">
        <f t="shared" si="2"/>
        <v>23.078571428571426</v>
      </c>
    </row>
    <row r="50" spans="1:36" s="5" customFormat="1" ht="17.100000000000001" customHeight="1" x14ac:dyDescent="0.2">
      <c r="A50" s="58" t="s">
        <v>228</v>
      </c>
      <c r="B50" s="13">
        <f t="shared" ref="B50:AD50" si="5">MIN(B5:B49)</f>
        <v>17.5</v>
      </c>
      <c r="C50" s="13">
        <f t="shared" si="5"/>
        <v>18.2</v>
      </c>
      <c r="D50" s="13">
        <f t="shared" si="5"/>
        <v>17.3</v>
      </c>
      <c r="E50" s="13">
        <f t="shared" si="5"/>
        <v>19.399999999999999</v>
      </c>
      <c r="F50" s="13">
        <f t="shared" si="5"/>
        <v>18</v>
      </c>
      <c r="G50" s="13">
        <f t="shared" si="5"/>
        <v>18.399999999999999</v>
      </c>
      <c r="H50" s="13">
        <f t="shared" si="5"/>
        <v>19.899999999999999</v>
      </c>
      <c r="I50" s="13">
        <f t="shared" si="5"/>
        <v>20.2</v>
      </c>
      <c r="J50" s="13">
        <f t="shared" si="5"/>
        <v>19.899999999999999</v>
      </c>
      <c r="K50" s="13">
        <f t="shared" si="5"/>
        <v>19.600000000000001</v>
      </c>
      <c r="L50" s="13">
        <f t="shared" si="5"/>
        <v>20.5</v>
      </c>
      <c r="M50" s="13">
        <f t="shared" si="5"/>
        <v>20.2</v>
      </c>
      <c r="N50" s="13">
        <f t="shared" si="5"/>
        <v>18.399999999999999</v>
      </c>
      <c r="O50" s="13">
        <f t="shared" si="5"/>
        <v>20.100000000000001</v>
      </c>
      <c r="P50" s="13">
        <f t="shared" si="5"/>
        <v>20.399999999999999</v>
      </c>
      <c r="Q50" s="13">
        <f t="shared" si="5"/>
        <v>17.600000000000001</v>
      </c>
      <c r="R50" s="13">
        <f t="shared" si="5"/>
        <v>16.7</v>
      </c>
      <c r="S50" s="13">
        <f t="shared" si="5"/>
        <v>16.899999999999999</v>
      </c>
      <c r="T50" s="13">
        <f t="shared" si="5"/>
        <v>18.100000000000001</v>
      </c>
      <c r="U50" s="13">
        <f t="shared" si="5"/>
        <v>16.899999999999999</v>
      </c>
      <c r="V50" s="13">
        <f t="shared" si="5"/>
        <v>18.7</v>
      </c>
      <c r="W50" s="13">
        <f t="shared" si="5"/>
        <v>17.399999999999999</v>
      </c>
      <c r="X50" s="13">
        <f t="shared" si="5"/>
        <v>19.600000000000001</v>
      </c>
      <c r="Y50" s="13">
        <f t="shared" si="5"/>
        <v>20.3</v>
      </c>
      <c r="Z50" s="13">
        <f t="shared" si="5"/>
        <v>19.2</v>
      </c>
      <c r="AA50" s="13">
        <f t="shared" si="5"/>
        <v>17.399999999999999</v>
      </c>
      <c r="AB50" s="13">
        <f t="shared" si="5"/>
        <v>19</v>
      </c>
      <c r="AC50" s="13">
        <f t="shared" si="5"/>
        <v>17.899999999999999</v>
      </c>
      <c r="AD50" s="15">
        <f t="shared" si="5"/>
        <v>16.7</v>
      </c>
      <c r="AE50" s="88">
        <f>AVERAGE(AE5:AE49)</f>
        <v>21.724640385464184</v>
      </c>
      <c r="AI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52"/>
      <c r="AE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37" t="s">
        <v>97</v>
      </c>
      <c r="U52" s="137"/>
      <c r="V52" s="137"/>
      <c r="W52" s="137"/>
      <c r="X52" s="137"/>
      <c r="Y52" s="131"/>
      <c r="Z52" s="131"/>
      <c r="AA52" s="131"/>
      <c r="AB52" s="131"/>
      <c r="AC52" s="131"/>
      <c r="AD52" s="52"/>
      <c r="AE52" s="51"/>
      <c r="AI52" t="s">
        <v>47</v>
      </c>
      <c r="AJ52" t="s">
        <v>47</v>
      </c>
    </row>
    <row r="53" spans="1:36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38" t="s">
        <v>98</v>
      </c>
      <c r="U53" s="138"/>
      <c r="V53" s="138"/>
      <c r="W53" s="138"/>
      <c r="X53" s="138"/>
      <c r="Y53" s="131"/>
      <c r="Z53" s="131"/>
      <c r="AA53" s="131"/>
      <c r="AB53" s="131"/>
      <c r="AC53" s="131"/>
      <c r="AD53" s="52"/>
      <c r="AE53" s="51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52"/>
      <c r="AE54" s="89"/>
    </row>
    <row r="55" spans="1:36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52"/>
      <c r="AE55" s="54"/>
      <c r="AH55" t="s">
        <v>47</v>
      </c>
      <c r="AI55" t="s">
        <v>47</v>
      </c>
    </row>
    <row r="56" spans="1:36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52"/>
      <c r="AE56" s="54"/>
      <c r="AI56" t="s">
        <v>47</v>
      </c>
    </row>
    <row r="57" spans="1:36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2"/>
      <c r="AE57" s="90"/>
      <c r="AI57" t="s">
        <v>47</v>
      </c>
    </row>
    <row r="58" spans="1:36" x14ac:dyDescent="0.2">
      <c r="AG58" t="s">
        <v>47</v>
      </c>
    </row>
    <row r="62" spans="1:36" x14ac:dyDescent="0.2">
      <c r="AF62" s="12" t="s">
        <v>47</v>
      </c>
      <c r="AG62" t="s">
        <v>47</v>
      </c>
    </row>
    <row r="65" spans="9:36" x14ac:dyDescent="0.2">
      <c r="I65" s="2" t="s">
        <v>47</v>
      </c>
      <c r="Y65" s="2" t="s">
        <v>47</v>
      </c>
      <c r="AB65" s="2" t="s">
        <v>47</v>
      </c>
      <c r="AF65" t="s">
        <v>47</v>
      </c>
      <c r="AJ65" t="s">
        <v>47</v>
      </c>
    </row>
    <row r="72" spans="9:36" x14ac:dyDescent="0.2">
      <c r="AF72" s="12" t="s">
        <v>47</v>
      </c>
    </row>
  </sheetData>
  <sheetProtection password="C6EC" sheet="1" objects="1" scenarios="1"/>
  <mergeCells count="33">
    <mergeCell ref="Z3:Z4"/>
    <mergeCell ref="I3:I4"/>
    <mergeCell ref="V3:V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B2:AE2"/>
    <mergeCell ref="A2:A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S3:S4"/>
    <mergeCell ref="T3:T4"/>
    <mergeCell ref="U3:U4"/>
    <mergeCell ref="T53:X53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zoomScale="85" zoomScaleNormal="85" workbookViewId="0">
      <selection activeCell="AG59" sqref="AG59"/>
    </sheetView>
  </sheetViews>
  <sheetFormatPr defaultRowHeight="12.75" x14ac:dyDescent="0.2"/>
  <cols>
    <col min="1" max="1" width="19.140625" style="2" bestFit="1" customWidth="1"/>
    <col min="2" max="3" width="6.85546875" style="2" bestFit="1" customWidth="1"/>
    <col min="4" max="4" width="6.7109375" style="2" customWidth="1"/>
    <col min="5" max="5" width="7.42578125" style="2" customWidth="1"/>
    <col min="6" max="6" width="6.7109375" style="2" customWidth="1"/>
    <col min="7" max="7" width="6.42578125" style="2" customWidth="1"/>
    <col min="8" max="8" width="7" style="2" customWidth="1"/>
    <col min="9" max="9" width="7.28515625" style="2" customWidth="1"/>
    <col min="10" max="10" width="6.7109375" style="2" customWidth="1"/>
    <col min="11" max="11" width="7.28515625" style="2" customWidth="1"/>
    <col min="12" max="12" width="7" style="2" customWidth="1"/>
    <col min="13" max="13" width="6.42578125" style="2" customWidth="1"/>
    <col min="14" max="14" width="7.7109375" style="2" customWidth="1"/>
    <col min="15" max="15" width="6.5703125" style="2" customWidth="1"/>
    <col min="16" max="16" width="6" style="2" customWidth="1"/>
    <col min="17" max="17" width="6.42578125" style="2" customWidth="1"/>
    <col min="18" max="18" width="7.140625" style="2" customWidth="1"/>
    <col min="19" max="19" width="6.42578125" style="2" customWidth="1"/>
    <col min="20" max="20" width="6.5703125" style="2" customWidth="1"/>
    <col min="21" max="21" width="6.28515625" style="2" customWidth="1"/>
    <col min="22" max="22" width="6.140625" style="2" customWidth="1"/>
    <col min="23" max="23" width="7.5703125" style="2" customWidth="1"/>
    <col min="24" max="24" width="7.140625" style="2" customWidth="1"/>
    <col min="25" max="25" width="6.5703125" style="2" customWidth="1"/>
    <col min="26" max="26" width="7.85546875" style="2" customWidth="1"/>
    <col min="27" max="27" width="6.85546875" style="2" customWidth="1"/>
    <col min="28" max="28" width="7" style="2" customWidth="1"/>
    <col min="29" max="29" width="7.7109375" style="2" customWidth="1"/>
    <col min="30" max="30" width="6.5703125" style="7" bestFit="1" customWidth="1"/>
  </cols>
  <sheetData>
    <row r="1" spans="1:33" ht="20.100000000000001" customHeight="1" x14ac:dyDescent="0.2">
      <c r="A1" s="143" t="s">
        <v>25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5"/>
    </row>
    <row r="2" spans="1:33" s="4" customFormat="1" ht="20.100000000000001" customHeight="1" x14ac:dyDescent="0.2">
      <c r="A2" s="146" t="s">
        <v>21</v>
      </c>
      <c r="B2" s="140" t="s">
        <v>231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2"/>
    </row>
    <row r="3" spans="1:33" s="5" customFormat="1" ht="20.100000000000001" customHeight="1" x14ac:dyDescent="0.2">
      <c r="A3" s="146"/>
      <c r="B3" s="139">
        <v>1</v>
      </c>
      <c r="C3" s="139">
        <f>SUM(B3+1)</f>
        <v>2</v>
      </c>
      <c r="D3" s="139">
        <f t="shared" ref="D3:AC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55" t="s">
        <v>36</v>
      </c>
    </row>
    <row r="4" spans="1:33" s="5" customFormat="1" ht="20.100000000000001" customHeight="1" x14ac:dyDescent="0.2">
      <c r="A4" s="146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56"/>
    </row>
    <row r="5" spans="1:33" s="5" customFormat="1" x14ac:dyDescent="0.2">
      <c r="A5" s="57" t="s">
        <v>40</v>
      </c>
      <c r="B5" s="118">
        <f>[1]Fevereiro!$E$5</f>
        <v>67.375</v>
      </c>
      <c r="C5" s="118">
        <f>[1]Fevereiro!$E$6</f>
        <v>62.958333333333336</v>
      </c>
      <c r="D5" s="118">
        <f>[1]Fevereiro!$E$7</f>
        <v>61.166666666666664</v>
      </c>
      <c r="E5" s="118">
        <f>[1]Fevereiro!$E$8</f>
        <v>62.833333333333336</v>
      </c>
      <c r="F5" s="118">
        <f>[1]Fevereiro!$E$9</f>
        <v>78.75</v>
      </c>
      <c r="G5" s="118">
        <f>[1]Fevereiro!$E$10</f>
        <v>84.5</v>
      </c>
      <c r="H5" s="118">
        <f>[1]Fevereiro!$E$11</f>
        <v>75.666666666666671</v>
      </c>
      <c r="I5" s="118">
        <f>[1]Fevereiro!$E$12</f>
        <v>70.833333333333329</v>
      </c>
      <c r="J5" s="118">
        <f>[1]Fevereiro!$E$13</f>
        <v>66.166666666666671</v>
      </c>
      <c r="K5" s="118">
        <f>[1]Fevereiro!$E$14</f>
        <v>74.875</v>
      </c>
      <c r="L5" s="118">
        <f>[1]Fevereiro!$E$15</f>
        <v>73.958333333333329</v>
      </c>
      <c r="M5" s="118">
        <f>[1]Fevereiro!$E$16</f>
        <v>84.791666666666671</v>
      </c>
      <c r="N5" s="118">
        <f>[1]Fevereiro!$E$17</f>
        <v>84.625</v>
      </c>
      <c r="O5" s="118">
        <f>[1]Fevereiro!$E$18</f>
        <v>86.291666666666671</v>
      </c>
      <c r="P5" s="118">
        <f>[1]Fevereiro!$E$19</f>
        <v>87.625</v>
      </c>
      <c r="Q5" s="118">
        <f>[1]Fevereiro!$E$20</f>
        <v>76.625</v>
      </c>
      <c r="R5" s="118">
        <f>[1]Fevereiro!$E$21</f>
        <v>71.833333333333329</v>
      </c>
      <c r="S5" s="118">
        <f>[1]Fevereiro!$E$22</f>
        <v>72.458333333333329</v>
      </c>
      <c r="T5" s="118">
        <f>[1]Fevereiro!$E$23</f>
        <v>80.083333333333329</v>
      </c>
      <c r="U5" s="118">
        <f>[1]Fevereiro!$E$24</f>
        <v>84.875</v>
      </c>
      <c r="V5" s="118">
        <f>[1]Fevereiro!$E$25</f>
        <v>84.416666666666671</v>
      </c>
      <c r="W5" s="118">
        <f>[1]Fevereiro!$E$26</f>
        <v>70.791666666666671</v>
      </c>
      <c r="X5" s="118">
        <f>[1]Fevereiro!$E$27</f>
        <v>71.666666666666671</v>
      </c>
      <c r="Y5" s="118">
        <f>[1]Fevereiro!$E$28</f>
        <v>71.083333333333329</v>
      </c>
      <c r="Z5" s="118">
        <f>[1]Fevereiro!$E$29</f>
        <v>70.083333333333329</v>
      </c>
      <c r="AA5" s="118">
        <f>[1]Fevereiro!$E$30</f>
        <v>86.875</v>
      </c>
      <c r="AB5" s="118">
        <f>[1]Fevereiro!$E$31</f>
        <v>89.208333333333329</v>
      </c>
      <c r="AC5" s="118">
        <f>[1]Fevereiro!$E$32</f>
        <v>90.583333333333329</v>
      </c>
      <c r="AD5" s="87">
        <f>AVERAGE(B5:AC5)</f>
        <v>76.535714285714292</v>
      </c>
    </row>
    <row r="6" spans="1:33" x14ac:dyDescent="0.2">
      <c r="A6" s="57" t="s">
        <v>0</v>
      </c>
      <c r="B6" s="11">
        <f>[2]Fevereiro!$E$5</f>
        <v>65</v>
      </c>
      <c r="C6" s="11">
        <f>[2]Fevereiro!$E$6</f>
        <v>79.166666666666671</v>
      </c>
      <c r="D6" s="11">
        <f>[2]Fevereiro!$E$7</f>
        <v>80.125</v>
      </c>
      <c r="E6" s="11">
        <f>[2]Fevereiro!$E$8</f>
        <v>78.041666666666671</v>
      </c>
      <c r="F6" s="11">
        <f>[2]Fevereiro!$E$9</f>
        <v>77.375</v>
      </c>
      <c r="G6" s="11">
        <f>[2]Fevereiro!$E$10</f>
        <v>71.25</v>
      </c>
      <c r="H6" s="11">
        <f>[2]Fevereiro!$E$11</f>
        <v>68.375</v>
      </c>
      <c r="I6" s="11">
        <f>[2]Fevereiro!$E$12</f>
        <v>68</v>
      </c>
      <c r="J6" s="11">
        <f>[2]Fevereiro!$E$13</f>
        <v>62.916666666666664</v>
      </c>
      <c r="K6" s="11">
        <f>[2]Fevereiro!$E$14</f>
        <v>77.333333333333329</v>
      </c>
      <c r="L6" s="11">
        <f>[2]Fevereiro!$E$15</f>
        <v>71.291666666666671</v>
      </c>
      <c r="M6" s="11">
        <f>[2]Fevereiro!$E$16</f>
        <v>84.458333333333329</v>
      </c>
      <c r="N6" s="11">
        <f>[2]Fevereiro!$E$17</f>
        <v>79.083333333333329</v>
      </c>
      <c r="O6" s="11">
        <f>[2]Fevereiro!$E$18</f>
        <v>89.291666666666671</v>
      </c>
      <c r="P6" s="11">
        <f>[2]Fevereiro!$E$19</f>
        <v>80.083333333333329</v>
      </c>
      <c r="Q6" s="11">
        <f>[2]Fevereiro!$E$20</f>
        <v>73</v>
      </c>
      <c r="R6" s="11">
        <f>[2]Fevereiro!$E$21</f>
        <v>80.708333333333329</v>
      </c>
      <c r="S6" s="11">
        <f>[2]Fevereiro!$E$22</f>
        <v>83.791666666666671</v>
      </c>
      <c r="T6" s="11">
        <f>[2]Fevereiro!$E$23</f>
        <v>83.541666666666671</v>
      </c>
      <c r="U6" s="11">
        <f>[2]Fevereiro!$E$24</f>
        <v>79.125</v>
      </c>
      <c r="V6" s="11">
        <f>[2]Fevereiro!$E$25</f>
        <v>74.166666666666671</v>
      </c>
      <c r="W6" s="11">
        <f>[2]Fevereiro!$E$26</f>
        <v>72.875</v>
      </c>
      <c r="X6" s="11">
        <f>[2]Fevereiro!$E$27</f>
        <v>71.625</v>
      </c>
      <c r="Y6" s="11">
        <f>[2]Fevereiro!$E$28</f>
        <v>59.916666666666664</v>
      </c>
      <c r="Z6" s="11">
        <f>[2]Fevereiro!$E$29</f>
        <v>62.875</v>
      </c>
      <c r="AA6" s="11">
        <f>[2]Fevereiro!$E$30</f>
        <v>92.333333333333329</v>
      </c>
      <c r="AB6" s="11">
        <f>[2]Fevereiro!$E$31</f>
        <v>86.166666666666671</v>
      </c>
      <c r="AC6" s="11">
        <f>[2]Fevereiro!$E$32</f>
        <v>73.75</v>
      </c>
      <c r="AD6" s="87">
        <f>AVERAGE(B6:AC6)</f>
        <v>75.916666666666671</v>
      </c>
    </row>
    <row r="7" spans="1:33" x14ac:dyDescent="0.2">
      <c r="A7" s="57" t="s">
        <v>104</v>
      </c>
      <c r="B7" s="11">
        <f>[3]Fevereiro!$E$5</f>
        <v>59.833333333333336</v>
      </c>
      <c r="C7" s="11">
        <f>[3]Fevereiro!$E$6</f>
        <v>61.25</v>
      </c>
      <c r="D7" s="11">
        <f>[3]Fevereiro!$E$7</f>
        <v>63.75</v>
      </c>
      <c r="E7" s="11">
        <f>[3]Fevereiro!$E$8</f>
        <v>71.958333333333329</v>
      </c>
      <c r="F7" s="11">
        <f>[3]Fevereiro!$E$9</f>
        <v>80.291666666666671</v>
      </c>
      <c r="G7" s="11">
        <f>[3]Fevereiro!$E$10</f>
        <v>77.708333333333329</v>
      </c>
      <c r="H7" s="11">
        <f>[3]Fevereiro!$E$11</f>
        <v>72.333333333333329</v>
      </c>
      <c r="I7" s="11">
        <f>[3]Fevereiro!$E$12</f>
        <v>69.666666666666671</v>
      </c>
      <c r="J7" s="11">
        <f>[3]Fevereiro!$E$13</f>
        <v>69.708333333333329</v>
      </c>
      <c r="K7" s="11">
        <f>[3]Fevereiro!$E$14</f>
        <v>76.75</v>
      </c>
      <c r="L7" s="11">
        <f>[3]Fevereiro!$E$15</f>
        <v>77.25</v>
      </c>
      <c r="M7" s="11">
        <f>[3]Fevereiro!$E$16</f>
        <v>85.458333333333329</v>
      </c>
      <c r="N7" s="11">
        <f>[3]Fevereiro!$E$17</f>
        <v>87.958333333333329</v>
      </c>
      <c r="O7" s="11">
        <f>[3]Fevereiro!$E$18</f>
        <v>84.583333333333329</v>
      </c>
      <c r="P7" s="11">
        <f>[3]Fevereiro!$E$19</f>
        <v>86.333333333333329</v>
      </c>
      <c r="Q7" s="11">
        <f>[3]Fevereiro!$E$20</f>
        <v>69.041666666666671</v>
      </c>
      <c r="R7" s="11">
        <f>[3]Fevereiro!$E$21</f>
        <v>71.208333333333329</v>
      </c>
      <c r="S7" s="11">
        <f>[3]Fevereiro!$E$22</f>
        <v>76.916666666666671</v>
      </c>
      <c r="T7" s="11">
        <f>[3]Fevereiro!$E$23</f>
        <v>88.416666666666671</v>
      </c>
      <c r="U7" s="11">
        <f>[3]Fevereiro!$E$24</f>
        <v>81.291666666666671</v>
      </c>
      <c r="V7" s="11">
        <f>[3]Fevereiro!$E$25</f>
        <v>73.875</v>
      </c>
      <c r="W7" s="11">
        <f>[3]Fevereiro!$E$26</f>
        <v>66.958333333333329</v>
      </c>
      <c r="X7" s="11">
        <f>[3]Fevereiro!$E$27</f>
        <v>65.208333333333329</v>
      </c>
      <c r="Y7" s="11">
        <f>[3]Fevereiro!$E$28</f>
        <v>65.166666666666671</v>
      </c>
      <c r="Z7" s="11">
        <f>[3]Fevereiro!$E$29</f>
        <v>66.666666666666671</v>
      </c>
      <c r="AA7" s="11">
        <f>[3]Fevereiro!$E$30</f>
        <v>91.083333333333329</v>
      </c>
      <c r="AB7" s="11">
        <f>[3]Fevereiro!$E$31</f>
        <v>92.791666666666671</v>
      </c>
      <c r="AC7" s="11">
        <f>[3]Fevereiro!$E$32</f>
        <v>86.25</v>
      </c>
      <c r="AD7" s="91">
        <f>AVERAGE(B7:AC7)</f>
        <v>75.703869047619051</v>
      </c>
    </row>
    <row r="8" spans="1:33" x14ac:dyDescent="0.2">
      <c r="A8" s="57" t="s">
        <v>1</v>
      </c>
      <c r="B8" s="11">
        <f>[4]Fevereiro!$E$5</f>
        <v>62.333333333333336</v>
      </c>
      <c r="C8" s="11">
        <f>[4]Fevereiro!$E$6</f>
        <v>74.599999999999994</v>
      </c>
      <c r="D8" s="11">
        <f>[4]Fevereiro!$E$7</f>
        <v>46.142857142857146</v>
      </c>
      <c r="E8" s="11">
        <f>[4]Fevereiro!$E$8</f>
        <v>68</v>
      </c>
      <c r="F8" s="11">
        <f>[4]Fevereiro!$E$9</f>
        <v>75</v>
      </c>
      <c r="G8" s="11">
        <f>[4]Fevereiro!$E$10</f>
        <v>67</v>
      </c>
      <c r="H8" s="11">
        <f>[4]Fevereiro!$E$11</f>
        <v>65</v>
      </c>
      <c r="I8" s="11">
        <f>[4]Fevereiro!$E$12</f>
        <v>49</v>
      </c>
      <c r="J8" s="11">
        <f>[4]Fevereiro!$E$13</f>
        <v>67.5</v>
      </c>
      <c r="K8" s="11">
        <f>[4]Fevereiro!$E$14</f>
        <v>87</v>
      </c>
      <c r="L8" s="11">
        <f>[4]Fevereiro!$E$15</f>
        <v>61.6</v>
      </c>
      <c r="M8" s="11">
        <f>[4]Fevereiro!$E$16</f>
        <v>74.166666666666671</v>
      </c>
      <c r="N8" s="11">
        <f>[4]Fevereiro!$E$17</f>
        <v>74.222222222222229</v>
      </c>
      <c r="O8" s="11">
        <f>[4]Fevereiro!$E$18</f>
        <v>85.125</v>
      </c>
      <c r="P8" s="11">
        <f>[4]Fevereiro!$E$19</f>
        <v>80.099999999999994</v>
      </c>
      <c r="Q8" s="11">
        <f>[4]Fevereiro!$E$20</f>
        <v>56</v>
      </c>
      <c r="R8" s="11">
        <f>[4]Fevereiro!$E$21</f>
        <v>74.083333333333329</v>
      </c>
      <c r="S8" s="11">
        <f>[4]Fevereiro!$E$22</f>
        <v>74</v>
      </c>
      <c r="T8" s="11">
        <f>[4]Fevereiro!$E$23</f>
        <v>77.875</v>
      </c>
      <c r="U8" s="11">
        <f>[4]Fevereiro!$E$24</f>
        <v>74.416666666666671</v>
      </c>
      <c r="V8" s="11">
        <f>[4]Fevereiro!$E$25</f>
        <v>72.166666666666671</v>
      </c>
      <c r="W8" s="11">
        <f>[4]Fevereiro!$E$26</f>
        <v>70.708333333333329</v>
      </c>
      <c r="X8" s="11">
        <f>[4]Fevereiro!$E$27</f>
        <v>71.125</v>
      </c>
      <c r="Y8" s="11">
        <f>[4]Fevereiro!$E$28</f>
        <v>68.833333333333329</v>
      </c>
      <c r="Z8" s="11">
        <f>[4]Fevereiro!$E$29</f>
        <v>67.916666666666671</v>
      </c>
      <c r="AA8" s="11">
        <f>[4]Fevereiro!$E$30</f>
        <v>81.458333333333329</v>
      </c>
      <c r="AB8" s="11">
        <f>[4]Fevereiro!$E$31</f>
        <v>90.75</v>
      </c>
      <c r="AC8" s="11">
        <f>[4]Fevereiro!$E$32</f>
        <v>85.791666666666671</v>
      </c>
      <c r="AD8" s="87">
        <f>AVERAGE(B8:AC8)</f>
        <v>71.496967120181395</v>
      </c>
    </row>
    <row r="9" spans="1:33" x14ac:dyDescent="0.2">
      <c r="A9" s="57" t="s">
        <v>167</v>
      </c>
      <c r="B9" s="11" t="str">
        <f>[5]Fevereiro!$E$5</f>
        <v>*</v>
      </c>
      <c r="C9" s="11" t="str">
        <f>[5]Fevereiro!$E$6</f>
        <v>*</v>
      </c>
      <c r="D9" s="11" t="str">
        <f>[5]Fevereiro!$E$7</f>
        <v>*</v>
      </c>
      <c r="E9" s="11" t="str">
        <f>[5]Fevereiro!$E$8</f>
        <v>*</v>
      </c>
      <c r="F9" s="11" t="str">
        <f>[5]Fevereiro!$E$9</f>
        <v>*</v>
      </c>
      <c r="G9" s="11" t="str">
        <f>[5]Fevereiro!$E$10</f>
        <v>*</v>
      </c>
      <c r="H9" s="11" t="str">
        <f>[5]Fevereiro!$E$11</f>
        <v>*</v>
      </c>
      <c r="I9" s="11" t="str">
        <f>[5]Fevereiro!$E$12</f>
        <v>*</v>
      </c>
      <c r="J9" s="11" t="str">
        <f>[5]Fevereiro!$E$13</f>
        <v>*</v>
      </c>
      <c r="K9" s="11" t="str">
        <f>[5]Fevereiro!$E$14</f>
        <v>*</v>
      </c>
      <c r="L9" s="11" t="str">
        <f>[5]Fevereiro!$E$15</f>
        <v>*</v>
      </c>
      <c r="M9" s="11" t="str">
        <f>[5]Fevereiro!$E$16</f>
        <v>*</v>
      </c>
      <c r="N9" s="11" t="str">
        <f>[5]Fevereiro!$E$17</f>
        <v>*</v>
      </c>
      <c r="O9" s="11" t="str">
        <f>[5]Fevereiro!$E$18</f>
        <v>*</v>
      </c>
      <c r="P9" s="11" t="str">
        <f>[5]Fevereiro!$E$19</f>
        <v>*</v>
      </c>
      <c r="Q9" s="11" t="str">
        <f>[5]Fevereiro!$E$20</f>
        <v>*</v>
      </c>
      <c r="R9" s="11" t="str">
        <f>[5]Fevereiro!$E$21</f>
        <v>*</v>
      </c>
      <c r="S9" s="11" t="str">
        <f>[5]Fevereiro!$E$22</f>
        <v>*</v>
      </c>
      <c r="T9" s="11" t="str">
        <f>[5]Fevereiro!$E$23</f>
        <v>*</v>
      </c>
      <c r="U9" s="11" t="str">
        <f>[5]Fevereiro!$E$24</f>
        <v>*</v>
      </c>
      <c r="V9" s="11" t="str">
        <f>[5]Fevereiro!$E$25</f>
        <v>*</v>
      </c>
      <c r="W9" s="11" t="str">
        <f>[5]Fevereiro!$E$26</f>
        <v>*</v>
      </c>
      <c r="X9" s="11" t="str">
        <f>[5]Fevereiro!$E$27</f>
        <v>*</v>
      </c>
      <c r="Y9" s="11" t="str">
        <f>[5]Fevereiro!$E$28</f>
        <v>*</v>
      </c>
      <c r="Z9" s="11" t="str">
        <f>[5]Fevereiro!$E$29</f>
        <v>*</v>
      </c>
      <c r="AA9" s="11" t="str">
        <f>[5]Fevereiro!$E$30</f>
        <v>*</v>
      </c>
      <c r="AB9" s="11" t="str">
        <f>[5]Fevereiro!$E$31</f>
        <v>*</v>
      </c>
      <c r="AC9" s="11" t="str">
        <f>[5]Fevereiro!$E$32</f>
        <v>*</v>
      </c>
      <c r="AD9" s="87" t="s">
        <v>226</v>
      </c>
    </row>
    <row r="10" spans="1:33" x14ac:dyDescent="0.2">
      <c r="A10" s="57" t="s">
        <v>111</v>
      </c>
      <c r="B10" s="11" t="str">
        <f>[6]Fevereiro!$E$5</f>
        <v>*</v>
      </c>
      <c r="C10" s="11" t="str">
        <f>[6]Fevereiro!$E$6</f>
        <v>*</v>
      </c>
      <c r="D10" s="11" t="str">
        <f>[6]Fevereiro!$E$7</f>
        <v>*</v>
      </c>
      <c r="E10" s="11" t="str">
        <f>[6]Fevereiro!$E$8</f>
        <v>*</v>
      </c>
      <c r="F10" s="11" t="str">
        <f>[6]Fevereiro!$E$9</f>
        <v>*</v>
      </c>
      <c r="G10" s="11" t="str">
        <f>[6]Fevereiro!$E$10</f>
        <v>*</v>
      </c>
      <c r="H10" s="11" t="str">
        <f>[6]Fevereiro!$E$11</f>
        <v>*</v>
      </c>
      <c r="I10" s="11" t="str">
        <f>[6]Fevereiro!$E$12</f>
        <v>*</v>
      </c>
      <c r="J10" s="11" t="str">
        <f>[6]Fevereiro!$E$13</f>
        <v>*</v>
      </c>
      <c r="K10" s="11" t="str">
        <f>[6]Fevereiro!$E$14</f>
        <v>*</v>
      </c>
      <c r="L10" s="11" t="str">
        <f>[6]Fevereiro!$E$15</f>
        <v>*</v>
      </c>
      <c r="M10" s="11" t="str">
        <f>[6]Fevereiro!$E$16</f>
        <v>*</v>
      </c>
      <c r="N10" s="11" t="str">
        <f>[6]Fevereiro!$E$17</f>
        <v>*</v>
      </c>
      <c r="O10" s="11" t="str">
        <f>[6]Fevereiro!$E$18</f>
        <v>*</v>
      </c>
      <c r="P10" s="11" t="str">
        <f>[6]Fevereiro!$E$19</f>
        <v>*</v>
      </c>
      <c r="Q10" s="11" t="str">
        <f>[6]Fevereiro!$E$20</f>
        <v>*</v>
      </c>
      <c r="R10" s="11" t="str">
        <f>[6]Fevereiro!$E$21</f>
        <v>*</v>
      </c>
      <c r="S10" s="11" t="str">
        <f>[6]Fevereiro!$E$22</f>
        <v>*</v>
      </c>
      <c r="T10" s="11" t="str">
        <f>[6]Fevereiro!$E$23</f>
        <v>*</v>
      </c>
      <c r="U10" s="11" t="str">
        <f>[6]Fevereiro!$E$24</f>
        <v>*</v>
      </c>
      <c r="V10" s="11" t="str">
        <f>[6]Fevereiro!$E$25</f>
        <v>*</v>
      </c>
      <c r="W10" s="11" t="str">
        <f>[6]Fevereiro!$E$26</f>
        <v>*</v>
      </c>
      <c r="X10" s="11" t="str">
        <f>[6]Fevereiro!$E$27</f>
        <v>*</v>
      </c>
      <c r="Y10" s="11" t="str">
        <f>[6]Fevereiro!$E$28</f>
        <v>*</v>
      </c>
      <c r="Z10" s="11" t="str">
        <f>[6]Fevereiro!$E$29</f>
        <v>*</v>
      </c>
      <c r="AA10" s="11" t="str">
        <f>[6]Fevereiro!$E$30</f>
        <v>*</v>
      </c>
      <c r="AB10" s="11" t="str">
        <f>[6]Fevereiro!$E$31</f>
        <v>*</v>
      </c>
      <c r="AC10" s="11" t="str">
        <f>[6]Fevereiro!$E$32</f>
        <v>*</v>
      </c>
      <c r="AD10" s="87" t="s">
        <v>226</v>
      </c>
    </row>
    <row r="11" spans="1:33" x14ac:dyDescent="0.2">
      <c r="A11" s="57" t="s">
        <v>64</v>
      </c>
      <c r="B11" s="11">
        <f>[7]Fevereiro!$E$5</f>
        <v>56.333333333333336</v>
      </c>
      <c r="C11" s="11">
        <f>[7]Fevereiro!$E$6</f>
        <v>54.125</v>
      </c>
      <c r="D11" s="11">
        <f>[7]Fevereiro!$E$7</f>
        <v>55.875</v>
      </c>
      <c r="E11" s="11">
        <f>[7]Fevereiro!$E$8</f>
        <v>65.041666666666671</v>
      </c>
      <c r="F11" s="11">
        <f>[7]Fevereiro!$E$9</f>
        <v>67.75</v>
      </c>
      <c r="G11" s="11">
        <f>[7]Fevereiro!$E$10</f>
        <v>68</v>
      </c>
      <c r="H11" s="11">
        <f>[7]Fevereiro!$E$11</f>
        <v>62.791666666666664</v>
      </c>
      <c r="I11" s="11">
        <f>[7]Fevereiro!$E$12</f>
        <v>56.25</v>
      </c>
      <c r="J11" s="11">
        <f>[7]Fevereiro!$E$13</f>
        <v>57.375</v>
      </c>
      <c r="K11" s="11">
        <f>[7]Fevereiro!$E$14</f>
        <v>66.416666666666671</v>
      </c>
      <c r="L11" s="11">
        <f>[7]Fevereiro!$E$15</f>
        <v>76</v>
      </c>
      <c r="M11" s="11">
        <f>[7]Fevereiro!$E$16</f>
        <v>79.19047619047619</v>
      </c>
      <c r="N11" s="11">
        <f>[7]Fevereiro!$E$17</f>
        <v>80.82352941176471</v>
      </c>
      <c r="O11" s="11">
        <f>[7]Fevereiro!$E$18</f>
        <v>73.521739130434781</v>
      </c>
      <c r="P11" s="11">
        <f>[7]Fevereiro!$E$19</f>
        <v>80.8</v>
      </c>
      <c r="Q11" s="11">
        <f>[7]Fevereiro!$E$20</f>
        <v>65.8125</v>
      </c>
      <c r="R11" s="11">
        <f>[7]Fevereiro!$E$21</f>
        <v>61.333333333333336</v>
      </c>
      <c r="S11" s="11">
        <f>[7]Fevereiro!$E$22</f>
        <v>66.625</v>
      </c>
      <c r="T11" s="11">
        <f>[7]Fevereiro!$E$23</f>
        <v>78</v>
      </c>
      <c r="U11" s="11">
        <f>[7]Fevereiro!$E$24</f>
        <v>72.666666666666671</v>
      </c>
      <c r="V11" s="11">
        <f>[7]Fevereiro!$E$25</f>
        <v>71</v>
      </c>
      <c r="W11" s="11">
        <f>[7]Fevereiro!$E$26</f>
        <v>71.526315789473685</v>
      </c>
      <c r="X11" s="11">
        <f>[7]Fevereiro!$E$27</f>
        <v>66.833333333333329</v>
      </c>
      <c r="Y11" s="11">
        <f>[7]Fevereiro!$E$28</f>
        <v>63.5</v>
      </c>
      <c r="Z11" s="11">
        <f>[7]Fevereiro!$E$29</f>
        <v>62.25</v>
      </c>
      <c r="AA11" s="11">
        <f>[7]Fevereiro!$E$30</f>
        <v>80.272727272727266</v>
      </c>
      <c r="AB11" s="11">
        <f>[7]Fevereiro!$E$31</f>
        <v>90.222222222222229</v>
      </c>
      <c r="AC11" s="11">
        <f>[7]Fevereiro!$E$32</f>
        <v>76.272727272727266</v>
      </c>
      <c r="AD11" s="87">
        <f>AVERAGE(B11:AC11)</f>
        <v>68.807460855589028</v>
      </c>
    </row>
    <row r="12" spans="1:33" x14ac:dyDescent="0.2">
      <c r="A12" s="57" t="s">
        <v>41</v>
      </c>
      <c r="B12" s="11">
        <f>[8]Fevereiro!$E$5</f>
        <v>61.5</v>
      </c>
      <c r="C12" s="11">
        <f>[8]Fevereiro!$E$6</f>
        <v>77.583333333333329</v>
      </c>
      <c r="D12" s="11">
        <f>[8]Fevereiro!$E$7</f>
        <v>77.583333333333329</v>
      </c>
      <c r="E12" s="11">
        <f>[8]Fevereiro!$E$8</f>
        <v>72</v>
      </c>
      <c r="F12" s="11">
        <f>[8]Fevereiro!$E$9</f>
        <v>63.958333333333336</v>
      </c>
      <c r="G12" s="11">
        <f>[8]Fevereiro!$E$10</f>
        <v>59.333333333333336</v>
      </c>
      <c r="H12" s="11">
        <f>[8]Fevereiro!$E$11</f>
        <v>60.458333333333336</v>
      </c>
      <c r="I12" s="11">
        <f>[8]Fevereiro!$E$12</f>
        <v>60</v>
      </c>
      <c r="J12" s="11">
        <f>[8]Fevereiro!$E$13</f>
        <v>59.541666666666664</v>
      </c>
      <c r="K12" s="11">
        <f>[8]Fevereiro!$E$14</f>
        <v>75.375</v>
      </c>
      <c r="L12" s="11">
        <f>[8]Fevereiro!$E$15</f>
        <v>67.75</v>
      </c>
      <c r="M12" s="11">
        <f>[8]Fevereiro!$E$16</f>
        <v>73.916666666666671</v>
      </c>
      <c r="N12" s="11">
        <f>[8]Fevereiro!$E$17</f>
        <v>73.791666666666671</v>
      </c>
      <c r="O12" s="11">
        <f>[8]Fevereiro!$E$18</f>
        <v>75.625</v>
      </c>
      <c r="P12" s="11">
        <f>[8]Fevereiro!$E$19</f>
        <v>78.75</v>
      </c>
      <c r="Q12" s="11">
        <f>[8]Fevereiro!$E$20</f>
        <v>67</v>
      </c>
      <c r="R12" s="11">
        <f>[8]Fevereiro!$E$21</f>
        <v>68.875</v>
      </c>
      <c r="S12" s="11">
        <f>[8]Fevereiro!$E$22</f>
        <v>73.375</v>
      </c>
      <c r="T12" s="11">
        <f>[8]Fevereiro!$E$23</f>
        <v>76.416666666666671</v>
      </c>
      <c r="U12" s="11">
        <f>[8]Fevereiro!$E$24</f>
        <v>74.583333333333329</v>
      </c>
      <c r="V12" s="11">
        <f>[8]Fevereiro!$E$25</f>
        <v>70.291666666666671</v>
      </c>
      <c r="W12" s="11">
        <f>[8]Fevereiro!$E$26</f>
        <v>63.666666666666664</v>
      </c>
      <c r="X12" s="11">
        <f>[8]Fevereiro!$E$27</f>
        <v>63.833333333333336</v>
      </c>
      <c r="Y12" s="11">
        <f>[8]Fevereiro!$E$28</f>
        <v>60.541666666666664</v>
      </c>
      <c r="Z12" s="11">
        <f>[8]Fevereiro!$E$29</f>
        <v>55</v>
      </c>
      <c r="AA12" s="11">
        <f>[8]Fevereiro!$E$30</f>
        <v>85.125</v>
      </c>
      <c r="AB12" s="11">
        <f>[8]Fevereiro!$E$31</f>
        <v>84.25</v>
      </c>
      <c r="AC12" s="11">
        <f>[8]Fevereiro!$E$32</f>
        <v>72.541666666666671</v>
      </c>
      <c r="AD12" s="87">
        <f>AVERAGE(B12:AC12)</f>
        <v>69.738095238095241</v>
      </c>
    </row>
    <row r="13" spans="1:33" x14ac:dyDescent="0.2">
      <c r="A13" s="57" t="s">
        <v>114</v>
      </c>
      <c r="B13" s="11">
        <f>[9]Fevereiro!$E$5</f>
        <v>70.791666666666671</v>
      </c>
      <c r="C13" s="11">
        <f>[9]Fevereiro!$E$6</f>
        <v>84.208333333333329</v>
      </c>
      <c r="D13" s="11">
        <f>[9]Fevereiro!$E$7</f>
        <v>74.583333333333329</v>
      </c>
      <c r="E13" s="11">
        <f>[9]Fevereiro!$E$8</f>
        <v>75.416666666666671</v>
      </c>
      <c r="F13" s="11">
        <f>[9]Fevereiro!$E$9</f>
        <v>73.75</v>
      </c>
      <c r="G13" s="11">
        <f>[9]Fevereiro!$E$10</f>
        <v>68.291666666666671</v>
      </c>
      <c r="H13" s="11">
        <f>[9]Fevereiro!$E$11</f>
        <v>69.5</v>
      </c>
      <c r="I13" s="11">
        <f>[9]Fevereiro!$E$12</f>
        <v>68.875</v>
      </c>
      <c r="J13" s="11">
        <f>[9]Fevereiro!$E$13</f>
        <v>65.916666666666671</v>
      </c>
      <c r="K13" s="11">
        <f>[9]Fevereiro!$E$14</f>
        <v>82.708333333333329</v>
      </c>
      <c r="L13" s="11">
        <f>[9]Fevereiro!$E$15</f>
        <v>76.125</v>
      </c>
      <c r="M13" s="11">
        <f>[9]Fevereiro!$E$16</f>
        <v>78.625</v>
      </c>
      <c r="N13" s="11">
        <f>[9]Fevereiro!$E$17</f>
        <v>80.875</v>
      </c>
      <c r="O13" s="11">
        <f>[9]Fevereiro!$E$18</f>
        <v>86.583333333333329</v>
      </c>
      <c r="P13" s="11">
        <f>[9]Fevereiro!$E$19</f>
        <v>87.375</v>
      </c>
      <c r="Q13" s="11">
        <f>[9]Fevereiro!$E$20</f>
        <v>73.25</v>
      </c>
      <c r="R13" s="11">
        <f>[9]Fevereiro!$E$21</f>
        <v>74.791666666666671</v>
      </c>
      <c r="S13" s="11">
        <f>[9]Fevereiro!$E$22</f>
        <v>72.458333333333329</v>
      </c>
      <c r="T13" s="11">
        <f>[9]Fevereiro!$E$23</f>
        <v>75.708333333333329</v>
      </c>
      <c r="U13" s="11">
        <f>[9]Fevereiro!$E$24</f>
        <v>81.791666666666671</v>
      </c>
      <c r="V13" s="11">
        <f>[9]Fevereiro!$E$25</f>
        <v>78.458333333333329</v>
      </c>
      <c r="W13" s="11">
        <f>[9]Fevereiro!$E$26</f>
        <v>74.583333333333329</v>
      </c>
      <c r="X13" s="11">
        <f>[9]Fevereiro!$E$27</f>
        <v>86.5</v>
      </c>
      <c r="Y13" s="11" t="str">
        <f>[9]Fevereiro!$E$28</f>
        <v>*</v>
      </c>
      <c r="Z13" s="11" t="str">
        <f>[9]Fevereiro!$E$29</f>
        <v>*</v>
      </c>
      <c r="AA13" s="11" t="str">
        <f>[9]Fevereiro!$E$30</f>
        <v>*</v>
      </c>
      <c r="AB13" s="11" t="str">
        <f>[9]Fevereiro!$E$31</f>
        <v>*</v>
      </c>
      <c r="AC13" s="11" t="str">
        <f>[9]Fevereiro!$E$32</f>
        <v>*</v>
      </c>
      <c r="AD13" s="91">
        <f>AVERAGE(B13:AC13)</f>
        <v>76.572463768115938</v>
      </c>
    </row>
    <row r="14" spans="1:33" x14ac:dyDescent="0.2">
      <c r="A14" s="57" t="s">
        <v>118</v>
      </c>
      <c r="B14" s="11">
        <f>[10]Fevereiro!$E$5</f>
        <v>65.958333333333329</v>
      </c>
      <c r="C14" s="11">
        <f>[10]Fevereiro!$E$6</f>
        <v>61.458333333333336</v>
      </c>
      <c r="D14" s="11">
        <f>[10]Fevereiro!$E$7</f>
        <v>60.166666666666664</v>
      </c>
      <c r="E14" s="11">
        <f>[10]Fevereiro!$E$8</f>
        <v>68.125</v>
      </c>
      <c r="F14" s="11">
        <f>[10]Fevereiro!$E$9</f>
        <v>71.666666666666671</v>
      </c>
      <c r="G14" s="11">
        <f>[10]Fevereiro!$E$10</f>
        <v>77.75</v>
      </c>
      <c r="H14" s="11">
        <f>[10]Fevereiro!$E$11</f>
        <v>67.166666666666671</v>
      </c>
      <c r="I14" s="11">
        <f>[10]Fevereiro!$E$12</f>
        <v>61.708333333333336</v>
      </c>
      <c r="J14" s="11">
        <f>[10]Fevereiro!$E$13</f>
        <v>65.291666666666671</v>
      </c>
      <c r="K14" s="11">
        <f>[10]Fevereiro!$E$14</f>
        <v>75.75</v>
      </c>
      <c r="L14" s="11">
        <f>[10]Fevereiro!$E$15</f>
        <v>86.470588235294116</v>
      </c>
      <c r="M14" s="11">
        <f>[10]Fevereiro!$E$16</f>
        <v>79.083333333333329</v>
      </c>
      <c r="N14" s="11">
        <f>[10]Fevereiro!$E$17</f>
        <v>83.125</v>
      </c>
      <c r="O14" s="11">
        <f>[10]Fevereiro!$E$18</f>
        <v>79.791666666666671</v>
      </c>
      <c r="P14" s="11">
        <f>[10]Fevereiro!$E$19</f>
        <v>89.666666666666671</v>
      </c>
      <c r="Q14" s="11">
        <f>[10]Fevereiro!$E$20</f>
        <v>75.041666666666671</v>
      </c>
      <c r="R14" s="11">
        <f>[10]Fevereiro!$E$21</f>
        <v>66.708333333333329</v>
      </c>
      <c r="S14" s="11">
        <f>[10]Fevereiro!$E$22</f>
        <v>66.916666666666671</v>
      </c>
      <c r="T14" s="11">
        <f>[10]Fevereiro!$E$23</f>
        <v>79.708333333333329</v>
      </c>
      <c r="U14" s="11">
        <f>[10]Fevereiro!$E$24</f>
        <v>81.25</v>
      </c>
      <c r="V14" s="11">
        <f>[10]Fevereiro!$E$25</f>
        <v>80.416666666666671</v>
      </c>
      <c r="W14" s="11">
        <f>[10]Fevereiro!$E$26</f>
        <v>73.083333333333329</v>
      </c>
      <c r="X14" s="11">
        <f>[10]Fevereiro!$E$27</f>
        <v>66.25</v>
      </c>
      <c r="Y14" s="11">
        <f>[10]Fevereiro!$E$28</f>
        <v>68.666666666666671</v>
      </c>
      <c r="Z14" s="11">
        <f>[10]Fevereiro!$E$29</f>
        <v>73.833333333333329</v>
      </c>
      <c r="AA14" s="11">
        <f>[10]Fevereiro!$E$30</f>
        <v>89</v>
      </c>
      <c r="AB14" s="11">
        <f>[10]Fevereiro!$E$31</f>
        <v>91.791666666666671</v>
      </c>
      <c r="AC14" s="11">
        <f>[10]Fevereiro!$E$32</f>
        <v>88.75</v>
      </c>
      <c r="AD14" s="87">
        <f>AVERAGE(B14:AC14)</f>
        <v>74.806985294117652</v>
      </c>
      <c r="AG14" t="s">
        <v>47</v>
      </c>
    </row>
    <row r="15" spans="1:33" x14ac:dyDescent="0.2">
      <c r="A15" s="57" t="s">
        <v>121</v>
      </c>
      <c r="B15" s="11">
        <f>[11]Fevereiro!$E$5</f>
        <v>56.85</v>
      </c>
      <c r="C15" s="11">
        <f>[11]Fevereiro!$E$6</f>
        <v>68.75</v>
      </c>
      <c r="D15" s="11">
        <f>[11]Fevereiro!$E$7</f>
        <v>72.166666666666671</v>
      </c>
      <c r="E15" s="11">
        <f>[11]Fevereiro!$E$8</f>
        <v>80.625</v>
      </c>
      <c r="F15" s="11">
        <f>[11]Fevereiro!$E$9</f>
        <v>82.166666666666671</v>
      </c>
      <c r="G15" s="11">
        <f>[11]Fevereiro!$E$10</f>
        <v>77</v>
      </c>
      <c r="H15" s="11">
        <f>[11]Fevereiro!$E$11</f>
        <v>71.708333333333329</v>
      </c>
      <c r="I15" s="11">
        <f>[11]Fevereiro!$E$12</f>
        <v>71.708333333333329</v>
      </c>
      <c r="J15" s="11">
        <f>[11]Fevereiro!$E$13</f>
        <v>64.625</v>
      </c>
      <c r="K15" s="11">
        <f>[11]Fevereiro!$E$14</f>
        <v>75.791666666666671</v>
      </c>
      <c r="L15" s="11">
        <f>[11]Fevereiro!$E$15</f>
        <v>76.25</v>
      </c>
      <c r="M15" s="11">
        <f>[11]Fevereiro!$E$16</f>
        <v>85.125</v>
      </c>
      <c r="N15" s="11">
        <f>[11]Fevereiro!$E$17</f>
        <v>81.625</v>
      </c>
      <c r="O15" s="11">
        <f>[11]Fevereiro!$E$18</f>
        <v>84.875</v>
      </c>
      <c r="P15" s="11">
        <f>[11]Fevereiro!$E$19</f>
        <v>82.083333333333329</v>
      </c>
      <c r="Q15" s="11">
        <f>[11]Fevereiro!$E$20</f>
        <v>72.25</v>
      </c>
      <c r="R15" s="11">
        <f>[11]Fevereiro!$E$21</f>
        <v>74.666666666666671</v>
      </c>
      <c r="S15" s="11">
        <f>[11]Fevereiro!$E$22</f>
        <v>83</v>
      </c>
      <c r="T15" s="11">
        <f>[11]Fevereiro!$E$23</f>
        <v>82.583333333333329</v>
      </c>
      <c r="U15" s="11">
        <f>[11]Fevereiro!$E$24</f>
        <v>81</v>
      </c>
      <c r="V15" s="11">
        <f>[11]Fevereiro!$E$25</f>
        <v>72.791666666666671</v>
      </c>
      <c r="W15" s="11">
        <f>[11]Fevereiro!$E$26</f>
        <v>66.25</v>
      </c>
      <c r="X15" s="11">
        <f>[11]Fevereiro!$E$27</f>
        <v>65.478260869565219</v>
      </c>
      <c r="Y15" s="11">
        <f>[11]Fevereiro!$E$28</f>
        <v>61.5</v>
      </c>
      <c r="Z15" s="11">
        <f>[11]Fevereiro!$E$29</f>
        <v>59.142857142857146</v>
      </c>
      <c r="AA15" s="11">
        <f>[11]Fevereiro!$E$30</f>
        <v>92.473684210526315</v>
      </c>
      <c r="AB15" s="11">
        <f>[11]Fevereiro!$E$31</f>
        <v>87.722222222222229</v>
      </c>
      <c r="AC15" s="11">
        <f>[11]Fevereiro!$E$32</f>
        <v>75.95</v>
      </c>
      <c r="AD15" s="87">
        <f>AVERAGE(B15:AC15)</f>
        <v>75.219953253994191</v>
      </c>
      <c r="AG15" t="s">
        <v>47</v>
      </c>
    </row>
    <row r="16" spans="1:33" x14ac:dyDescent="0.2">
      <c r="A16" s="57" t="s">
        <v>168</v>
      </c>
      <c r="B16" s="11" t="str">
        <f>[12]Fevereiro!$E$5</f>
        <v>*</v>
      </c>
      <c r="C16" s="11" t="str">
        <f>[12]Fevereiro!$E$6</f>
        <v>*</v>
      </c>
      <c r="D16" s="11" t="str">
        <f>[12]Fevereiro!$E$7</f>
        <v>*</v>
      </c>
      <c r="E16" s="11" t="str">
        <f>[12]Fevereiro!$E$8</f>
        <v>*</v>
      </c>
      <c r="F16" s="11" t="str">
        <f>[12]Fevereiro!$E$9</f>
        <v>*</v>
      </c>
      <c r="G16" s="11" t="str">
        <f>[12]Fevereiro!$E$10</f>
        <v>*</v>
      </c>
      <c r="H16" s="11" t="str">
        <f>[12]Fevereiro!$E$11</f>
        <v>*</v>
      </c>
      <c r="I16" s="11" t="str">
        <f>[12]Fevereiro!$E$12</f>
        <v>*</v>
      </c>
      <c r="J16" s="11" t="str">
        <f>[12]Fevereiro!$E$13</f>
        <v>*</v>
      </c>
      <c r="K16" s="11" t="str">
        <f>[12]Fevereiro!$E$14</f>
        <v>*</v>
      </c>
      <c r="L16" s="11" t="str">
        <f>[12]Fevereiro!$E$15</f>
        <v>*</v>
      </c>
      <c r="M16" s="11" t="str">
        <f>[12]Fevereiro!$E$16</f>
        <v>*</v>
      </c>
      <c r="N16" s="11" t="str">
        <f>[12]Fevereiro!$E$17</f>
        <v>*</v>
      </c>
      <c r="O16" s="11" t="str">
        <f>[12]Fevereiro!$E$18</f>
        <v>*</v>
      </c>
      <c r="P16" s="11" t="str">
        <f>[12]Fevereiro!$E$19</f>
        <v>*</v>
      </c>
      <c r="Q16" s="11" t="str">
        <f>[12]Fevereiro!$E$20</f>
        <v>*</v>
      </c>
      <c r="R16" s="11" t="str">
        <f>[12]Fevereiro!$E$21</f>
        <v>*</v>
      </c>
      <c r="S16" s="11" t="str">
        <f>[12]Fevereiro!$E$22</f>
        <v>*</v>
      </c>
      <c r="T16" s="11" t="str">
        <f>[12]Fevereiro!$E$23</f>
        <v>*</v>
      </c>
      <c r="U16" s="11" t="str">
        <f>[12]Fevereiro!$E$24</f>
        <v>*</v>
      </c>
      <c r="V16" s="11" t="str">
        <f>[12]Fevereiro!$E$25</f>
        <v>*</v>
      </c>
      <c r="W16" s="11" t="str">
        <f>[12]Fevereiro!$E$26</f>
        <v>*</v>
      </c>
      <c r="X16" s="11" t="str">
        <f>[12]Fevereiro!$E$27</f>
        <v>*</v>
      </c>
      <c r="Y16" s="11" t="str">
        <f>[12]Fevereiro!$E$28</f>
        <v>*</v>
      </c>
      <c r="Z16" s="11" t="str">
        <f>[12]Fevereiro!$E$29</f>
        <v>*</v>
      </c>
      <c r="AA16" s="11" t="str">
        <f>[12]Fevereiro!$E$30</f>
        <v>*</v>
      </c>
      <c r="AB16" s="11" t="str">
        <f>[12]Fevereiro!$E$31</f>
        <v>*</v>
      </c>
      <c r="AC16" s="11" t="str">
        <f>[12]Fevereiro!$E$32</f>
        <v>*</v>
      </c>
      <c r="AD16" s="87" t="s">
        <v>226</v>
      </c>
    </row>
    <row r="17" spans="1:33" x14ac:dyDescent="0.2">
      <c r="A17" s="57" t="s">
        <v>2</v>
      </c>
      <c r="B17" s="11">
        <f>[13]Fevereiro!$E$5</f>
        <v>62.083333333333336</v>
      </c>
      <c r="C17" s="11">
        <f>[13]Fevereiro!$E$6</f>
        <v>67.875</v>
      </c>
      <c r="D17" s="11">
        <f>[13]Fevereiro!$E$7</f>
        <v>61.208333333333336</v>
      </c>
      <c r="E17" s="11">
        <f>[13]Fevereiro!$E$8</f>
        <v>70.541666666666671</v>
      </c>
      <c r="F17" s="11">
        <f>[13]Fevereiro!$E$9</f>
        <v>75.166666666666671</v>
      </c>
      <c r="G17" s="11">
        <f>[13]Fevereiro!$E$10</f>
        <v>74.041666666666671</v>
      </c>
      <c r="H17" s="11">
        <f>[13]Fevereiro!$E$11</f>
        <v>69.041666666666671</v>
      </c>
      <c r="I17" s="11">
        <f>[13]Fevereiro!$E$12</f>
        <v>65.791666666666671</v>
      </c>
      <c r="J17" s="11">
        <f>[13]Fevereiro!$E$13</f>
        <v>65.625</v>
      </c>
      <c r="K17" s="11">
        <f>[13]Fevereiro!$E$14</f>
        <v>73.666666666666671</v>
      </c>
      <c r="L17" s="11">
        <f>[13]Fevereiro!$E$15</f>
        <v>73.708333333333329</v>
      </c>
      <c r="M17" s="11">
        <f>[13]Fevereiro!$E$16</f>
        <v>81.458333333333329</v>
      </c>
      <c r="N17" s="11">
        <f>[13]Fevereiro!$E$17</f>
        <v>88.708333333333329</v>
      </c>
      <c r="O17" s="11">
        <f>[13]Fevereiro!$E$18</f>
        <v>88.916666666666671</v>
      </c>
      <c r="P17" s="11">
        <f>[13]Fevereiro!$E$19</f>
        <v>91.916666666666671</v>
      </c>
      <c r="Q17" s="11">
        <f>[13]Fevereiro!$E$20</f>
        <v>77.208333333333329</v>
      </c>
      <c r="R17" s="11">
        <f>[13]Fevereiro!$E$21</f>
        <v>66.708333333333329</v>
      </c>
      <c r="S17" s="11">
        <f>[13]Fevereiro!$E$22</f>
        <v>67.75</v>
      </c>
      <c r="T17" s="11">
        <f>[13]Fevereiro!$E$23</f>
        <v>73</v>
      </c>
      <c r="U17" s="11">
        <f>[13]Fevereiro!$E$24</f>
        <v>79.708333333333329</v>
      </c>
      <c r="V17" s="11">
        <f>[13]Fevereiro!$E$25</f>
        <v>75.333333333333329</v>
      </c>
      <c r="W17" s="11">
        <f>[13]Fevereiro!$E$26</f>
        <v>69.791666666666671</v>
      </c>
      <c r="X17" s="11">
        <f>[13]Fevereiro!$E$27</f>
        <v>68.791666666666671</v>
      </c>
      <c r="Y17" s="11">
        <f>[13]Fevereiro!$E$28</f>
        <v>67.083333333333329</v>
      </c>
      <c r="Z17" s="11">
        <f>[13]Fevereiro!$E$29</f>
        <v>69.833333333333329</v>
      </c>
      <c r="AA17" s="11">
        <f>[13]Fevereiro!$E$30</f>
        <v>86.875</v>
      </c>
      <c r="AB17" s="11">
        <f>[13]Fevereiro!$E$31</f>
        <v>92.583333333333329</v>
      </c>
      <c r="AC17" s="11">
        <f>[13]Fevereiro!$E$32</f>
        <v>92.541666666666671</v>
      </c>
      <c r="AD17" s="87">
        <f t="shared" ref="AD17:AD49" si="1">AVERAGE(B17:AC17)</f>
        <v>74.891369047619037</v>
      </c>
      <c r="AE17" s="12" t="s">
        <v>47</v>
      </c>
    </row>
    <row r="18" spans="1:33" x14ac:dyDescent="0.2">
      <c r="A18" s="57" t="s">
        <v>3</v>
      </c>
      <c r="B18" s="11">
        <f>[14]Fevereiro!$E$5</f>
        <v>63.375</v>
      </c>
      <c r="C18" s="11">
        <f>[14]Fevereiro!$E$6</f>
        <v>58.25</v>
      </c>
      <c r="D18" s="11">
        <f>[14]Fevereiro!$E$7</f>
        <v>58.666666666666664</v>
      </c>
      <c r="E18" s="11">
        <f>[14]Fevereiro!$E$8</f>
        <v>58.541666666666664</v>
      </c>
      <c r="F18" s="11">
        <f>[14]Fevereiro!$E$9</f>
        <v>66.541666666666671</v>
      </c>
      <c r="G18" s="11">
        <f>[14]Fevereiro!$E$10</f>
        <v>78.583333333333329</v>
      </c>
      <c r="H18" s="11">
        <f>[14]Fevereiro!$E$11</f>
        <v>73.125</v>
      </c>
      <c r="I18" s="11">
        <f>[14]Fevereiro!$E$12</f>
        <v>68.833333333333329</v>
      </c>
      <c r="J18" s="11">
        <f>[14]Fevereiro!$E$13</f>
        <v>63.958333333333336</v>
      </c>
      <c r="K18" s="11">
        <f>[14]Fevereiro!$E$14</f>
        <v>71.083333333333329</v>
      </c>
      <c r="L18" s="11">
        <f>[14]Fevereiro!$E$15</f>
        <v>72.416666666666671</v>
      </c>
      <c r="M18" s="11">
        <f>[14]Fevereiro!$E$16</f>
        <v>81.833333333333329</v>
      </c>
      <c r="N18" s="11">
        <f>[14]Fevereiro!$E$17</f>
        <v>81.583333333333329</v>
      </c>
      <c r="O18" s="11">
        <f>[14]Fevereiro!$E$18</f>
        <v>77.80952380952381</v>
      </c>
      <c r="P18" s="11">
        <f>[14]Fevereiro!$E$19</f>
        <v>83.833333333333329</v>
      </c>
      <c r="Q18" s="11">
        <f>[14]Fevereiro!$E$20</f>
        <v>80.625</v>
      </c>
      <c r="R18" s="11">
        <f>[14]Fevereiro!$E$21</f>
        <v>71.458333333333329</v>
      </c>
      <c r="S18" s="11">
        <f>[14]Fevereiro!$E$22</f>
        <v>74.791666666666671</v>
      </c>
      <c r="T18" s="11">
        <f>[14]Fevereiro!$E$23</f>
        <v>78</v>
      </c>
      <c r="U18" s="11">
        <f>[14]Fevereiro!$E$24</f>
        <v>86.708333333333329</v>
      </c>
      <c r="V18" s="11">
        <f>[14]Fevereiro!$E$25</f>
        <v>85.958333333333329</v>
      </c>
      <c r="W18" s="11">
        <f>[14]Fevereiro!$E$26</f>
        <v>80</v>
      </c>
      <c r="X18" s="11">
        <f>[14]Fevereiro!$E$27</f>
        <v>78.095238095238102</v>
      </c>
      <c r="Y18" s="11">
        <f>[14]Fevereiro!$E$28</f>
        <v>72.041666666666671</v>
      </c>
      <c r="Z18" s="11">
        <f>[14]Fevereiro!$E$29</f>
        <v>71.166666666666671</v>
      </c>
      <c r="AA18" s="11">
        <f>[14]Fevereiro!$E$30</f>
        <v>73.083333333333329</v>
      </c>
      <c r="AB18" s="11">
        <f>[14]Fevereiro!$E$31</f>
        <v>84.695652173913047</v>
      </c>
      <c r="AC18" s="11">
        <f>[14]Fevereiro!$E$32</f>
        <v>88.86666666666666</v>
      </c>
      <c r="AD18" s="87">
        <f t="shared" si="1"/>
        <v>74.425907645666953</v>
      </c>
      <c r="AE18" s="12" t="s">
        <v>47</v>
      </c>
    </row>
    <row r="19" spans="1:33" x14ac:dyDescent="0.2">
      <c r="A19" s="57" t="s">
        <v>4</v>
      </c>
      <c r="B19" s="11">
        <f>[15]Fevereiro!$E$5</f>
        <v>62.625</v>
      </c>
      <c r="C19" s="11">
        <f>[15]Fevereiro!$E$6</f>
        <v>66</v>
      </c>
      <c r="D19" s="11">
        <f>[15]Fevereiro!$E$7</f>
        <v>66.25</v>
      </c>
      <c r="E19" s="11">
        <f>[15]Fevereiro!$E$8</f>
        <v>68</v>
      </c>
      <c r="F19" s="11">
        <f>[15]Fevereiro!$E$9</f>
        <v>73.791666666666671</v>
      </c>
      <c r="G19" s="11">
        <f>[15]Fevereiro!$E$10</f>
        <v>79.208333333333329</v>
      </c>
      <c r="H19" s="11">
        <f>[15]Fevereiro!$E$11</f>
        <v>75.25</v>
      </c>
      <c r="I19" s="11">
        <f>[15]Fevereiro!$E$12</f>
        <v>73.833333333333329</v>
      </c>
      <c r="J19" s="11">
        <f>[15]Fevereiro!$E$13</f>
        <v>68.75</v>
      </c>
      <c r="K19" s="11">
        <f>[15]Fevereiro!$E$14</f>
        <v>76.916666666666671</v>
      </c>
      <c r="L19" s="11">
        <f>[15]Fevereiro!$E$15</f>
        <v>76.833333333333329</v>
      </c>
      <c r="M19" s="11">
        <f>[15]Fevereiro!$E$16</f>
        <v>84.272727272727266</v>
      </c>
      <c r="N19" s="11" t="str">
        <f>[15]Fevereiro!$E$17</f>
        <v>*</v>
      </c>
      <c r="O19" s="11">
        <f>[15]Fevereiro!$E$18</f>
        <v>72.599999999999994</v>
      </c>
      <c r="P19" s="11">
        <f>[15]Fevereiro!$E$19</f>
        <v>81.958333333333329</v>
      </c>
      <c r="Q19" s="11">
        <f>[15]Fevereiro!$E$20</f>
        <v>83.541666666666671</v>
      </c>
      <c r="R19" s="11">
        <f>[15]Fevereiro!$E$21</f>
        <v>72.125</v>
      </c>
      <c r="S19" s="11">
        <f>[15]Fevereiro!$E$22</f>
        <v>68.75</v>
      </c>
      <c r="T19" s="11">
        <f>[15]Fevereiro!$E$23</f>
        <v>79.125</v>
      </c>
      <c r="U19" s="11">
        <f>[15]Fevereiro!$E$24</f>
        <v>82</v>
      </c>
      <c r="V19" s="11">
        <f>[15]Fevereiro!$E$25</f>
        <v>84.041666666666671</v>
      </c>
      <c r="W19" s="11">
        <f>[15]Fevereiro!$E$26</f>
        <v>72.833333333333329</v>
      </c>
      <c r="X19" s="11">
        <f>[15]Fevereiro!$E$27</f>
        <v>67.25</v>
      </c>
      <c r="Y19" s="11">
        <f>[15]Fevereiro!$E$28</f>
        <v>68.958333333333329</v>
      </c>
      <c r="Z19" s="11">
        <f>[15]Fevereiro!$E$29</f>
        <v>75.375</v>
      </c>
      <c r="AA19" s="11">
        <f>[15]Fevereiro!$E$30</f>
        <v>74.541666666666671</v>
      </c>
      <c r="AB19" s="11">
        <f>[15]Fevereiro!$E$31</f>
        <v>82.791666666666671</v>
      </c>
      <c r="AC19" s="11">
        <f>[15]Fevereiro!$E$32</f>
        <v>87.875</v>
      </c>
      <c r="AD19" s="87">
        <f t="shared" si="1"/>
        <v>75.01843434343435</v>
      </c>
      <c r="AE19" t="s">
        <v>47</v>
      </c>
    </row>
    <row r="20" spans="1:33" x14ac:dyDescent="0.2">
      <c r="A20" s="57" t="s">
        <v>5</v>
      </c>
      <c r="B20" s="11" t="str">
        <f>[16]Fevereiro!$E$5</f>
        <v>*</v>
      </c>
      <c r="C20" s="11" t="str">
        <f>[16]Fevereiro!$E$6</f>
        <v>*</v>
      </c>
      <c r="D20" s="11" t="str">
        <f>[16]Fevereiro!$E$7</f>
        <v>*</v>
      </c>
      <c r="E20" s="11" t="str">
        <f>[16]Fevereiro!$E$8</f>
        <v>*</v>
      </c>
      <c r="F20" s="11" t="str">
        <f>[16]Fevereiro!$E$9</f>
        <v>*</v>
      </c>
      <c r="G20" s="11" t="str">
        <f>[16]Fevereiro!$E$10</f>
        <v>*</v>
      </c>
      <c r="H20" s="11" t="str">
        <f>[16]Fevereiro!$E$11</f>
        <v>*</v>
      </c>
      <c r="I20" s="11" t="str">
        <f>[16]Fevereiro!$E$12</f>
        <v>*</v>
      </c>
      <c r="J20" s="11" t="str">
        <f>[16]Fevereiro!$E$13</f>
        <v>*</v>
      </c>
      <c r="K20" s="11" t="str">
        <f>[16]Fevereiro!$E$14</f>
        <v>*</v>
      </c>
      <c r="L20" s="11" t="str">
        <f>[16]Fevereiro!$E$15</f>
        <v>*</v>
      </c>
      <c r="M20" s="11" t="str">
        <f>[16]Fevereiro!$E$16</f>
        <v>*</v>
      </c>
      <c r="N20" s="11" t="str">
        <f>[16]Fevereiro!$E$17</f>
        <v>*</v>
      </c>
      <c r="O20" s="11">
        <f>[16]Fevereiro!$E$18</f>
        <v>61.416666666666664</v>
      </c>
      <c r="P20" s="11">
        <f>[16]Fevereiro!$E$19</f>
        <v>81.541666666666671</v>
      </c>
      <c r="Q20" s="11">
        <f>[16]Fevereiro!$E$20</f>
        <v>63.166666666666664</v>
      </c>
      <c r="R20" s="11">
        <f>[16]Fevereiro!$E$21</f>
        <v>68.727272727272734</v>
      </c>
      <c r="S20" s="11">
        <f>[16]Fevereiro!$E$22</f>
        <v>51.166666666666664</v>
      </c>
      <c r="T20" s="11">
        <f>[16]Fevereiro!$E$23</f>
        <v>71.541666666666671</v>
      </c>
      <c r="U20" s="11">
        <f>[16]Fevereiro!$E$24</f>
        <v>82.708333333333329</v>
      </c>
      <c r="V20" s="11">
        <f>[16]Fevereiro!$E$25</f>
        <v>76.333333333333329</v>
      </c>
      <c r="W20" s="11">
        <f>[16]Fevereiro!$E$26</f>
        <v>78.333333333333329</v>
      </c>
      <c r="X20" s="11">
        <f>[16]Fevereiro!$E$27</f>
        <v>69.695652173913047</v>
      </c>
      <c r="Y20" s="11">
        <f>[16]Fevereiro!$E$28</f>
        <v>64.416666666666671</v>
      </c>
      <c r="Z20" s="11">
        <f>[16]Fevereiro!$E$29</f>
        <v>69.875</v>
      </c>
      <c r="AA20" s="11">
        <f>[16]Fevereiro!$E$30</f>
        <v>80.208333333333329</v>
      </c>
      <c r="AB20" s="11">
        <f>[16]Fevereiro!$E$31</f>
        <v>85.913043478260875</v>
      </c>
      <c r="AC20" s="11">
        <f>[16]Fevereiro!$E$32</f>
        <v>83.833333333333329</v>
      </c>
      <c r="AD20" s="87">
        <f t="shared" si="1"/>
        <v>72.591842336407552</v>
      </c>
    </row>
    <row r="21" spans="1:33" x14ac:dyDescent="0.2">
      <c r="A21" s="57" t="s">
        <v>43</v>
      </c>
      <c r="B21" s="11">
        <f>[17]Fevereiro!$E$5</f>
        <v>74.666666666666671</v>
      </c>
      <c r="C21" s="11">
        <f>[17]Fevereiro!$E$6</f>
        <v>74.083333333333329</v>
      </c>
      <c r="D21" s="11">
        <f>[17]Fevereiro!$E$7</f>
        <v>75.541666666666671</v>
      </c>
      <c r="E21" s="11">
        <f>[17]Fevereiro!$E$8</f>
        <v>72.375</v>
      </c>
      <c r="F21" s="11">
        <f>[17]Fevereiro!$E$9</f>
        <v>78.291666666666671</v>
      </c>
      <c r="G21" s="11">
        <f>[17]Fevereiro!$E$10</f>
        <v>81.541666666666671</v>
      </c>
      <c r="H21" s="11">
        <f>[17]Fevereiro!$E$11</f>
        <v>75</v>
      </c>
      <c r="I21" s="11">
        <f>[17]Fevereiro!$E$12</f>
        <v>75.458333333333329</v>
      </c>
      <c r="J21" s="11">
        <f>[17]Fevereiro!$E$13</f>
        <v>78.916666666666671</v>
      </c>
      <c r="K21" s="11">
        <f>[17]Fevereiro!$E$14</f>
        <v>79.916666666666671</v>
      </c>
      <c r="L21" s="11">
        <f>[17]Fevereiro!$E$15</f>
        <v>75.875</v>
      </c>
      <c r="M21" s="11">
        <f>[17]Fevereiro!$E$16</f>
        <v>83.833333333333329</v>
      </c>
      <c r="N21" s="11">
        <f>[17]Fevereiro!$E$17</f>
        <v>82.833333333333329</v>
      </c>
      <c r="O21" s="11">
        <f>[17]Fevereiro!$E$18</f>
        <v>84.75</v>
      </c>
      <c r="P21" s="11">
        <f>[17]Fevereiro!$E$19</f>
        <v>87.333333333333329</v>
      </c>
      <c r="Q21" s="11">
        <f>[17]Fevereiro!$E$20</f>
        <v>84.625</v>
      </c>
      <c r="R21" s="11">
        <f>[17]Fevereiro!$E$21</f>
        <v>74.791666666666671</v>
      </c>
      <c r="S21" s="11">
        <f>[17]Fevereiro!$E$22</f>
        <v>68.583333333333329</v>
      </c>
      <c r="T21" s="11">
        <f>[17]Fevereiro!$E$23</f>
        <v>78.458333333333329</v>
      </c>
      <c r="U21" s="11">
        <f>[17]Fevereiro!$E$24</f>
        <v>91.958333333333329</v>
      </c>
      <c r="V21" s="11">
        <f>[17]Fevereiro!$E$25</f>
        <v>86.333333333333329</v>
      </c>
      <c r="W21" s="11">
        <f>[17]Fevereiro!$E$26</f>
        <v>73.625</v>
      </c>
      <c r="X21" s="11">
        <f>[17]Fevereiro!$E$27</f>
        <v>72.5</v>
      </c>
      <c r="Y21" s="11">
        <f>[17]Fevereiro!$E$28</f>
        <v>71.791666666666671</v>
      </c>
      <c r="Z21" s="11">
        <f>[17]Fevereiro!$E$29</f>
        <v>78.125</v>
      </c>
      <c r="AA21" s="11">
        <f>[17]Fevereiro!$E$30</f>
        <v>82.208333333333329</v>
      </c>
      <c r="AB21" s="11">
        <f>[17]Fevereiro!$E$31</f>
        <v>84.666666666666671</v>
      </c>
      <c r="AC21" s="11">
        <f>[17]Fevereiro!$E$32</f>
        <v>93.416666666666671</v>
      </c>
      <c r="AD21" s="87">
        <f t="shared" si="1"/>
        <v>79.339285714285694</v>
      </c>
      <c r="AE21" t="s">
        <v>47</v>
      </c>
      <c r="AF21" t="s">
        <v>47</v>
      </c>
    </row>
    <row r="22" spans="1:33" x14ac:dyDescent="0.2">
      <c r="A22" s="57" t="s">
        <v>6</v>
      </c>
      <c r="B22" s="11">
        <f>[18]Fevereiro!$E$5</f>
        <v>78.75</v>
      </c>
      <c r="C22" s="11">
        <f>[18]Fevereiro!$E$6</f>
        <v>73.5</v>
      </c>
      <c r="D22" s="11">
        <f>[18]Fevereiro!$E$7</f>
        <v>77</v>
      </c>
      <c r="E22" s="11">
        <f>[18]Fevereiro!$E$8</f>
        <v>79</v>
      </c>
      <c r="F22" s="11">
        <f>[18]Fevereiro!$E$9</f>
        <v>74.5</v>
      </c>
      <c r="G22" s="11">
        <f>[18]Fevereiro!$E$10</f>
        <v>60</v>
      </c>
      <c r="H22" s="11">
        <f>[18]Fevereiro!$E$11</f>
        <v>79.400000000000006</v>
      </c>
      <c r="I22" s="11">
        <f>[18]Fevereiro!$E$12</f>
        <v>75.599999999999994</v>
      </c>
      <c r="J22" s="11">
        <f>[18]Fevereiro!$E$13</f>
        <v>80.428571428571431</v>
      </c>
      <c r="K22" s="11" t="str">
        <f>[18]Fevereiro!$E$14</f>
        <v>*</v>
      </c>
      <c r="L22" s="11">
        <f>[18]Fevereiro!$E$15</f>
        <v>81</v>
      </c>
      <c r="M22" s="11" t="str">
        <f>[18]Fevereiro!$E$16</f>
        <v>*</v>
      </c>
      <c r="N22" s="11">
        <f>[18]Fevereiro!$E$17</f>
        <v>73</v>
      </c>
      <c r="O22" s="11">
        <f>[18]Fevereiro!$E$18</f>
        <v>79.5</v>
      </c>
      <c r="P22" s="11">
        <f>[18]Fevereiro!$E$19</f>
        <v>80.071428571428569</v>
      </c>
      <c r="Q22" s="11">
        <f>[18]Fevereiro!$E$20</f>
        <v>78.260869565217391</v>
      </c>
      <c r="R22" s="11">
        <f>[18]Fevereiro!$E$21</f>
        <v>70.708333333333329</v>
      </c>
      <c r="S22" s="11">
        <f>[18]Fevereiro!$E$22</f>
        <v>69.260869565217391</v>
      </c>
      <c r="T22" s="11">
        <f>[18]Fevereiro!$E$23</f>
        <v>75.416666666666671</v>
      </c>
      <c r="U22" s="11">
        <f>[18]Fevereiro!$E$24</f>
        <v>86.666666666666671</v>
      </c>
      <c r="V22" s="11">
        <f>[18]Fevereiro!$E$25</f>
        <v>83.583333333333329</v>
      </c>
      <c r="W22" s="11">
        <f>[18]Fevereiro!$E$26</f>
        <v>75.375</v>
      </c>
      <c r="X22" s="11">
        <f>[18]Fevereiro!$E$27</f>
        <v>71.695652173913047</v>
      </c>
      <c r="Y22" s="11">
        <f>[18]Fevereiro!$E$28</f>
        <v>69.916666666666671</v>
      </c>
      <c r="Z22" s="11">
        <f>[18]Fevereiro!$E$29</f>
        <v>71.166666666666671</v>
      </c>
      <c r="AA22" s="11">
        <f>[18]Fevereiro!$E$30</f>
        <v>84.291666666666671</v>
      </c>
      <c r="AB22" s="11">
        <f>[18]Fevereiro!$E$31</f>
        <v>83.708333333333329</v>
      </c>
      <c r="AC22" s="11">
        <f>[18]Fevereiro!$E$32</f>
        <v>85.291666666666671</v>
      </c>
      <c r="AD22" s="87">
        <f t="shared" si="1"/>
        <v>76.81124581939801</v>
      </c>
      <c r="AG22" t="s">
        <v>47</v>
      </c>
    </row>
    <row r="23" spans="1:33" x14ac:dyDescent="0.2">
      <c r="A23" s="57" t="s">
        <v>7</v>
      </c>
      <c r="B23" s="11">
        <f>[19]Fevereiro!$E$5</f>
        <v>53.625</v>
      </c>
      <c r="C23" s="11">
        <f>[19]Fevereiro!$E$6</f>
        <v>66.791666666666671</v>
      </c>
      <c r="D23" s="11">
        <f>[19]Fevereiro!$E$7</f>
        <v>68.833333333333329</v>
      </c>
      <c r="E23" s="11">
        <f>[19]Fevereiro!$E$8</f>
        <v>76.75</v>
      </c>
      <c r="F23" s="11">
        <f>[19]Fevereiro!$E$9</f>
        <v>77.833333333333329</v>
      </c>
      <c r="G23" s="11">
        <f>[19]Fevereiro!$E$10</f>
        <v>71.916666666666671</v>
      </c>
      <c r="H23" s="11">
        <f>[19]Fevereiro!$E$11</f>
        <v>64.041666666666671</v>
      </c>
      <c r="I23" s="11">
        <f>[19]Fevereiro!$E$12</f>
        <v>62.291666666666664</v>
      </c>
      <c r="J23" s="11">
        <f>[19]Fevereiro!$E$13</f>
        <v>59.333333333333336</v>
      </c>
      <c r="K23" s="11">
        <f>[19]Fevereiro!$E$14</f>
        <v>76.541666666666671</v>
      </c>
      <c r="L23" s="11">
        <f>[19]Fevereiro!$E$15</f>
        <v>74.958333333333329</v>
      </c>
      <c r="M23" s="11">
        <f>[19]Fevereiro!$E$16</f>
        <v>86.291666666666671</v>
      </c>
      <c r="N23" s="11">
        <f>[19]Fevereiro!$E$17</f>
        <v>75.705882352941174</v>
      </c>
      <c r="O23" s="11">
        <f>[19]Fevereiro!$E$18</f>
        <v>89.291666666666671</v>
      </c>
      <c r="P23" s="11">
        <f>[19]Fevereiro!$E$19</f>
        <v>84.291666666666671</v>
      </c>
      <c r="Q23" s="11">
        <f>[19]Fevereiro!$E$20</f>
        <v>68.333333333333329</v>
      </c>
      <c r="R23" s="11">
        <f>[19]Fevereiro!$E$21</f>
        <v>71.166666666666671</v>
      </c>
      <c r="S23" s="11">
        <f>[19]Fevereiro!$E$22</f>
        <v>78.166666666666671</v>
      </c>
      <c r="T23" s="11">
        <f>[19]Fevereiro!$E$23</f>
        <v>88.708333333333329</v>
      </c>
      <c r="U23" s="11">
        <f>[19]Fevereiro!$E$24</f>
        <v>82.833333333333329</v>
      </c>
      <c r="V23" s="11">
        <f>[19]Fevereiro!$E$25</f>
        <v>71.208333333333329</v>
      </c>
      <c r="W23" s="11">
        <f>[19]Fevereiro!$E$26</f>
        <v>62.458333333333336</v>
      </c>
      <c r="X23" s="11">
        <f>[19]Fevereiro!$E$27</f>
        <v>64.541666666666671</v>
      </c>
      <c r="Y23" s="11">
        <f>[19]Fevereiro!$E$28</f>
        <v>63.791666666666664</v>
      </c>
      <c r="Z23" s="11">
        <f>[19]Fevereiro!$E$29</f>
        <v>63.291666666666664</v>
      </c>
      <c r="AA23" s="11">
        <f>[19]Fevereiro!$E$30</f>
        <v>92.291666666666671</v>
      </c>
      <c r="AB23" s="11">
        <f>[19]Fevereiro!$E$31</f>
        <v>88.857142857142861</v>
      </c>
      <c r="AC23" s="11">
        <f>[19]Fevereiro!$E$32</f>
        <v>77.590909090909093</v>
      </c>
      <c r="AD23" s="87">
        <f t="shared" si="1"/>
        <v>73.633473844083099</v>
      </c>
    </row>
    <row r="24" spans="1:33" x14ac:dyDescent="0.2">
      <c r="A24" s="57" t="s">
        <v>169</v>
      </c>
      <c r="B24" s="11">
        <f>[20]Fevereiro!$E$5</f>
        <v>67.652173913043484</v>
      </c>
      <c r="C24" s="11" t="str">
        <f>[20]Fevereiro!$E$6</f>
        <v>*</v>
      </c>
      <c r="D24" s="11">
        <f>[20]Fevereiro!$E$7</f>
        <v>48.75</v>
      </c>
      <c r="E24" s="11">
        <f>[20]Fevereiro!$E$8</f>
        <v>76.5</v>
      </c>
      <c r="F24" s="11">
        <f>[20]Fevereiro!$E$9</f>
        <v>80.727272727272734</v>
      </c>
      <c r="G24" s="11">
        <f>[20]Fevereiro!$E$10</f>
        <v>53</v>
      </c>
      <c r="H24" s="11">
        <f>[20]Fevereiro!$E$11</f>
        <v>72.958333333333329</v>
      </c>
      <c r="I24" s="11">
        <f>[20]Fevereiro!$E$12</f>
        <v>79.63636363636364</v>
      </c>
      <c r="J24" s="11">
        <f>[20]Fevereiro!$E$13</f>
        <v>70.956521739130437</v>
      </c>
      <c r="K24" s="11">
        <f>[20]Fevereiro!$E$14</f>
        <v>80.3</v>
      </c>
      <c r="L24" s="11">
        <f>[20]Fevereiro!$E$15</f>
        <v>77.857142857142861</v>
      </c>
      <c r="M24" s="11" t="str">
        <f>[20]Fevereiro!$E$16</f>
        <v>*</v>
      </c>
      <c r="N24" s="11" t="str">
        <f>[20]Fevereiro!$E$17</f>
        <v>*</v>
      </c>
      <c r="O24" s="11" t="str">
        <f>[20]Fevereiro!$E$18</f>
        <v>*</v>
      </c>
      <c r="P24" s="11" t="str">
        <f>[20]Fevereiro!$E$19</f>
        <v>*</v>
      </c>
      <c r="Q24" s="11" t="str">
        <f>[20]Fevereiro!$E$20</f>
        <v>*</v>
      </c>
      <c r="R24" s="11" t="str">
        <f>[20]Fevereiro!$E$21</f>
        <v>*</v>
      </c>
      <c r="S24" s="11" t="str">
        <f>[20]Fevereiro!$E$22</f>
        <v>*</v>
      </c>
      <c r="T24" s="11" t="str">
        <f>[20]Fevereiro!$E$23</f>
        <v>*</v>
      </c>
      <c r="U24" s="11" t="str">
        <f>[20]Fevereiro!$E$24</f>
        <v>*</v>
      </c>
      <c r="V24" s="11" t="str">
        <f>[20]Fevereiro!$E$25</f>
        <v>*</v>
      </c>
      <c r="W24" s="11" t="str">
        <f>[20]Fevereiro!$E$26</f>
        <v>*</v>
      </c>
      <c r="X24" s="11" t="str">
        <f>[20]Fevereiro!$E$27</f>
        <v>*</v>
      </c>
      <c r="Y24" s="11" t="str">
        <f>[20]Fevereiro!$E$28</f>
        <v>*</v>
      </c>
      <c r="Z24" s="11" t="str">
        <f>[20]Fevereiro!$E$29</f>
        <v>*</v>
      </c>
      <c r="AA24" s="11" t="str">
        <f>[20]Fevereiro!$E$30</f>
        <v>*</v>
      </c>
      <c r="AB24" s="11" t="str">
        <f>[20]Fevereiro!$E$31</f>
        <v>*</v>
      </c>
      <c r="AC24" s="11" t="str">
        <f>[20]Fevereiro!$E$32</f>
        <v>*</v>
      </c>
      <c r="AD24" s="87">
        <f t="shared" si="1"/>
        <v>70.833780820628647</v>
      </c>
      <c r="AE24" t="s">
        <v>47</v>
      </c>
      <c r="AG24" t="s">
        <v>47</v>
      </c>
    </row>
    <row r="25" spans="1:33" x14ac:dyDescent="0.2">
      <c r="A25" s="57" t="s">
        <v>170</v>
      </c>
      <c r="B25" s="11">
        <f>[21]Fevereiro!$E$5</f>
        <v>58</v>
      </c>
      <c r="C25" s="11">
        <f>[21]Fevereiro!$E$6</f>
        <v>71.208333333333329</v>
      </c>
      <c r="D25" s="11">
        <f>[21]Fevereiro!$E$7</f>
        <v>76.166666666666671</v>
      </c>
      <c r="E25" s="11">
        <f>[21]Fevereiro!$E$8</f>
        <v>82.666666666666671</v>
      </c>
      <c r="F25" s="11">
        <f>[21]Fevereiro!$E$9</f>
        <v>81.375</v>
      </c>
      <c r="G25" s="11">
        <f>[21]Fevereiro!$E$10</f>
        <v>69</v>
      </c>
      <c r="H25" s="11">
        <f>[21]Fevereiro!$E$11</f>
        <v>69.083333333333329</v>
      </c>
      <c r="I25" s="11">
        <f>[21]Fevereiro!$E$12</f>
        <v>75.041666666666671</v>
      </c>
      <c r="J25" s="11">
        <f>[21]Fevereiro!$E$13</f>
        <v>67.208333333333329</v>
      </c>
      <c r="K25" s="11">
        <f>[21]Fevereiro!$E$14</f>
        <v>79.541666666666671</v>
      </c>
      <c r="L25" s="11">
        <f>[21]Fevereiro!$E$15</f>
        <v>73.541666666666671</v>
      </c>
      <c r="M25" s="11">
        <f>[21]Fevereiro!$E$16</f>
        <v>88.041666666666671</v>
      </c>
      <c r="N25" s="11">
        <f>[21]Fevereiro!$E$17</f>
        <v>83.416666666666671</v>
      </c>
      <c r="O25" s="11">
        <f>[21]Fevereiro!$E$18</f>
        <v>78.083333333333329</v>
      </c>
      <c r="P25" s="11">
        <f>[21]Fevereiro!$E$19</f>
        <v>77.458333333333329</v>
      </c>
      <c r="Q25" s="11">
        <f>[21]Fevereiro!$E$20</f>
        <v>73.291666666666671</v>
      </c>
      <c r="R25" s="11" t="s">
        <v>226</v>
      </c>
      <c r="S25" s="11">
        <f>[21]Fevereiro!$E$22</f>
        <v>85.333333333333329</v>
      </c>
      <c r="T25" s="11">
        <f>[21]Fevereiro!$E$23</f>
        <v>80.333333333333329</v>
      </c>
      <c r="U25" s="11">
        <f>[21]Fevereiro!$E$24</f>
        <v>73.666666666666671</v>
      </c>
      <c r="V25" s="11">
        <f>[21]Fevereiro!$E$25</f>
        <v>69.291666666666671</v>
      </c>
      <c r="W25" s="11">
        <f>[21]Fevereiro!$E$26</f>
        <v>71</v>
      </c>
      <c r="X25" s="11">
        <f>[21]Fevereiro!$E$27</f>
        <v>70.208333333333329</v>
      </c>
      <c r="Y25" s="11">
        <f>[21]Fevereiro!$E$28</f>
        <v>66.25</v>
      </c>
      <c r="Z25" s="11">
        <f>[21]Fevereiro!$E$29</f>
        <v>72.565217391304344</v>
      </c>
      <c r="AA25" s="11">
        <f>[21]Fevereiro!$E$30</f>
        <v>92.708333333333329</v>
      </c>
      <c r="AB25" s="11">
        <f>[21]Fevereiro!$E$31</f>
        <v>87.333333333333329</v>
      </c>
      <c r="AC25" s="11">
        <f>[21]Fevereiro!$E$32</f>
        <v>74.708333333333329</v>
      </c>
      <c r="AD25" s="87">
        <f t="shared" si="1"/>
        <v>75.797168545356925</v>
      </c>
      <c r="AG25" t="s">
        <v>47</v>
      </c>
    </row>
    <row r="26" spans="1:33" x14ac:dyDescent="0.2">
      <c r="A26" s="57" t="s">
        <v>171</v>
      </c>
      <c r="B26" s="11" t="str">
        <f>[22]Fevereiro!$E$5</f>
        <v>*</v>
      </c>
      <c r="C26" s="11" t="str">
        <f>[22]Fevereiro!$E$6</f>
        <v>*</v>
      </c>
      <c r="D26" s="11" t="str">
        <f>[22]Fevereiro!$E$7</f>
        <v>*</v>
      </c>
      <c r="E26" s="11" t="str">
        <f>[22]Fevereiro!$E$8</f>
        <v>*</v>
      </c>
      <c r="F26" s="11" t="str">
        <f>[22]Fevereiro!$E$9</f>
        <v>*</v>
      </c>
      <c r="G26" s="11" t="str">
        <f>[22]Fevereiro!$E$10</f>
        <v>*</v>
      </c>
      <c r="H26" s="11" t="str">
        <f>[22]Fevereiro!$E$11</f>
        <v>*</v>
      </c>
      <c r="I26" s="11" t="str">
        <f>[22]Fevereiro!$E$12</f>
        <v>*</v>
      </c>
      <c r="J26" s="11" t="str">
        <f>[22]Fevereiro!$E$13</f>
        <v>*</v>
      </c>
      <c r="K26" s="11" t="str">
        <f>[22]Fevereiro!$E$14</f>
        <v>*</v>
      </c>
      <c r="L26" s="11" t="str">
        <f>[22]Fevereiro!$E$15</f>
        <v>*</v>
      </c>
      <c r="M26" s="11" t="str">
        <f>[22]Fevereiro!$E$16</f>
        <v>*</v>
      </c>
      <c r="N26" s="11" t="str">
        <f>[22]Fevereiro!$E$17</f>
        <v>*</v>
      </c>
      <c r="O26" s="11" t="str">
        <f>[22]Fevereiro!$E$18</f>
        <v>*</v>
      </c>
      <c r="P26" s="11" t="str">
        <f>[22]Fevereiro!$E$19</f>
        <v>*</v>
      </c>
      <c r="Q26" s="11" t="str">
        <f>[22]Fevereiro!$E$20</f>
        <v>*</v>
      </c>
      <c r="R26" s="11" t="str">
        <f>[22]Fevereiro!$E$21</f>
        <v>*</v>
      </c>
      <c r="S26" s="11" t="str">
        <f>[22]Fevereiro!$E$22</f>
        <v>*</v>
      </c>
      <c r="T26" s="11">
        <f>[22]Fevereiro!$E$23</f>
        <v>90.333333333333329</v>
      </c>
      <c r="U26" s="11">
        <f>[22]Fevereiro!$E$24</f>
        <v>80.958333333333329</v>
      </c>
      <c r="V26" s="11">
        <f>[22]Fevereiro!$E$25</f>
        <v>74.125</v>
      </c>
      <c r="W26" s="11">
        <f>[22]Fevereiro!$E$26</f>
        <v>68.083333333333329</v>
      </c>
      <c r="X26" s="11">
        <f>[22]Fevereiro!$E$27</f>
        <v>69.916666666666671</v>
      </c>
      <c r="Y26" s="11">
        <f>[22]Fevereiro!$E$28</f>
        <v>68</v>
      </c>
      <c r="Z26" s="11">
        <f>[22]Fevereiro!$E$29</f>
        <v>68.333333333333329</v>
      </c>
      <c r="AA26" s="11">
        <f>[22]Fevereiro!$E$30</f>
        <v>91.625</v>
      </c>
      <c r="AB26" s="11">
        <f>[22]Fevereiro!$E$31</f>
        <v>91.333333333333329</v>
      </c>
      <c r="AC26" s="11">
        <f>[22]Fevereiro!$E$32</f>
        <v>79</v>
      </c>
      <c r="AD26" s="87">
        <f t="shared" si="1"/>
        <v>78.170833333333334</v>
      </c>
      <c r="AF26" t="s">
        <v>47</v>
      </c>
      <c r="AG26" t="s">
        <v>47</v>
      </c>
    </row>
    <row r="27" spans="1:33" x14ac:dyDescent="0.2">
      <c r="A27" s="57" t="s">
        <v>8</v>
      </c>
      <c r="B27" s="11">
        <f>[23]Fevereiro!$E$5</f>
        <v>58.083333333333336</v>
      </c>
      <c r="C27" s="11">
        <f>[23]Fevereiro!$E$6</f>
        <v>61.041666666666664</v>
      </c>
      <c r="D27" s="11">
        <f>[23]Fevereiro!$E$7</f>
        <v>69.041666666666671</v>
      </c>
      <c r="E27" s="11">
        <f>[23]Fevereiro!$E$8</f>
        <v>79.416666666666671</v>
      </c>
      <c r="F27" s="11">
        <f>[23]Fevereiro!$E$9</f>
        <v>78.041666666666671</v>
      </c>
      <c r="G27" s="11">
        <f>[23]Fevereiro!$E$10</f>
        <v>68.416666666666671</v>
      </c>
      <c r="H27" s="11">
        <f>[23]Fevereiro!$E$11</f>
        <v>68.956521739130437</v>
      </c>
      <c r="I27" s="11">
        <f>[23]Fevereiro!$E$12</f>
        <v>70.63636363636364</v>
      </c>
      <c r="J27" s="11">
        <f>[23]Fevereiro!$E$13</f>
        <v>65.625</v>
      </c>
      <c r="K27" s="11">
        <f>[23]Fevereiro!$E$14</f>
        <v>77.958333333333329</v>
      </c>
      <c r="L27" s="11">
        <f>[23]Fevereiro!$E$15</f>
        <v>74.083333333333329</v>
      </c>
      <c r="M27" s="11">
        <f>[23]Fevereiro!$E$16</f>
        <v>85.166666666666671</v>
      </c>
      <c r="N27" s="11">
        <f>[23]Fevereiro!$E$17</f>
        <v>81.541666666666671</v>
      </c>
      <c r="O27" s="11">
        <f>[23]Fevereiro!$E$18</f>
        <v>75.416666666666671</v>
      </c>
      <c r="P27" s="11">
        <f>[23]Fevereiro!$E$19</f>
        <v>73.625</v>
      </c>
      <c r="Q27" s="11">
        <f>[23]Fevereiro!$E$20</f>
        <v>67.375</v>
      </c>
      <c r="R27" s="11">
        <f>[23]Fevereiro!$E$21</f>
        <v>76.25</v>
      </c>
      <c r="S27" s="11">
        <f>[23]Fevereiro!$E$22</f>
        <v>88.083333333333329</v>
      </c>
      <c r="T27" s="11">
        <f>[23]Fevereiro!$E$23</f>
        <v>86</v>
      </c>
      <c r="U27" s="11">
        <f>[23]Fevereiro!$E$24</f>
        <v>77.625</v>
      </c>
      <c r="V27" s="11">
        <f>[23]Fevereiro!$E$25</f>
        <v>70.416666666666671</v>
      </c>
      <c r="W27" s="11">
        <f>[23]Fevereiro!$E$26</f>
        <v>68.625</v>
      </c>
      <c r="X27" s="11">
        <f>[23]Fevereiro!$E$27</f>
        <v>65</v>
      </c>
      <c r="Y27" s="11">
        <f>[23]Fevereiro!$E$28</f>
        <v>63.541666666666664</v>
      </c>
      <c r="Z27" s="11">
        <f>[23]Fevereiro!$E$29</f>
        <v>68.333333333333329</v>
      </c>
      <c r="AA27" s="11">
        <f>[23]Fevereiro!$E$30</f>
        <v>94</v>
      </c>
      <c r="AB27" s="11">
        <f>[23]Fevereiro!$E$31</f>
        <v>80.63636363636364</v>
      </c>
      <c r="AC27" s="11">
        <f>[23]Fevereiro!$E$32</f>
        <v>73.708333333333329</v>
      </c>
      <c r="AD27" s="87">
        <f t="shared" si="1"/>
        <v>73.80878270280445</v>
      </c>
    </row>
    <row r="28" spans="1:33" x14ac:dyDescent="0.2">
      <c r="A28" s="57" t="s">
        <v>9</v>
      </c>
      <c r="B28" s="11">
        <f>[24]Fevereiro!$E$5</f>
        <v>51</v>
      </c>
      <c r="C28" s="11">
        <f>[24]Fevereiro!$E$6</f>
        <v>56.086956521739133</v>
      </c>
      <c r="D28" s="11">
        <f>[24]Fevereiro!$E$7</f>
        <v>61.791666666666664</v>
      </c>
      <c r="E28" s="11">
        <f>[24]Fevereiro!$E$8</f>
        <v>67.391304347826093</v>
      </c>
      <c r="F28" s="11">
        <f>[24]Fevereiro!$E$9</f>
        <v>75.130434782608702</v>
      </c>
      <c r="G28" s="11">
        <f>[24]Fevereiro!$E$10</f>
        <v>73.416666666666671</v>
      </c>
      <c r="H28" s="11">
        <f>[24]Fevereiro!$E$11</f>
        <v>68.041666666666671</v>
      </c>
      <c r="I28" s="11">
        <f>[24]Fevereiro!$E$12</f>
        <v>64.25</v>
      </c>
      <c r="J28" s="11">
        <f>[24]Fevereiro!$E$13</f>
        <v>62.791666666666664</v>
      </c>
      <c r="K28" s="11">
        <f>[24]Fevereiro!$E$14</f>
        <v>71.333333333333329</v>
      </c>
      <c r="L28" s="11">
        <f>[24]Fevereiro!$E$15</f>
        <v>76</v>
      </c>
      <c r="M28" s="11">
        <f>[24]Fevereiro!$E$16</f>
        <v>83.458333333333329</v>
      </c>
      <c r="N28" s="11">
        <f>[24]Fevereiro!$E$17</f>
        <v>86.260869565217391</v>
      </c>
      <c r="O28" s="11">
        <f>[24]Fevereiro!$E$18</f>
        <v>80.125</v>
      </c>
      <c r="P28" s="11">
        <f>[24]Fevereiro!$E$19</f>
        <v>81.833333333333329</v>
      </c>
      <c r="Q28" s="11">
        <f>[24]Fevereiro!$E$20</f>
        <v>62.75</v>
      </c>
      <c r="R28" s="11">
        <f>[24]Fevereiro!$E$21</f>
        <v>66.583333333333329</v>
      </c>
      <c r="S28" s="11">
        <f>[24]Fevereiro!$E$22</f>
        <v>75.416666666666671</v>
      </c>
      <c r="T28" s="11">
        <f>[24]Fevereiro!$E$23</f>
        <v>86.083333333333329</v>
      </c>
      <c r="U28" s="11">
        <f>[24]Fevereiro!$E$24</f>
        <v>76.875</v>
      </c>
      <c r="V28" s="11">
        <f>[24]Fevereiro!$E$25</f>
        <v>68.875</v>
      </c>
      <c r="W28" s="11">
        <f>[24]Fevereiro!$E$26</f>
        <v>61.75</v>
      </c>
      <c r="X28" s="11">
        <f>[24]Fevereiro!$E$27</f>
        <v>62.666666666666664</v>
      </c>
      <c r="Y28" s="11">
        <f>[24]Fevereiro!$E$28</f>
        <v>62.583333333333336</v>
      </c>
      <c r="Z28" s="11">
        <f>[24]Fevereiro!$E$29</f>
        <v>64.041666666666671</v>
      </c>
      <c r="AA28" s="11">
        <f>[24]Fevereiro!$E$30</f>
        <v>89.333333333333329</v>
      </c>
      <c r="AB28" s="11">
        <f>[24]Fevereiro!$E$31</f>
        <v>90.541666666666671</v>
      </c>
      <c r="AC28" s="11">
        <f>[24]Fevereiro!$E$32</f>
        <v>83.041666666666671</v>
      </c>
      <c r="AD28" s="87">
        <f t="shared" si="1"/>
        <v>71.766174948240163</v>
      </c>
      <c r="AF28" t="s">
        <v>47</v>
      </c>
    </row>
    <row r="29" spans="1:33" x14ac:dyDescent="0.2">
      <c r="A29" s="57" t="s">
        <v>42</v>
      </c>
      <c r="B29" s="11">
        <f>[25]Fevereiro!$E$5</f>
        <v>61.666666666666664</v>
      </c>
      <c r="C29" s="11">
        <f>[25]Fevereiro!$E$6</f>
        <v>78.666666666666671</v>
      </c>
      <c r="D29" s="11">
        <f>[25]Fevereiro!$E$7</f>
        <v>56.928571428571431</v>
      </c>
      <c r="E29" s="11">
        <f>[25]Fevereiro!$E$8</f>
        <v>63.6</v>
      </c>
      <c r="F29" s="11">
        <f>[25]Fevereiro!$E$9</f>
        <v>62.625</v>
      </c>
      <c r="G29" s="11">
        <f>[25]Fevereiro!$E$10</f>
        <v>61.583333333333336</v>
      </c>
      <c r="H29" s="11">
        <f>[25]Fevereiro!$E$11</f>
        <v>60.391304347826086</v>
      </c>
      <c r="I29" s="11">
        <f>[25]Fevereiro!$E$12</f>
        <v>59.416666666666664</v>
      </c>
      <c r="J29" s="11">
        <f>[25]Fevereiro!$E$13</f>
        <v>58.125</v>
      </c>
      <c r="K29" s="11">
        <f>[25]Fevereiro!$E$14</f>
        <v>76.38095238095238</v>
      </c>
      <c r="L29" s="11">
        <f>[25]Fevereiro!$E$15</f>
        <v>67.684210526315795</v>
      </c>
      <c r="M29" s="11">
        <f>[25]Fevereiro!$E$16</f>
        <v>72.833333333333329</v>
      </c>
      <c r="N29" s="11">
        <f>[25]Fevereiro!$E$17</f>
        <v>74.541666666666671</v>
      </c>
      <c r="O29" s="11">
        <f>[25]Fevereiro!$E$18</f>
        <v>85.5625</v>
      </c>
      <c r="P29" s="11">
        <f>[25]Fevereiro!$E$19</f>
        <v>85.5</v>
      </c>
      <c r="Q29" s="11">
        <f>[25]Fevereiro!$E$20</f>
        <v>58.625</v>
      </c>
      <c r="R29" s="11">
        <f>[25]Fevereiro!$E$21</f>
        <v>68.727272727272734</v>
      </c>
      <c r="S29" s="11">
        <f>[25]Fevereiro!$E$22</f>
        <v>66.94736842105263</v>
      </c>
      <c r="T29" s="11">
        <f>[25]Fevereiro!$E$23</f>
        <v>72.25</v>
      </c>
      <c r="U29" s="11">
        <f>[25]Fevereiro!$E$24</f>
        <v>74.571428571428569</v>
      </c>
      <c r="V29" s="11">
        <f>[25]Fevereiro!$E$25</f>
        <v>67.818181818181813</v>
      </c>
      <c r="W29" s="11">
        <f>[25]Fevereiro!$E$26</f>
        <v>68.086956521739125</v>
      </c>
      <c r="X29" s="11">
        <f>[25]Fevereiro!$E$27</f>
        <v>66.681818181818187</v>
      </c>
      <c r="Y29" s="11">
        <f>[25]Fevereiro!$E$28</f>
        <v>64.75</v>
      </c>
      <c r="Z29" s="11">
        <f>[25]Fevereiro!$E$29</f>
        <v>62.291666666666664</v>
      </c>
      <c r="AA29" s="11">
        <f>[25]Fevereiro!$E$30</f>
        <v>72.625</v>
      </c>
      <c r="AB29" s="11">
        <f>[25]Fevereiro!$E$31</f>
        <v>82.5</v>
      </c>
      <c r="AC29" s="11">
        <f>[25]Fevereiro!$E$32</f>
        <v>62</v>
      </c>
      <c r="AD29" s="87">
        <f t="shared" si="1"/>
        <v>68.335020175898535</v>
      </c>
      <c r="AG29" t="s">
        <v>47</v>
      </c>
    </row>
    <row r="30" spans="1:33" x14ac:dyDescent="0.2">
      <c r="A30" s="57" t="s">
        <v>10</v>
      </c>
      <c r="B30" s="11">
        <f>[26]Fevereiro!$E$5</f>
        <v>57</v>
      </c>
      <c r="C30" s="11">
        <f>[26]Fevereiro!$E$6</f>
        <v>71.583333333333329</v>
      </c>
      <c r="D30" s="11">
        <f>[26]Fevereiro!$E$7</f>
        <v>71.458333333333329</v>
      </c>
      <c r="E30" s="11">
        <f>[26]Fevereiro!$E$8</f>
        <v>79.958333333333329</v>
      </c>
      <c r="F30" s="11">
        <f>[26]Fevereiro!$E$9</f>
        <v>81.375</v>
      </c>
      <c r="G30" s="11">
        <f>[26]Fevereiro!$E$10</f>
        <v>71.75</v>
      </c>
      <c r="H30" s="11">
        <f>[26]Fevereiro!$E$11</f>
        <v>69.791666666666671</v>
      </c>
      <c r="I30" s="11">
        <f>[26]Fevereiro!$E$12</f>
        <v>73.375</v>
      </c>
      <c r="J30" s="11">
        <f>[26]Fevereiro!$E$13</f>
        <v>62.791666666666664</v>
      </c>
      <c r="K30" s="11">
        <f>[26]Fevereiro!$E$14</f>
        <v>73.833333333333329</v>
      </c>
      <c r="L30" s="11">
        <f>[26]Fevereiro!$E$15</f>
        <v>72.708333333333329</v>
      </c>
      <c r="M30" s="11">
        <f>[26]Fevereiro!$E$16</f>
        <v>84.5</v>
      </c>
      <c r="N30" s="11">
        <f>[26]Fevereiro!$E$17</f>
        <v>83.625</v>
      </c>
      <c r="O30" s="11">
        <f>[26]Fevereiro!$E$18</f>
        <v>82.958333333333329</v>
      </c>
      <c r="P30" s="11">
        <f>[26]Fevereiro!$E$19</f>
        <v>80.125</v>
      </c>
      <c r="Q30" s="11">
        <f>[26]Fevereiro!$E$20</f>
        <v>70.916666666666671</v>
      </c>
      <c r="R30" s="11">
        <f>[26]Fevereiro!$E$21</f>
        <v>74.625</v>
      </c>
      <c r="S30" s="11">
        <f>[26]Fevereiro!$E$22</f>
        <v>81.166666666666671</v>
      </c>
      <c r="T30" s="11">
        <f>[26]Fevereiro!$E$23</f>
        <v>87.416666666666671</v>
      </c>
      <c r="U30" s="11">
        <f>[26]Fevereiro!$E$24</f>
        <v>76.083333333333329</v>
      </c>
      <c r="V30" s="11">
        <f>[26]Fevereiro!$E$25</f>
        <v>71.416666666666671</v>
      </c>
      <c r="W30" s="11">
        <f>[26]Fevereiro!$E$26</f>
        <v>66.791666666666671</v>
      </c>
      <c r="X30" s="11">
        <f>[26]Fevereiro!$E$27</f>
        <v>65.541666666666671</v>
      </c>
      <c r="Y30" s="11">
        <f>[26]Fevereiro!$E$28</f>
        <v>63.166666666666664</v>
      </c>
      <c r="Z30" s="11">
        <f>[26]Fevereiro!$E$29</f>
        <v>62.166666666666664</v>
      </c>
      <c r="AA30" s="11">
        <f>[26]Fevereiro!$E$30</f>
        <v>95.166666666666671</v>
      </c>
      <c r="AB30" s="11">
        <f>[26]Fevereiro!$E$31</f>
        <v>89.75</v>
      </c>
      <c r="AC30" s="11">
        <f>[26]Fevereiro!$E$32</f>
        <v>77.125</v>
      </c>
      <c r="AD30" s="87">
        <f t="shared" si="1"/>
        <v>74.934523809523824</v>
      </c>
      <c r="AF30" t="s">
        <v>47</v>
      </c>
      <c r="AG30" t="s">
        <v>47</v>
      </c>
    </row>
    <row r="31" spans="1:33" x14ac:dyDescent="0.2">
      <c r="A31" s="57" t="s">
        <v>172</v>
      </c>
      <c r="B31" s="11">
        <f>[27]Fevereiro!$E$5</f>
        <v>77.785714285714292</v>
      </c>
      <c r="C31" s="11">
        <f>[27]Fevereiro!$E$6</f>
        <v>69.541666666666671</v>
      </c>
      <c r="D31" s="11">
        <f>[27]Fevereiro!$E$7</f>
        <v>76.36363636363636</v>
      </c>
      <c r="E31" s="11">
        <f>[27]Fevereiro!$E$8</f>
        <v>81.666666666666671</v>
      </c>
      <c r="F31" s="11">
        <f>[27]Fevereiro!$E$9</f>
        <v>85.416666666666671</v>
      </c>
      <c r="G31" s="11">
        <f>[27]Fevereiro!$E$10</f>
        <v>79.782608695652172</v>
      </c>
      <c r="H31" s="11">
        <f>[27]Fevereiro!$E$11</f>
        <v>73.61904761904762</v>
      </c>
      <c r="I31" s="11">
        <f>[27]Fevereiro!$E$12</f>
        <v>73.10526315789474</v>
      </c>
      <c r="J31" s="11">
        <f>[27]Fevereiro!$E$13</f>
        <v>76</v>
      </c>
      <c r="K31" s="11">
        <f>[27]Fevereiro!$E$14</f>
        <v>77.166666666666671</v>
      </c>
      <c r="L31" s="11">
        <f>[27]Fevereiro!$E$15</f>
        <v>83.315789473684205</v>
      </c>
      <c r="M31" s="11">
        <f>[27]Fevereiro!$E$16</f>
        <v>87.958333333333329</v>
      </c>
      <c r="N31" s="11">
        <f>[27]Fevereiro!$E$17</f>
        <v>81.375</v>
      </c>
      <c r="O31" s="11">
        <f>[27]Fevereiro!$E$18</f>
        <v>92.5</v>
      </c>
      <c r="P31" s="11">
        <f>[27]Fevereiro!$E$19</f>
        <v>83.25</v>
      </c>
      <c r="Q31" s="11">
        <f>[27]Fevereiro!$E$20</f>
        <v>71.791666666666671</v>
      </c>
      <c r="R31" s="11">
        <f>[27]Fevereiro!$E$21</f>
        <v>73.458333333333329</v>
      </c>
      <c r="S31" s="11">
        <f>[27]Fevereiro!$E$22</f>
        <v>83.666666666666671</v>
      </c>
      <c r="T31" s="11">
        <f>[27]Fevereiro!$E$23</f>
        <v>85.125</v>
      </c>
      <c r="U31" s="11">
        <f>[27]Fevereiro!$E$24</f>
        <v>84.333333333333329</v>
      </c>
      <c r="V31" s="11">
        <f>[27]Fevereiro!$E$25</f>
        <v>75.434782608695656</v>
      </c>
      <c r="W31" s="11">
        <f>[27]Fevereiro!$E$26</f>
        <v>74.099999999999994</v>
      </c>
      <c r="X31" s="11">
        <f>[27]Fevereiro!$E$27</f>
        <v>71.714285714285708</v>
      </c>
      <c r="Y31" s="11">
        <f>[27]Fevereiro!$E$28</f>
        <v>74.315789473684205</v>
      </c>
      <c r="Z31" s="11">
        <f>[27]Fevereiro!$E$29</f>
        <v>75.222222222222229</v>
      </c>
      <c r="AA31" s="11">
        <f>[27]Fevereiro!$E$30</f>
        <v>92.458333333333329</v>
      </c>
      <c r="AB31" s="11">
        <f>[27]Fevereiro!$E$31</f>
        <v>90.958333333333329</v>
      </c>
      <c r="AC31" s="11">
        <f>[27]Fevereiro!$E$32</f>
        <v>78.666666666666671</v>
      </c>
      <c r="AD31" s="87">
        <f t="shared" si="1"/>
        <v>79.646159748137521</v>
      </c>
      <c r="AF31" t="s">
        <v>47</v>
      </c>
    </row>
    <row r="32" spans="1:33" x14ac:dyDescent="0.2">
      <c r="A32" s="57" t="s">
        <v>11</v>
      </c>
      <c r="B32" s="11">
        <f>[28]Fevereiro!$E$5</f>
        <v>65</v>
      </c>
      <c r="C32" s="11">
        <f>[28]Fevereiro!$E$6</f>
        <v>74.208333333333329</v>
      </c>
      <c r="D32" s="11">
        <f>[28]Fevereiro!$E$7</f>
        <v>67.916666666666671</v>
      </c>
      <c r="E32" s="11">
        <f>[28]Fevereiro!$E$8</f>
        <v>72.083333333333329</v>
      </c>
      <c r="F32" s="11">
        <f>[28]Fevereiro!$E$9</f>
        <v>77.166666666666671</v>
      </c>
      <c r="G32" s="11">
        <f>[28]Fevereiro!$E$10</f>
        <v>77.041666666666671</v>
      </c>
      <c r="H32" s="11">
        <f>[28]Fevereiro!$E$11</f>
        <v>74.958333333333329</v>
      </c>
      <c r="I32" s="11">
        <f>[28]Fevereiro!$E$12</f>
        <v>74.541666666666671</v>
      </c>
      <c r="J32" s="11">
        <f>[28]Fevereiro!$E$13</f>
        <v>72.125</v>
      </c>
      <c r="K32" s="11">
        <f>[28]Fevereiro!$E$14</f>
        <v>79.625</v>
      </c>
      <c r="L32" s="11">
        <f>[28]Fevereiro!$E$15</f>
        <v>74.625</v>
      </c>
      <c r="M32" s="11">
        <f>[28]Fevereiro!$E$16</f>
        <v>86.375</v>
      </c>
      <c r="N32" s="11">
        <f>[28]Fevereiro!$E$17</f>
        <v>80.916666666666671</v>
      </c>
      <c r="O32" s="11">
        <f>[28]Fevereiro!$E$18</f>
        <v>88.5</v>
      </c>
      <c r="P32" s="11">
        <f>[28]Fevereiro!$E$19</f>
        <v>83.875</v>
      </c>
      <c r="Q32" s="11">
        <f>[28]Fevereiro!$E$20</f>
        <v>67.625</v>
      </c>
      <c r="R32" s="11">
        <f>[28]Fevereiro!$E$21</f>
        <v>67.125</v>
      </c>
      <c r="S32" s="11">
        <f>[28]Fevereiro!$E$22</f>
        <v>73.458333333333329</v>
      </c>
      <c r="T32" s="11">
        <f>[28]Fevereiro!$E$23</f>
        <v>75.625</v>
      </c>
      <c r="U32" s="11">
        <f>[28]Fevereiro!$E$24</f>
        <v>76.5</v>
      </c>
      <c r="V32" s="11">
        <f>[28]Fevereiro!$E$25</f>
        <v>78.125</v>
      </c>
      <c r="W32" s="11">
        <f>[28]Fevereiro!$E$26</f>
        <v>73.666666666666671</v>
      </c>
      <c r="X32" s="11">
        <f>[28]Fevereiro!$E$27</f>
        <v>70.333333333333329</v>
      </c>
      <c r="Y32" s="11">
        <f>[28]Fevereiro!$E$28</f>
        <v>67.708333333333329</v>
      </c>
      <c r="Z32" s="11">
        <f>[28]Fevereiro!$E$29</f>
        <v>68.583333333333329</v>
      </c>
      <c r="AA32" s="11">
        <f>[28]Fevereiro!$E$30</f>
        <v>88.666666666666671</v>
      </c>
      <c r="AB32" s="11">
        <f>[28]Fevereiro!$E$31</f>
        <v>92.708333333333329</v>
      </c>
      <c r="AC32" s="11">
        <f>[28]Fevereiro!$E$32</f>
        <v>79.5</v>
      </c>
      <c r="AD32" s="87">
        <f t="shared" si="1"/>
        <v>76.020833333333329</v>
      </c>
      <c r="AG32" t="s">
        <v>47</v>
      </c>
    </row>
    <row r="33" spans="1:34" s="5" customFormat="1" x14ac:dyDescent="0.2">
      <c r="A33" s="57" t="s">
        <v>12</v>
      </c>
      <c r="B33" s="11">
        <f>[29]Fevereiro!$E$5</f>
        <v>45.07692307692308</v>
      </c>
      <c r="C33" s="11">
        <f>[29]Fevereiro!$E$6</f>
        <v>73.333333333333329</v>
      </c>
      <c r="D33" s="11">
        <f>[29]Fevereiro!$E$7</f>
        <v>52.833333333333336</v>
      </c>
      <c r="E33" s="11">
        <f>[29]Fevereiro!$E$8</f>
        <v>59.666666666666664</v>
      </c>
      <c r="F33" s="11">
        <f>[29]Fevereiro!$E$9</f>
        <v>62.5</v>
      </c>
      <c r="G33" s="11">
        <f>[29]Fevereiro!$E$10</f>
        <v>50</v>
      </c>
      <c r="H33" s="11">
        <f>[29]Fevereiro!$E$11</f>
        <v>51.545454545454547</v>
      </c>
      <c r="I33" s="11">
        <f>[29]Fevereiro!$E$12</f>
        <v>52.363636363636367</v>
      </c>
      <c r="J33" s="11">
        <f>[29]Fevereiro!$E$13</f>
        <v>51.583333333333336</v>
      </c>
      <c r="K33" s="11">
        <f>[29]Fevereiro!$E$14</f>
        <v>77.36363636363636</v>
      </c>
      <c r="L33" s="11">
        <f>[29]Fevereiro!$E$15</f>
        <v>58.25</v>
      </c>
      <c r="M33" s="11">
        <f>[29]Fevereiro!$E$16</f>
        <v>77.583333333333329</v>
      </c>
      <c r="N33" s="11">
        <f>[29]Fevereiro!$E$17</f>
        <v>72.769230769230774</v>
      </c>
      <c r="O33" s="11">
        <f>[29]Fevereiro!$E$18</f>
        <v>82.285714285714292</v>
      </c>
      <c r="P33" s="11">
        <f>[29]Fevereiro!$E$19</f>
        <v>79.727272727272734</v>
      </c>
      <c r="Q33" s="11">
        <f>[29]Fevereiro!$E$20</f>
        <v>49.333333333333336</v>
      </c>
      <c r="R33" s="11">
        <f>[29]Fevereiro!$E$21</f>
        <v>53.769230769230766</v>
      </c>
      <c r="S33" s="11">
        <f>[29]Fevereiro!$E$22</f>
        <v>60.272727272727273</v>
      </c>
      <c r="T33" s="11">
        <f>[29]Fevereiro!$E$23</f>
        <v>75.291666666666671</v>
      </c>
      <c r="U33" s="11">
        <f>[29]Fevereiro!$E$24</f>
        <v>79.375</v>
      </c>
      <c r="V33" s="11">
        <f>[29]Fevereiro!$E$25</f>
        <v>75.625</v>
      </c>
      <c r="W33" s="11">
        <f>[29]Fevereiro!$E$26</f>
        <v>74.291666666666671</v>
      </c>
      <c r="X33" s="11">
        <f>[29]Fevereiro!$E$27</f>
        <v>73.125</v>
      </c>
      <c r="Y33" s="11">
        <f>[29]Fevereiro!$E$28</f>
        <v>69.291666666666671</v>
      </c>
      <c r="Z33" s="11">
        <f>[29]Fevereiro!$E$29</f>
        <v>66.416666666666671</v>
      </c>
      <c r="AA33" s="11">
        <f>[29]Fevereiro!$E$30</f>
        <v>85.916666666666671</v>
      </c>
      <c r="AB33" s="11">
        <f>[29]Fevereiro!$E$31</f>
        <v>88.625</v>
      </c>
      <c r="AC33" s="11">
        <f>[29]Fevereiro!$E$32</f>
        <v>80.130434782608702</v>
      </c>
      <c r="AD33" s="87">
        <f t="shared" si="1"/>
        <v>67.083783129396494</v>
      </c>
    </row>
    <row r="34" spans="1:34" x14ac:dyDescent="0.2">
      <c r="A34" s="57" t="s">
        <v>13</v>
      </c>
      <c r="B34" s="11">
        <f>[30]Fevereiro!$E$5</f>
        <v>76.625</v>
      </c>
      <c r="C34" s="11">
        <f>[30]Fevereiro!$E$6</f>
        <v>77.625</v>
      </c>
      <c r="D34" s="11">
        <f>[30]Fevereiro!$E$7</f>
        <v>71.916666666666671</v>
      </c>
      <c r="E34" s="11">
        <f>[30]Fevereiro!$E$8</f>
        <v>78.083333333333329</v>
      </c>
      <c r="F34" s="11">
        <f>[30]Fevereiro!$E$9</f>
        <v>80.826086956521735</v>
      </c>
      <c r="G34" s="11">
        <f>[30]Fevereiro!$E$10</f>
        <v>71.066666666666663</v>
      </c>
      <c r="H34" s="11">
        <f>[30]Fevereiro!$E$11</f>
        <v>67.0625</v>
      </c>
      <c r="I34" s="11">
        <f>[30]Fevereiro!$E$12</f>
        <v>72.235294117647058</v>
      </c>
      <c r="J34" s="11">
        <f>[30]Fevereiro!$E$13</f>
        <v>68.84210526315789</v>
      </c>
      <c r="K34" s="11">
        <f>[30]Fevereiro!$E$14</f>
        <v>73.285714285714292</v>
      </c>
      <c r="L34" s="11">
        <f>[30]Fevereiro!$E$15</f>
        <v>73.541666666666671</v>
      </c>
      <c r="M34" s="11">
        <f>[30]Fevereiro!$E$16</f>
        <v>80.208333333333329</v>
      </c>
      <c r="N34" s="11">
        <f>[30]Fevereiro!$E$17</f>
        <v>85.541666666666671</v>
      </c>
      <c r="O34" s="11">
        <f>[30]Fevereiro!$E$18</f>
        <v>86.541666666666671</v>
      </c>
      <c r="P34" s="11">
        <f>[30]Fevereiro!$E$19</f>
        <v>88.041666666666671</v>
      </c>
      <c r="Q34" s="11">
        <f>[30]Fevereiro!$E$20</f>
        <v>76.041666666666671</v>
      </c>
      <c r="R34" s="11">
        <f>[30]Fevereiro!$E$21</f>
        <v>72.208333333333329</v>
      </c>
      <c r="S34" s="11">
        <f>[30]Fevereiro!$E$22</f>
        <v>75.916666666666671</v>
      </c>
      <c r="T34" s="11">
        <f>[30]Fevereiro!$E$23</f>
        <v>76.166666666666671</v>
      </c>
      <c r="U34" s="11">
        <f>[30]Fevereiro!$E$24</f>
        <v>86.5</v>
      </c>
      <c r="V34" s="11">
        <f>[30]Fevereiro!$E$25</f>
        <v>86.958333333333329</v>
      </c>
      <c r="W34" s="11">
        <f>[30]Fevereiro!$E$26</f>
        <v>82.291666666666671</v>
      </c>
      <c r="X34" s="11">
        <f>[30]Fevereiro!$E$27</f>
        <v>78.625</v>
      </c>
      <c r="Y34" s="11">
        <f>[30]Fevereiro!$E$28</f>
        <v>74.166666666666671</v>
      </c>
      <c r="Z34" s="11">
        <f>[30]Fevereiro!$E$29</f>
        <v>72.833333333333329</v>
      </c>
      <c r="AA34" s="11">
        <f>[30]Fevereiro!$E$30</f>
        <v>88.125</v>
      </c>
      <c r="AB34" s="11">
        <f>[30]Fevereiro!$E$31</f>
        <v>89.5</v>
      </c>
      <c r="AC34" s="11">
        <f>[30]Fevereiro!$E$32</f>
        <v>88.375</v>
      </c>
      <c r="AD34" s="87">
        <f t="shared" si="1"/>
        <v>78.541132165108621</v>
      </c>
      <c r="AF34" t="s">
        <v>47</v>
      </c>
    </row>
    <row r="35" spans="1:34" x14ac:dyDescent="0.2">
      <c r="A35" s="57" t="s">
        <v>173</v>
      </c>
      <c r="B35" s="11">
        <f>[31]Fevereiro!$E$5</f>
        <v>65</v>
      </c>
      <c r="C35" s="11">
        <f>[31]Fevereiro!$E$6</f>
        <v>66.25</v>
      </c>
      <c r="D35" s="11">
        <f>[31]Fevereiro!$E$7</f>
        <v>68.583333333333329</v>
      </c>
      <c r="E35" s="11">
        <f>[31]Fevereiro!$E$8</f>
        <v>70.708333333333329</v>
      </c>
      <c r="F35" s="11">
        <f>[31]Fevereiro!$E$9</f>
        <v>78</v>
      </c>
      <c r="G35" s="11">
        <f>[31]Fevereiro!$E$10</f>
        <v>76.833333333333329</v>
      </c>
      <c r="H35" s="11">
        <f>[31]Fevereiro!$E$11</f>
        <v>72.25</v>
      </c>
      <c r="I35" s="11">
        <f>[31]Fevereiro!$E$12</f>
        <v>70.083333333333329</v>
      </c>
      <c r="J35" s="11">
        <f>[31]Fevereiro!$E$13</f>
        <v>66.875</v>
      </c>
      <c r="K35" s="11">
        <f>[31]Fevereiro!$E$14</f>
        <v>74.666666666666671</v>
      </c>
      <c r="L35" s="11">
        <f>[31]Fevereiro!$E$15</f>
        <v>76.083333333333329</v>
      </c>
      <c r="M35" s="11">
        <f>[31]Fevereiro!$E$16</f>
        <v>78.375</v>
      </c>
      <c r="N35" s="11">
        <f>[31]Fevereiro!$E$17</f>
        <v>81.458333333333329</v>
      </c>
      <c r="O35" s="11">
        <f>[31]Fevereiro!$E$18</f>
        <v>83</v>
      </c>
      <c r="P35" s="11">
        <f>[31]Fevereiro!$E$19</f>
        <v>84.916666666666671</v>
      </c>
      <c r="Q35" s="11">
        <f>[31]Fevereiro!$E$20</f>
        <v>76.208333333333329</v>
      </c>
      <c r="R35" s="11">
        <f>[31]Fevereiro!$E$21</f>
        <v>70.583333333333329</v>
      </c>
      <c r="S35" s="11">
        <f>[31]Fevereiro!$E$22</f>
        <v>73.333333333333329</v>
      </c>
      <c r="T35" s="11">
        <f>[31]Fevereiro!$E$23</f>
        <v>78.708333333333329</v>
      </c>
      <c r="U35" s="11">
        <f>[31]Fevereiro!$E$24</f>
        <v>79.5</v>
      </c>
      <c r="V35" s="11">
        <f>[31]Fevereiro!$E$25</f>
        <v>77.125</v>
      </c>
      <c r="W35" s="11">
        <f>[31]Fevereiro!$E$26</f>
        <v>73.166666666666671</v>
      </c>
      <c r="X35" s="11">
        <f>[31]Fevereiro!$E$27</f>
        <v>69.958333333333329</v>
      </c>
      <c r="Y35" s="11">
        <f>[31]Fevereiro!$E$28</f>
        <v>68.416666666666671</v>
      </c>
      <c r="Z35" s="11">
        <f>[31]Fevereiro!$E$29</f>
        <v>70.458333333333329</v>
      </c>
      <c r="AA35" s="11">
        <f>[31]Fevereiro!$E$30</f>
        <v>79.458333333333329</v>
      </c>
      <c r="AB35" s="11">
        <f>[31]Fevereiro!$E$31</f>
        <v>87</v>
      </c>
      <c r="AC35" s="11">
        <f>[31]Fevereiro!$E$32</f>
        <v>86.041666666666671</v>
      </c>
      <c r="AD35" s="87">
        <f t="shared" si="1"/>
        <v>75.108630952380935</v>
      </c>
      <c r="AG35" t="s">
        <v>47</v>
      </c>
    </row>
    <row r="36" spans="1:34" x14ac:dyDescent="0.2">
      <c r="A36" s="57" t="s">
        <v>144</v>
      </c>
      <c r="B36" s="11">
        <f>[32]Fevereiro!$E$5</f>
        <v>66.291666666666671</v>
      </c>
      <c r="C36" s="11">
        <f>[32]Fevereiro!$E$6</f>
        <v>63.125</v>
      </c>
      <c r="D36" s="11">
        <f>[32]Fevereiro!$E$7</f>
        <v>68.375</v>
      </c>
      <c r="E36" s="11">
        <f>[32]Fevereiro!$E$8</f>
        <v>75.541666666666671</v>
      </c>
      <c r="F36" s="11">
        <f>[32]Fevereiro!$E$9</f>
        <v>80.291666666666671</v>
      </c>
      <c r="G36" s="11">
        <f>[32]Fevereiro!$E$10</f>
        <v>79.833333333333329</v>
      </c>
      <c r="H36" s="11">
        <f>[32]Fevereiro!$E$11</f>
        <v>71.583333333333329</v>
      </c>
      <c r="I36" s="11">
        <f>[32]Fevereiro!$E$12</f>
        <v>68.333333333333329</v>
      </c>
      <c r="J36" s="11">
        <f>[32]Fevereiro!$E$13</f>
        <v>70.458333333333329</v>
      </c>
      <c r="K36" s="11">
        <f>[32]Fevereiro!$E$14</f>
        <v>80</v>
      </c>
      <c r="L36" s="11">
        <f>[32]Fevereiro!$E$15</f>
        <v>77.958333333333329</v>
      </c>
      <c r="M36" s="11">
        <f>[32]Fevereiro!$E$16</f>
        <v>88.083333333333329</v>
      </c>
      <c r="N36" s="11">
        <f>[32]Fevereiro!$E$17</f>
        <v>91.041666666666671</v>
      </c>
      <c r="O36" s="11">
        <f>[32]Fevereiro!$E$18</f>
        <v>85.375</v>
      </c>
      <c r="P36" s="11">
        <f>[32]Fevereiro!$E$19</f>
        <v>89.625</v>
      </c>
      <c r="Q36" s="11">
        <f>[32]Fevereiro!$E$20</f>
        <v>77.208333333333329</v>
      </c>
      <c r="R36" s="11">
        <f>[32]Fevereiro!$E$21</f>
        <v>80</v>
      </c>
      <c r="S36" s="11">
        <f>[32]Fevereiro!$E$22</f>
        <v>73.958333333333329</v>
      </c>
      <c r="T36" s="11">
        <f>[32]Fevereiro!$E$23</f>
        <v>87.083333333333329</v>
      </c>
      <c r="U36" s="11">
        <f>[32]Fevereiro!$E$24</f>
        <v>93.857142857142861</v>
      </c>
      <c r="V36" s="11" t="str">
        <f>[32]Fevereiro!$E$25</f>
        <v>*</v>
      </c>
      <c r="W36" s="11" t="str">
        <f>[32]Fevereiro!$E$26</f>
        <v>*</v>
      </c>
      <c r="X36" s="11" t="str">
        <f>[32]Fevereiro!$E$27</f>
        <v>*</v>
      </c>
      <c r="Y36" s="11" t="str">
        <f>[32]Fevereiro!$E$28</f>
        <v>*</v>
      </c>
      <c r="Z36" s="11" t="str">
        <f>[32]Fevereiro!$E$29</f>
        <v>*</v>
      </c>
      <c r="AA36" s="11" t="str">
        <f>[32]Fevereiro!$E$30</f>
        <v>*</v>
      </c>
      <c r="AB36" s="11" t="str">
        <f>[32]Fevereiro!$E$31</f>
        <v>*</v>
      </c>
      <c r="AC36" s="11" t="str">
        <f>[32]Fevereiro!$E$32</f>
        <v>*</v>
      </c>
      <c r="AD36" s="87">
        <f t="shared" si="1"/>
        <v>78.401190476190465</v>
      </c>
      <c r="AG36" t="s">
        <v>47</v>
      </c>
    </row>
    <row r="37" spans="1:34" x14ac:dyDescent="0.2">
      <c r="A37" s="57" t="s">
        <v>14</v>
      </c>
      <c r="B37" s="11">
        <f>[33]Fevereiro!$E$5</f>
        <v>61.25</v>
      </c>
      <c r="C37" s="11">
        <f>[33]Fevereiro!$E$6</f>
        <v>54.708333333333336</v>
      </c>
      <c r="D37" s="11">
        <f>[33]Fevereiro!$E$7</f>
        <v>56.916666666666664</v>
      </c>
      <c r="E37" s="11">
        <f>[33]Fevereiro!$E$8</f>
        <v>51.375</v>
      </c>
      <c r="F37" s="11">
        <f>[33]Fevereiro!$E$9</f>
        <v>59.25</v>
      </c>
      <c r="G37" s="11">
        <f>[33]Fevereiro!$E$10</f>
        <v>74.5</v>
      </c>
      <c r="H37" s="11">
        <f>[33]Fevereiro!$E$11</f>
        <v>69.541666666666671</v>
      </c>
      <c r="I37" s="11">
        <f>[33]Fevereiro!$E$12</f>
        <v>61.833333333333336</v>
      </c>
      <c r="J37" s="11">
        <f>[33]Fevereiro!$E$13</f>
        <v>64.833333333333329</v>
      </c>
      <c r="K37" s="11">
        <f>[33]Fevereiro!$E$14</f>
        <v>76.083333333333329</v>
      </c>
      <c r="L37" s="11">
        <f>[33]Fevereiro!$E$15</f>
        <v>73.958333333333329</v>
      </c>
      <c r="M37" s="11">
        <f>[33]Fevereiro!$E$16</f>
        <v>85.333333333333329</v>
      </c>
      <c r="N37" s="11">
        <f>[33]Fevereiro!$E$17</f>
        <v>81.75</v>
      </c>
      <c r="O37" s="11">
        <f>[33]Fevereiro!$E$18</f>
        <v>82.61904761904762</v>
      </c>
      <c r="P37" s="11">
        <f>[33]Fevereiro!$E$19</f>
        <v>79</v>
      </c>
      <c r="Q37" s="11">
        <f>[33]Fevereiro!$E$20</f>
        <v>75.916666666666671</v>
      </c>
      <c r="R37" s="11">
        <f>[33]Fevereiro!$E$21</f>
        <v>61.769230769230766</v>
      </c>
      <c r="S37" s="11">
        <f>[33]Fevereiro!$E$22</f>
        <v>64.933333333333337</v>
      </c>
      <c r="T37" s="11">
        <f>[33]Fevereiro!$E$23</f>
        <v>77.705882352941174</v>
      </c>
      <c r="U37" s="11">
        <f>[33]Fevereiro!$E$24</f>
        <v>76.833333333333329</v>
      </c>
      <c r="V37" s="11">
        <f>[33]Fevereiro!$E$25</f>
        <v>74.142857142857139</v>
      </c>
      <c r="W37" s="11">
        <f>[33]Fevereiro!$E$26</f>
        <v>68.5</v>
      </c>
      <c r="X37" s="11">
        <f>[33]Fevereiro!$E$27</f>
        <v>55.666666666666664</v>
      </c>
      <c r="Y37" s="11">
        <f>[33]Fevereiro!$E$28</f>
        <v>50.909090909090907</v>
      </c>
      <c r="Z37" s="11">
        <f>[33]Fevereiro!$E$29</f>
        <v>62.611111111111114</v>
      </c>
      <c r="AA37" s="11">
        <f>[33]Fevereiro!$E$30</f>
        <v>73</v>
      </c>
      <c r="AB37" s="11">
        <f>[33]Fevereiro!$E$31</f>
        <v>83.529411764705884</v>
      </c>
      <c r="AC37" s="11">
        <f>[33]Fevereiro!$E$32</f>
        <v>82</v>
      </c>
      <c r="AD37" s="87">
        <f t="shared" si="1"/>
        <v>69.30249875008279</v>
      </c>
      <c r="AE37" t="s">
        <v>47</v>
      </c>
      <c r="AG37" t="s">
        <v>47</v>
      </c>
    </row>
    <row r="38" spans="1:34" x14ac:dyDescent="0.2">
      <c r="A38" s="57" t="s">
        <v>174</v>
      </c>
      <c r="B38" s="11">
        <f>[34]Fevereiro!$E$5</f>
        <v>84.92307692307692</v>
      </c>
      <c r="C38" s="11">
        <f>[34]Fevereiro!$E$6</f>
        <v>83</v>
      </c>
      <c r="D38" s="11">
        <f>[34]Fevereiro!$E$7</f>
        <v>83.15384615384616</v>
      </c>
      <c r="E38" s="11">
        <f>[34]Fevereiro!$E$8</f>
        <v>81.25</v>
      </c>
      <c r="F38" s="11">
        <f>[34]Fevereiro!$E$9</f>
        <v>80.642857142857139</v>
      </c>
      <c r="G38" s="11">
        <f>[34]Fevereiro!$E$10</f>
        <v>84.538461538461533</v>
      </c>
      <c r="H38" s="11">
        <f>[34]Fevereiro!$E$11</f>
        <v>84.384615384615387</v>
      </c>
      <c r="I38" s="11">
        <f>[34]Fevereiro!$E$12</f>
        <v>88.166666666666671</v>
      </c>
      <c r="J38" s="11">
        <f>[34]Fevereiro!$E$13</f>
        <v>86.25</v>
      </c>
      <c r="K38" s="11">
        <f>[34]Fevereiro!$E$14</f>
        <v>89.583333333333329</v>
      </c>
      <c r="L38" s="11">
        <f>[34]Fevereiro!$E$15</f>
        <v>84.916666666666671</v>
      </c>
      <c r="M38" s="11">
        <f>[34]Fevereiro!$E$16</f>
        <v>87.333333333333329</v>
      </c>
      <c r="N38" s="11">
        <f>[34]Fevereiro!$E$17</f>
        <v>89.733333333333334</v>
      </c>
      <c r="O38" s="11">
        <f>[34]Fevereiro!$E$18</f>
        <v>87.368421052631575</v>
      </c>
      <c r="P38" s="11">
        <f>[34]Fevereiro!$E$19</f>
        <v>89.117647058823536</v>
      </c>
      <c r="Q38" s="11">
        <f>[34]Fevereiro!$E$20</f>
        <v>88.4375</v>
      </c>
      <c r="R38" s="11">
        <f>[34]Fevereiro!$E$21</f>
        <v>87.6</v>
      </c>
      <c r="S38" s="11">
        <f>[34]Fevereiro!$E$22</f>
        <v>85</v>
      </c>
      <c r="T38" s="11">
        <f>[34]Fevereiro!$E$23</f>
        <v>85</v>
      </c>
      <c r="U38" s="11">
        <f>[34]Fevereiro!$E$24</f>
        <v>91.166666666666671</v>
      </c>
      <c r="V38" s="11">
        <f>[34]Fevereiro!$E$25</f>
        <v>90.470588235294116</v>
      </c>
      <c r="W38" s="11">
        <f>[34]Fevereiro!$E$26</f>
        <v>88.533333333333331</v>
      </c>
      <c r="X38" s="11">
        <f>[34]Fevereiro!$E$27</f>
        <v>87.214285714285708</v>
      </c>
      <c r="Y38" s="11">
        <f>[34]Fevereiro!$E$28</f>
        <v>87.384615384615387</v>
      </c>
      <c r="Z38" s="11">
        <f>[34]Fevereiro!$E$29</f>
        <v>86.888888888888886</v>
      </c>
      <c r="AA38" s="11">
        <f>[34]Fevereiro!$E$30</f>
        <v>90.227272727272734</v>
      </c>
      <c r="AB38" s="11">
        <f>[34]Fevereiro!$E$31</f>
        <v>90.764705882352942</v>
      </c>
      <c r="AC38" s="11">
        <f>[34]Fevereiro!$E$32</f>
        <v>86.958333333333329</v>
      </c>
      <c r="AD38" s="87">
        <f t="shared" si="1"/>
        <v>86.786016026917451</v>
      </c>
      <c r="AE38" t="s">
        <v>47</v>
      </c>
      <c r="AF38" t="s">
        <v>47</v>
      </c>
      <c r="AH38" t="s">
        <v>47</v>
      </c>
    </row>
    <row r="39" spans="1:34" x14ac:dyDescent="0.2">
      <c r="A39" s="57" t="s">
        <v>15</v>
      </c>
      <c r="B39" s="11">
        <f>[35]Fevereiro!$E$5</f>
        <v>56.25</v>
      </c>
      <c r="C39" s="11">
        <f>[35]Fevereiro!$E$6</f>
        <v>62.625</v>
      </c>
      <c r="D39" s="11">
        <f>[35]Fevereiro!$E$7</f>
        <v>80.958333333333329</v>
      </c>
      <c r="E39" s="11">
        <f>[35]Fevereiro!$E$8</f>
        <v>74.791666666666671</v>
      </c>
      <c r="F39" s="11">
        <f>[35]Fevereiro!$E$9</f>
        <v>74.375</v>
      </c>
      <c r="G39" s="11">
        <f>[35]Fevereiro!$E$10</f>
        <v>70.916666666666671</v>
      </c>
      <c r="H39" s="11">
        <f>[35]Fevereiro!$E$11</f>
        <v>66.125</v>
      </c>
      <c r="I39" s="11">
        <f>[35]Fevereiro!$E$12</f>
        <v>66.291666666666671</v>
      </c>
      <c r="J39" s="11">
        <f>[35]Fevereiro!$E$13</f>
        <v>62.208333333333336</v>
      </c>
      <c r="K39" s="11">
        <f>[35]Fevereiro!$E$14</f>
        <v>75.083333333333329</v>
      </c>
      <c r="L39" s="11">
        <f>[35]Fevereiro!$E$15</f>
        <v>75.541666666666671</v>
      </c>
      <c r="M39" s="11">
        <f>[35]Fevereiro!$E$16</f>
        <v>82.5</v>
      </c>
      <c r="N39" s="11">
        <f>[35]Fevereiro!$E$17</f>
        <v>81.666666666666671</v>
      </c>
      <c r="O39" s="11">
        <f>[35]Fevereiro!$E$18</f>
        <v>89.416666666666671</v>
      </c>
      <c r="P39" s="11">
        <f>[35]Fevereiro!$E$19</f>
        <v>85</v>
      </c>
      <c r="Q39" s="11">
        <f>[35]Fevereiro!$E$20</f>
        <v>72.041666666666671</v>
      </c>
      <c r="R39" s="11">
        <f>[35]Fevereiro!$E$21</f>
        <v>74</v>
      </c>
      <c r="S39" s="11">
        <f>[35]Fevereiro!$E$22</f>
        <v>75.75</v>
      </c>
      <c r="T39" s="11">
        <f>[35]Fevereiro!$E$23</f>
        <v>82.625</v>
      </c>
      <c r="U39" s="11">
        <f>[35]Fevereiro!$E$24</f>
        <v>79.541666666666671</v>
      </c>
      <c r="V39" s="11">
        <f>[35]Fevereiro!$E$25</f>
        <v>74.75</v>
      </c>
      <c r="W39" s="11">
        <f>[35]Fevereiro!$E$26</f>
        <v>72.75</v>
      </c>
      <c r="X39" s="11">
        <f>[35]Fevereiro!$E$27</f>
        <v>66.458333333333329</v>
      </c>
      <c r="Y39" s="11">
        <f>[35]Fevereiro!$E$28</f>
        <v>64.5</v>
      </c>
      <c r="Z39" s="11">
        <f>[35]Fevereiro!$E$29</f>
        <v>64.416666666666671</v>
      </c>
      <c r="AA39" s="11">
        <f>[35]Fevereiro!$E$30</f>
        <v>91.291666666666671</v>
      </c>
      <c r="AB39" s="11">
        <f>[35]Fevereiro!$E$31</f>
        <v>89.916666666666671</v>
      </c>
      <c r="AC39" s="11">
        <f>[35]Fevereiro!$E$32</f>
        <v>79.875</v>
      </c>
      <c r="AD39" s="87">
        <f t="shared" si="1"/>
        <v>74.702380952380963</v>
      </c>
      <c r="AE39" t="s">
        <v>47</v>
      </c>
      <c r="AG39" t="s">
        <v>47</v>
      </c>
    </row>
    <row r="40" spans="1:34" x14ac:dyDescent="0.2">
      <c r="A40" s="57" t="s">
        <v>16</v>
      </c>
      <c r="B40" s="11">
        <f>[36]Fevereiro!$E$5</f>
        <v>47.083333333333336</v>
      </c>
      <c r="C40" s="11">
        <f>[36]Fevereiro!$E$6</f>
        <v>55.083333333333336</v>
      </c>
      <c r="D40" s="11">
        <f>[36]Fevereiro!$E$7</f>
        <v>70.5</v>
      </c>
      <c r="E40" s="11">
        <f>[36]Fevereiro!$E$8</f>
        <v>67.958333333333329</v>
      </c>
      <c r="F40" s="11">
        <f>[36]Fevereiro!$E$9</f>
        <v>55.875</v>
      </c>
      <c r="G40" s="11">
        <f>[36]Fevereiro!$E$10</f>
        <v>51.541666666666664</v>
      </c>
      <c r="H40" s="11">
        <f>[36]Fevereiro!$E$11</f>
        <v>49.625</v>
      </c>
      <c r="I40" s="11">
        <f>[36]Fevereiro!$E$12</f>
        <v>46.416666666666664</v>
      </c>
      <c r="J40" s="11">
        <f>[36]Fevereiro!$E$13</f>
        <v>47.125</v>
      </c>
      <c r="K40" s="11">
        <f>[36]Fevereiro!$E$14</f>
        <v>66.5</v>
      </c>
      <c r="L40" s="11">
        <f>[36]Fevereiro!$E$15</f>
        <v>63.583333333333336</v>
      </c>
      <c r="M40" s="11">
        <f>[36]Fevereiro!$E$16</f>
        <v>64.333333333333329</v>
      </c>
      <c r="N40" s="11">
        <f>[36]Fevereiro!$E$17</f>
        <v>81.291666666666671</v>
      </c>
      <c r="O40" s="11">
        <f>[36]Fevereiro!$E$18</f>
        <v>80.583333333333329</v>
      </c>
      <c r="P40" s="11">
        <f>[36]Fevereiro!$E$19</f>
        <v>77.333333333333329</v>
      </c>
      <c r="Q40" s="11">
        <f>[36]Fevereiro!$E$20</f>
        <v>64.166666666666671</v>
      </c>
      <c r="R40" s="11">
        <f>[36]Fevereiro!$E$21</f>
        <v>64.416666666666671</v>
      </c>
      <c r="S40" s="11">
        <f>[36]Fevereiro!$E$22</f>
        <v>58.375</v>
      </c>
      <c r="T40" s="11">
        <f>[36]Fevereiro!$E$23</f>
        <v>65.25</v>
      </c>
      <c r="U40" s="11">
        <f>[36]Fevereiro!$E$24</f>
        <v>72.75</v>
      </c>
      <c r="V40" s="11">
        <f>[36]Fevereiro!$E$25</f>
        <v>55.5</v>
      </c>
      <c r="W40" s="11">
        <f>[36]Fevereiro!$E$26</f>
        <v>59.916666666666664</v>
      </c>
      <c r="X40" s="11">
        <f>[36]Fevereiro!$E$27</f>
        <v>52.133333333333333</v>
      </c>
      <c r="Y40" s="11">
        <f>[36]Fevereiro!$E$28</f>
        <v>56.208333333333336</v>
      </c>
      <c r="Z40" s="11">
        <f>[36]Fevereiro!$E$29</f>
        <v>56.291666666666664</v>
      </c>
      <c r="AA40" s="11">
        <f>[36]Fevereiro!$E$30</f>
        <v>85.117647058823536</v>
      </c>
      <c r="AB40" s="11">
        <f>[36]Fevereiro!$E$31</f>
        <v>90.75</v>
      </c>
      <c r="AC40" s="11">
        <f>[36]Fevereiro!$E$32</f>
        <v>72.75</v>
      </c>
      <c r="AD40" s="87">
        <f t="shared" si="1"/>
        <v>63.516404061624662</v>
      </c>
      <c r="AF40" t="s">
        <v>47</v>
      </c>
      <c r="AG40" t="s">
        <v>47</v>
      </c>
    </row>
    <row r="41" spans="1:34" x14ac:dyDescent="0.2">
      <c r="A41" s="57" t="s">
        <v>175</v>
      </c>
      <c r="B41" s="11">
        <f>[37]Fevereiro!$E$5</f>
        <v>68.541666666666671</v>
      </c>
      <c r="C41" s="11">
        <f>[37]Fevereiro!$E$6</f>
        <v>65.25</v>
      </c>
      <c r="D41" s="11">
        <f>[37]Fevereiro!$E$7</f>
        <v>63.25</v>
      </c>
      <c r="E41" s="11">
        <f>[37]Fevereiro!$E$8</f>
        <v>68.541666666666671</v>
      </c>
      <c r="F41" s="11">
        <f>[37]Fevereiro!$E$9</f>
        <v>81.666666666666671</v>
      </c>
      <c r="G41" s="11">
        <f>[37]Fevereiro!$E$10</f>
        <v>83.208333333333329</v>
      </c>
      <c r="H41" s="11">
        <f>[37]Fevereiro!$E$11</f>
        <v>79.75</v>
      </c>
      <c r="I41" s="11">
        <f>[37]Fevereiro!$E$12</f>
        <v>74.125</v>
      </c>
      <c r="J41" s="11">
        <f>[37]Fevereiro!$E$13</f>
        <v>69.666666666666671</v>
      </c>
      <c r="K41" s="11">
        <f>[37]Fevereiro!$E$14</f>
        <v>75.208333333333329</v>
      </c>
      <c r="L41" s="11">
        <f>[37]Fevereiro!$E$15</f>
        <v>75.666666666666671</v>
      </c>
      <c r="M41" s="11">
        <f>[37]Fevereiro!$E$16</f>
        <v>87.333333333333329</v>
      </c>
      <c r="N41" s="11">
        <f>[37]Fevereiro!$E$17</f>
        <v>84.666666666666671</v>
      </c>
      <c r="O41" s="11">
        <f>[37]Fevereiro!$E$18</f>
        <v>88.958333333333329</v>
      </c>
      <c r="P41" s="11">
        <f>[37]Fevereiro!$E$19</f>
        <v>91</v>
      </c>
      <c r="Q41" s="11">
        <f>[37]Fevereiro!$E$20</f>
        <v>73.583333333333329</v>
      </c>
      <c r="R41" s="11">
        <f>[37]Fevereiro!$E$21</f>
        <v>68.916666666666671</v>
      </c>
      <c r="S41" s="11">
        <f>[37]Fevereiro!$E$22</f>
        <v>70.375</v>
      </c>
      <c r="T41" s="11">
        <f>[37]Fevereiro!$E$23</f>
        <v>76.625</v>
      </c>
      <c r="U41" s="11">
        <f>[37]Fevereiro!$E$24</f>
        <v>79.416666666666671</v>
      </c>
      <c r="V41" s="11">
        <f>[37]Fevereiro!$E$25</f>
        <v>78.291666666666671</v>
      </c>
      <c r="W41" s="11">
        <f>[37]Fevereiro!$E$26</f>
        <v>68.916666666666671</v>
      </c>
      <c r="X41" s="11">
        <f>[37]Fevereiro!$E$27</f>
        <v>73.333333333333329</v>
      </c>
      <c r="Y41" s="11">
        <f>[37]Fevereiro!$E$28</f>
        <v>71.375</v>
      </c>
      <c r="Z41" s="11">
        <f>[37]Fevereiro!$E$29</f>
        <v>81.857142857142861</v>
      </c>
      <c r="AA41" s="11">
        <f>[37]Fevereiro!$E$30</f>
        <v>85.333333333333329</v>
      </c>
      <c r="AB41" s="11">
        <f>[37]Fevereiro!$E$31</f>
        <v>91.541666666666671</v>
      </c>
      <c r="AC41" s="11">
        <f>[37]Fevereiro!$E$32</f>
        <v>93.208333333333329</v>
      </c>
      <c r="AD41" s="87">
        <f t="shared" si="1"/>
        <v>77.485969387755105</v>
      </c>
      <c r="AE41" t="s">
        <v>47</v>
      </c>
      <c r="AF41" t="s">
        <v>47</v>
      </c>
    </row>
    <row r="42" spans="1:34" x14ac:dyDescent="0.2">
      <c r="A42" s="57" t="s">
        <v>17</v>
      </c>
      <c r="B42" s="11">
        <f>[38]Fevereiro!$E$5</f>
        <v>64.875</v>
      </c>
      <c r="C42" s="11">
        <f>[38]Fevereiro!$E$6</f>
        <v>72.041666666666671</v>
      </c>
      <c r="D42" s="11">
        <f>[38]Fevereiro!$E$7</f>
        <v>66.5</v>
      </c>
      <c r="E42" s="11">
        <f>[38]Fevereiro!$E$8</f>
        <v>70.833333333333329</v>
      </c>
      <c r="F42" s="11">
        <f>[38]Fevereiro!$E$9</f>
        <v>78.333333333333329</v>
      </c>
      <c r="G42" s="11">
        <f>[38]Fevereiro!$E$10</f>
        <v>75.916666666666671</v>
      </c>
      <c r="H42" s="11">
        <f>[38]Fevereiro!$E$11</f>
        <v>67.041666666666671</v>
      </c>
      <c r="I42" s="11">
        <f>[38]Fevereiro!$E$12</f>
        <v>73.458333333333329</v>
      </c>
      <c r="J42" s="11">
        <f>[38]Fevereiro!$E$13</f>
        <v>70.833333333333329</v>
      </c>
      <c r="K42" s="11">
        <f>[38]Fevereiro!$E$14</f>
        <v>82.166666666666671</v>
      </c>
      <c r="L42" s="11">
        <f>[38]Fevereiro!$E$15</f>
        <v>74.291666666666671</v>
      </c>
      <c r="M42" s="11">
        <f>[38]Fevereiro!$E$16</f>
        <v>86.833333333333329</v>
      </c>
      <c r="N42" s="11">
        <f>[38]Fevereiro!$E$17</f>
        <v>82.625</v>
      </c>
      <c r="O42" s="11">
        <f>[38]Fevereiro!$E$18</f>
        <v>90.416666666666671</v>
      </c>
      <c r="P42" s="11">
        <f>[38]Fevereiro!$E$19</f>
        <v>88.625</v>
      </c>
      <c r="Q42" s="11">
        <f>[38]Fevereiro!$E$20</f>
        <v>68.541666666666671</v>
      </c>
      <c r="R42" s="11">
        <f>[38]Fevereiro!$E$21</f>
        <v>57.25</v>
      </c>
      <c r="S42" s="11">
        <f>[38]Fevereiro!$E$22</f>
        <v>73.583333333333329</v>
      </c>
      <c r="T42" s="11">
        <f>[38]Fevereiro!$E$23</f>
        <v>86.833333333333329</v>
      </c>
      <c r="U42" s="11">
        <f>[38]Fevereiro!$E$24</f>
        <v>84.541666666666671</v>
      </c>
      <c r="V42" s="11">
        <f>[38]Fevereiro!$E$25</f>
        <v>76.583333333333329</v>
      </c>
      <c r="W42" s="11">
        <f>[38]Fevereiro!$E$26</f>
        <v>67.125</v>
      </c>
      <c r="X42" s="11">
        <f>[38]Fevereiro!$E$27</f>
        <v>68</v>
      </c>
      <c r="Y42" s="11">
        <f>[38]Fevereiro!$E$28</f>
        <v>67.25</v>
      </c>
      <c r="Z42" s="11">
        <f>[38]Fevereiro!$E$29</f>
        <v>68.833333333333329</v>
      </c>
      <c r="AA42" s="11">
        <f>[38]Fevereiro!$E$30</f>
        <v>93.5</v>
      </c>
      <c r="AB42" s="11">
        <f>[38]Fevereiro!$E$31</f>
        <v>95.916666666666671</v>
      </c>
      <c r="AC42" s="11">
        <f>[38]Fevereiro!$E$32</f>
        <v>84.541666666666671</v>
      </c>
      <c r="AD42" s="87">
        <f t="shared" si="1"/>
        <v>76.331845238095227</v>
      </c>
      <c r="AF42" t="s">
        <v>47</v>
      </c>
      <c r="AG42" t="s">
        <v>47</v>
      </c>
    </row>
    <row r="43" spans="1:34" x14ac:dyDescent="0.2">
      <c r="A43" s="57" t="s">
        <v>157</v>
      </c>
      <c r="B43" s="11">
        <f>[39]Fevereiro!$E$5</f>
        <v>68.541666666666671</v>
      </c>
      <c r="C43" s="11">
        <f>[39]Fevereiro!$E$6</f>
        <v>63.541666666666664</v>
      </c>
      <c r="D43" s="11">
        <f>[39]Fevereiro!$E$7</f>
        <v>63.25</v>
      </c>
      <c r="E43" s="11">
        <f>[39]Fevereiro!$E$8</f>
        <v>70.666666666666671</v>
      </c>
      <c r="F43" s="11">
        <f>[39]Fevereiro!$E$9</f>
        <v>73.791666666666671</v>
      </c>
      <c r="G43" s="11">
        <f>[39]Fevereiro!$E$10</f>
        <v>75.666666666666671</v>
      </c>
      <c r="H43" s="11">
        <f>[39]Fevereiro!$E$11</f>
        <v>70.541666666666671</v>
      </c>
      <c r="I43" s="11">
        <f>[39]Fevereiro!$E$12</f>
        <v>63.541666666666664</v>
      </c>
      <c r="J43" s="11">
        <f>[39]Fevereiro!$E$13</f>
        <v>67.791666666666671</v>
      </c>
      <c r="K43" s="11">
        <f>[39]Fevereiro!$E$14</f>
        <v>79.041666666666671</v>
      </c>
      <c r="L43" s="11">
        <f>[39]Fevereiro!$E$15</f>
        <v>72.625</v>
      </c>
      <c r="M43" s="11">
        <f>[39]Fevereiro!$E$16</f>
        <v>79.125</v>
      </c>
      <c r="N43" s="11">
        <f>[39]Fevereiro!$E$17</f>
        <v>85.291666666666671</v>
      </c>
      <c r="O43" s="11">
        <f>[39]Fevereiro!$E$18</f>
        <v>83.875</v>
      </c>
      <c r="P43" s="11">
        <f>[39]Fevereiro!$E$19</f>
        <v>91.208333333333329</v>
      </c>
      <c r="Q43" s="11">
        <f>[39]Fevereiro!$E$20</f>
        <v>74.5</v>
      </c>
      <c r="R43" s="11">
        <f>[39]Fevereiro!$E$21</f>
        <v>72.375</v>
      </c>
      <c r="S43" s="11">
        <f>[39]Fevereiro!$E$22</f>
        <v>78.916666666666671</v>
      </c>
      <c r="T43" s="11">
        <f>[39]Fevereiro!$E$23</f>
        <v>80.708333333333329</v>
      </c>
      <c r="U43" s="11">
        <f>[39]Fevereiro!$E$24</f>
        <v>78.5</v>
      </c>
      <c r="V43" s="11">
        <f>[39]Fevereiro!$E$25</f>
        <v>81.375</v>
      </c>
      <c r="W43" s="11">
        <f>[39]Fevereiro!$E$26</f>
        <v>70</v>
      </c>
      <c r="X43" s="11">
        <f>[39]Fevereiro!$E$27</f>
        <v>69.5</v>
      </c>
      <c r="Y43" s="11">
        <f>[39]Fevereiro!$E$28</f>
        <v>70.208333333333329</v>
      </c>
      <c r="Z43" s="11">
        <f>[39]Fevereiro!$E$29</f>
        <v>71.875</v>
      </c>
      <c r="AA43" s="11">
        <f>[39]Fevereiro!$E$30</f>
        <v>87.458333333333329</v>
      </c>
      <c r="AB43" s="11">
        <f>[39]Fevereiro!$E$31</f>
        <v>91</v>
      </c>
      <c r="AC43" s="11">
        <f>[39]Fevereiro!$E$32</f>
        <v>89.25</v>
      </c>
      <c r="AD43" s="87">
        <f t="shared" si="1"/>
        <v>75.863095238095227</v>
      </c>
      <c r="AG43" t="s">
        <v>47</v>
      </c>
    </row>
    <row r="44" spans="1:34" x14ac:dyDescent="0.2">
      <c r="A44" s="57" t="s">
        <v>18</v>
      </c>
      <c r="B44" s="11">
        <f>[40]Fevereiro!$E$5</f>
        <v>64.291666666666671</v>
      </c>
      <c r="C44" s="11">
        <f>[40]Fevereiro!$E$6</f>
        <v>70.833333333333329</v>
      </c>
      <c r="D44" s="11">
        <f>[40]Fevereiro!$E$7</f>
        <v>72.666666666666671</v>
      </c>
      <c r="E44" s="11">
        <f>[40]Fevereiro!$E$8</f>
        <v>73.291666666666671</v>
      </c>
      <c r="F44" s="11">
        <f>[40]Fevereiro!$E$9</f>
        <v>75.625</v>
      </c>
      <c r="G44" s="11">
        <f>[40]Fevereiro!$E$10</f>
        <v>77.791666666666671</v>
      </c>
      <c r="H44" s="11">
        <f>[40]Fevereiro!$E$11</f>
        <v>78.208333333333329</v>
      </c>
      <c r="I44" s="11">
        <f>[40]Fevereiro!$E$12</f>
        <v>75.458333333333329</v>
      </c>
      <c r="J44" s="11">
        <f>[40]Fevereiro!$E$13</f>
        <v>80.083333333333329</v>
      </c>
      <c r="K44" s="11">
        <f>[40]Fevereiro!$E$14</f>
        <v>86.958333333333329</v>
      </c>
      <c r="L44" s="11">
        <f>[40]Fevereiro!$E$15</f>
        <v>81.875</v>
      </c>
      <c r="M44" s="11">
        <f>[40]Fevereiro!$E$16</f>
        <v>82.875</v>
      </c>
      <c r="N44" s="11">
        <f>[40]Fevereiro!$E$17</f>
        <v>87.75</v>
      </c>
      <c r="O44" s="11">
        <f>[40]Fevereiro!$E$18</f>
        <v>89.541666666666671</v>
      </c>
      <c r="P44" s="11">
        <f>[40]Fevereiro!$E$19</f>
        <v>89.958333333333329</v>
      </c>
      <c r="Q44" s="11">
        <f>[40]Fevereiro!$E$20</f>
        <v>78.5</v>
      </c>
      <c r="R44" s="11">
        <f>[40]Fevereiro!$E$21</f>
        <v>68.375</v>
      </c>
      <c r="S44" s="11">
        <f>[40]Fevereiro!$E$22</f>
        <v>67.583333333333329</v>
      </c>
      <c r="T44" s="11">
        <f>[40]Fevereiro!$E$23</f>
        <v>77.333333333333329</v>
      </c>
      <c r="U44" s="11">
        <f>[40]Fevereiro!$E$24</f>
        <v>88.875</v>
      </c>
      <c r="V44" s="11">
        <f>[40]Fevereiro!$E$25</f>
        <v>82.25</v>
      </c>
      <c r="W44" s="11">
        <f>[40]Fevereiro!$E$26</f>
        <v>78.041666666666671</v>
      </c>
      <c r="X44" s="11">
        <f>[40]Fevereiro!$E$27</f>
        <v>72.125</v>
      </c>
      <c r="Y44" s="11">
        <f>[40]Fevereiro!$E$28</f>
        <v>68.5</v>
      </c>
      <c r="Z44" s="11">
        <f>[40]Fevereiro!$E$29</f>
        <v>72.75</v>
      </c>
      <c r="AA44" s="11">
        <f>[40]Fevereiro!$E$30</f>
        <v>91.791666666666671</v>
      </c>
      <c r="AB44" s="11">
        <f>[40]Fevereiro!$E$31</f>
        <v>87.958333333333329</v>
      </c>
      <c r="AC44" s="11">
        <f>[40]Fevereiro!$E$32</f>
        <v>88.083333333333329</v>
      </c>
      <c r="AD44" s="87">
        <f t="shared" si="1"/>
        <v>78.906250000000014</v>
      </c>
      <c r="AE44" s="12" t="s">
        <v>47</v>
      </c>
      <c r="AG44" t="s">
        <v>47</v>
      </c>
    </row>
    <row r="45" spans="1:34" x14ac:dyDescent="0.2">
      <c r="A45" s="57" t="s">
        <v>162</v>
      </c>
      <c r="B45" s="11">
        <f>[41]Fevereiro!$E$5</f>
        <v>67.666666666666671</v>
      </c>
      <c r="C45" s="11">
        <f>[41]Fevereiro!$E$6</f>
        <v>67.916666666666671</v>
      </c>
      <c r="D45" s="11">
        <f>[41]Fevereiro!$E$7</f>
        <v>69.291666666666671</v>
      </c>
      <c r="E45" s="11">
        <f>[41]Fevereiro!$E$8</f>
        <v>62.083333333333336</v>
      </c>
      <c r="F45" s="11">
        <f>[41]Fevereiro!$E$9</f>
        <v>68.041666666666671</v>
      </c>
      <c r="G45" s="11">
        <f>[41]Fevereiro!$E$10</f>
        <v>76.666666666666671</v>
      </c>
      <c r="H45" s="11">
        <f>[41]Fevereiro!$E$11</f>
        <v>68.791666666666671</v>
      </c>
      <c r="I45" s="11">
        <f>[41]Fevereiro!$E$12</f>
        <v>62.416666666666664</v>
      </c>
      <c r="J45" s="11">
        <f>[41]Fevereiro!$E$13</f>
        <v>66.541666666666671</v>
      </c>
      <c r="K45" s="11">
        <f>[41]Fevereiro!$E$14</f>
        <v>72.833333333333329</v>
      </c>
      <c r="L45" s="11">
        <f>[41]Fevereiro!$E$15</f>
        <v>74.458333333333329</v>
      </c>
      <c r="M45" s="11">
        <f>[41]Fevereiro!$E$16</f>
        <v>86.708333333333329</v>
      </c>
      <c r="N45" s="11">
        <f>[41]Fevereiro!$E$17</f>
        <v>82.458333333333329</v>
      </c>
      <c r="O45" s="11">
        <f>[41]Fevereiro!$E$18</f>
        <v>83.458333333333329</v>
      </c>
      <c r="P45" s="11">
        <f>[41]Fevereiro!$E$19</f>
        <v>87</v>
      </c>
      <c r="Q45" s="11">
        <f>[41]Fevereiro!$E$20</f>
        <v>82.75</v>
      </c>
      <c r="R45" s="11">
        <f>[41]Fevereiro!$E$21</f>
        <v>74.75</v>
      </c>
      <c r="S45" s="11">
        <f>[41]Fevereiro!$E$22</f>
        <v>69.125</v>
      </c>
      <c r="T45" s="11">
        <f>[41]Fevereiro!$E$23</f>
        <v>77.708333333333329</v>
      </c>
      <c r="U45" s="11">
        <f>[41]Fevereiro!$E$24</f>
        <v>89.583333333333329</v>
      </c>
      <c r="V45" s="11">
        <f>[41]Fevereiro!$E$25</f>
        <v>89.166666666666671</v>
      </c>
      <c r="W45" s="11">
        <f>[41]Fevereiro!$E$26</f>
        <v>80</v>
      </c>
      <c r="X45" s="11">
        <f>[41]Fevereiro!$E$27</f>
        <v>76.083333333333329</v>
      </c>
      <c r="Y45" s="11">
        <f>[41]Fevereiro!$E$28</f>
        <v>73.166666666666671</v>
      </c>
      <c r="Z45" s="11">
        <f>[41]Fevereiro!$E$29</f>
        <v>68.375</v>
      </c>
      <c r="AA45" s="11">
        <f>[41]Fevereiro!$E$30</f>
        <v>84.916666666666671</v>
      </c>
      <c r="AB45" s="11">
        <f>[41]Fevereiro!$E$31</f>
        <v>89.083333333333329</v>
      </c>
      <c r="AC45" s="11">
        <f>[41]Fevereiro!$E$32</f>
        <v>94</v>
      </c>
      <c r="AD45" s="87">
        <f t="shared" si="1"/>
        <v>76.608630952380963</v>
      </c>
      <c r="AF45" t="s">
        <v>47</v>
      </c>
      <c r="AG45" t="s">
        <v>47</v>
      </c>
    </row>
    <row r="46" spans="1:34" x14ac:dyDescent="0.2">
      <c r="A46" s="57" t="s">
        <v>19</v>
      </c>
      <c r="B46" s="11">
        <f>[42]Fevereiro!$E$5</f>
        <v>60.458333333333336</v>
      </c>
      <c r="C46" s="11">
        <f>[42]Fevereiro!$E$6</f>
        <v>69.583333333333329</v>
      </c>
      <c r="D46" s="11">
        <f>[42]Fevereiro!$E$7</f>
        <v>83.916666666666671</v>
      </c>
      <c r="E46" s="11">
        <f>[42]Fevereiro!$E$8</f>
        <v>80.625</v>
      </c>
      <c r="F46" s="11">
        <f>[42]Fevereiro!$E$9</f>
        <v>79.125</v>
      </c>
      <c r="G46" s="11">
        <f>[42]Fevereiro!$E$10</f>
        <v>71.125</v>
      </c>
      <c r="H46" s="11">
        <f>[42]Fevereiro!$E$11</f>
        <v>65.541666666666671</v>
      </c>
      <c r="I46" s="11">
        <f>[42]Fevereiro!$E$12</f>
        <v>69.833333333333329</v>
      </c>
      <c r="J46" s="11">
        <f>[42]Fevereiro!$E$13</f>
        <v>64.958333333333329</v>
      </c>
      <c r="K46" s="11">
        <f>[42]Fevereiro!$E$14</f>
        <v>77.291666666666671</v>
      </c>
      <c r="L46" s="11">
        <f>[42]Fevereiro!$E$15</f>
        <v>76.333333333333329</v>
      </c>
      <c r="M46" s="11">
        <f>[42]Fevereiro!$E$16</f>
        <v>88.25</v>
      </c>
      <c r="N46" s="11">
        <f>[42]Fevereiro!$E$17</f>
        <v>81.166666666666671</v>
      </c>
      <c r="O46" s="11">
        <f>[42]Fevereiro!$E$18</f>
        <v>78.666666666666671</v>
      </c>
      <c r="P46" s="11">
        <f>[42]Fevereiro!$E$19</f>
        <v>76.041666666666671</v>
      </c>
      <c r="Q46" s="11">
        <f>[42]Fevereiro!$E$20</f>
        <v>72.666666666666671</v>
      </c>
      <c r="R46" s="11">
        <f>[42]Fevereiro!$E$21</f>
        <v>80.333333333333329</v>
      </c>
      <c r="S46" s="11">
        <f>[42]Fevereiro!$E$22</f>
        <v>85.916666666666671</v>
      </c>
      <c r="T46" s="11">
        <f>[42]Fevereiro!$E$23</f>
        <v>81.25</v>
      </c>
      <c r="U46" s="11">
        <f>[42]Fevereiro!$E$24</f>
        <v>70.791666666666671</v>
      </c>
      <c r="V46" s="11">
        <f>[42]Fevereiro!$E$25</f>
        <v>68.041666666666671</v>
      </c>
      <c r="W46" s="11">
        <f>[42]Fevereiro!$E$26</f>
        <v>66</v>
      </c>
      <c r="X46" s="11">
        <f>[42]Fevereiro!$E$27</f>
        <v>70.291666666666671</v>
      </c>
      <c r="Y46" s="11">
        <f>[42]Fevereiro!$E$28</f>
        <v>64.375</v>
      </c>
      <c r="Z46" s="11">
        <f>[42]Fevereiro!$E$29</f>
        <v>68.958333333333329</v>
      </c>
      <c r="AA46" s="11">
        <f>[42]Fevereiro!$E$30</f>
        <v>92.083333333333329</v>
      </c>
      <c r="AB46" s="11">
        <f>[42]Fevereiro!$E$31</f>
        <v>81.458333333333329</v>
      </c>
      <c r="AC46" s="11">
        <f>[42]Fevereiro!$E$32</f>
        <v>67.916666666666671</v>
      </c>
      <c r="AD46" s="87">
        <f t="shared" si="1"/>
        <v>74.75</v>
      </c>
      <c r="AF46" t="s">
        <v>47</v>
      </c>
      <c r="AG46" t="s">
        <v>47</v>
      </c>
      <c r="AH46" t="s">
        <v>47</v>
      </c>
    </row>
    <row r="47" spans="1:34" x14ac:dyDescent="0.2">
      <c r="A47" s="57" t="s">
        <v>31</v>
      </c>
      <c r="B47" s="11">
        <f>[43]Fevereiro!$E$5</f>
        <v>58.541666666666664</v>
      </c>
      <c r="C47" s="11">
        <f>[43]Fevereiro!$E$6</f>
        <v>66.375</v>
      </c>
      <c r="D47" s="11">
        <f>[43]Fevereiro!$E$7</f>
        <v>67.25</v>
      </c>
      <c r="E47" s="11">
        <f>[43]Fevereiro!$E$8</f>
        <v>70.125</v>
      </c>
      <c r="F47" s="11">
        <f>[43]Fevereiro!$E$9</f>
        <v>74.125</v>
      </c>
      <c r="G47" s="11">
        <f>[43]Fevereiro!$E$10</f>
        <v>70.666666666666671</v>
      </c>
      <c r="H47" s="11">
        <f>[43]Fevereiro!$E$11</f>
        <v>67.375</v>
      </c>
      <c r="I47" s="11">
        <f>[43]Fevereiro!$E$12</f>
        <v>60.541666666666664</v>
      </c>
      <c r="J47" s="11">
        <f>[43]Fevereiro!$E$13</f>
        <v>60.833333333333336</v>
      </c>
      <c r="K47" s="11">
        <f>[43]Fevereiro!$E$14</f>
        <v>72.5</v>
      </c>
      <c r="L47" s="11">
        <f>[43]Fevereiro!$E$15</f>
        <v>70.916666666666671</v>
      </c>
      <c r="M47" s="11">
        <f>[43]Fevereiro!$E$16</f>
        <v>82.166666666666671</v>
      </c>
      <c r="N47" s="11">
        <f>[43]Fevereiro!$E$17</f>
        <v>82.333333333333329</v>
      </c>
      <c r="O47" s="11">
        <f>[43]Fevereiro!$E$18</f>
        <v>86.958333333333329</v>
      </c>
      <c r="P47" s="11">
        <f>[43]Fevereiro!$E$19</f>
        <v>91.333333333333329</v>
      </c>
      <c r="Q47" s="11">
        <f>[43]Fevereiro!$E$20</f>
        <v>74.416666666666671</v>
      </c>
      <c r="R47" s="11">
        <f>[43]Fevereiro!$E$21</f>
        <v>67.166666666666671</v>
      </c>
      <c r="S47" s="11">
        <f>[43]Fevereiro!$E$22</f>
        <v>66.125</v>
      </c>
      <c r="T47" s="11">
        <f>[43]Fevereiro!$E$23</f>
        <v>70.791666666666671</v>
      </c>
      <c r="U47" s="11">
        <f>[43]Fevereiro!$E$24</f>
        <v>76.833333333333329</v>
      </c>
      <c r="V47" s="11">
        <f>[43]Fevereiro!$E$25</f>
        <v>74.416666666666671</v>
      </c>
      <c r="W47" s="11">
        <f>[43]Fevereiro!$E$26</f>
        <v>69.375</v>
      </c>
      <c r="X47" s="11">
        <f>[43]Fevereiro!$E$27</f>
        <v>67.208333333333329</v>
      </c>
      <c r="Y47" s="11">
        <f>[43]Fevereiro!$E$28</f>
        <v>64.375</v>
      </c>
      <c r="Z47" s="11">
        <f>[43]Fevereiro!$E$29</f>
        <v>67.125</v>
      </c>
      <c r="AA47" s="11">
        <f>[43]Fevereiro!$E$30</f>
        <v>85.083333333333329</v>
      </c>
      <c r="AB47" s="11">
        <f>[43]Fevereiro!$E$31</f>
        <v>92.333333333333329</v>
      </c>
      <c r="AC47" s="11">
        <f>[43]Fevereiro!$E$32</f>
        <v>87.833333333333329</v>
      </c>
      <c r="AD47" s="87">
        <f t="shared" si="1"/>
        <v>73.040178571428569</v>
      </c>
      <c r="AG47" t="s">
        <v>47</v>
      </c>
    </row>
    <row r="48" spans="1:34" x14ac:dyDescent="0.2">
      <c r="A48" s="57" t="s">
        <v>44</v>
      </c>
      <c r="B48" s="11">
        <f>[44]Fevereiro!$E$5</f>
        <v>72.291666666666671</v>
      </c>
      <c r="C48" s="11">
        <f>[44]Fevereiro!$E$6</f>
        <v>69.458333333333329</v>
      </c>
      <c r="D48" s="11">
        <f>[44]Fevereiro!$E$7</f>
        <v>70.791666666666671</v>
      </c>
      <c r="E48" s="11">
        <f>[44]Fevereiro!$E$8</f>
        <v>68.541666666666671</v>
      </c>
      <c r="F48" s="11">
        <f>[44]Fevereiro!$E$9</f>
        <v>73.708333333333329</v>
      </c>
      <c r="G48" s="11">
        <f>[44]Fevereiro!$E$10</f>
        <v>79.916666666666671</v>
      </c>
      <c r="H48" s="11">
        <f>[44]Fevereiro!$E$11</f>
        <v>76.083333333333329</v>
      </c>
      <c r="I48" s="11">
        <f>[44]Fevereiro!$E$12</f>
        <v>73.875</v>
      </c>
      <c r="J48" s="11">
        <f>[44]Fevereiro!$E$13</f>
        <v>76.458333333333329</v>
      </c>
      <c r="K48" s="11">
        <f>[44]Fevereiro!$E$14</f>
        <v>77.125</v>
      </c>
      <c r="L48" s="11">
        <f>[44]Fevereiro!$E$15</f>
        <v>71.791666666666671</v>
      </c>
      <c r="M48" s="11">
        <f>[44]Fevereiro!$E$16</f>
        <v>75.875</v>
      </c>
      <c r="N48" s="11">
        <f>[44]Fevereiro!$E$17</f>
        <v>82.791666666666671</v>
      </c>
      <c r="O48" s="11">
        <f>[44]Fevereiro!$E$18</f>
        <v>85.708333333333329</v>
      </c>
      <c r="P48" s="11">
        <f>[44]Fevereiro!$E$19</f>
        <v>83.666666666666671</v>
      </c>
      <c r="Q48" s="11">
        <f>[44]Fevereiro!$E$20</f>
        <v>85.291666666666671</v>
      </c>
      <c r="R48" s="11">
        <f>[44]Fevereiro!$E$21</f>
        <v>74.583333333333329</v>
      </c>
      <c r="S48" s="11">
        <f>[44]Fevereiro!$E$22</f>
        <v>68.916666666666671</v>
      </c>
      <c r="T48" s="11">
        <f>[44]Fevereiro!$E$23</f>
        <v>86.5</v>
      </c>
      <c r="U48" s="11">
        <f>[44]Fevereiro!$E$24</f>
        <v>91.041666666666671</v>
      </c>
      <c r="V48" s="11">
        <f>[44]Fevereiro!$E$25</f>
        <v>87.833333333333329</v>
      </c>
      <c r="W48" s="11">
        <f>[44]Fevereiro!$E$26</f>
        <v>75.958333333333329</v>
      </c>
      <c r="X48" s="11">
        <f>[44]Fevereiro!$E$27</f>
        <v>75.208333333333329</v>
      </c>
      <c r="Y48" s="11">
        <f>[44]Fevereiro!$E$28</f>
        <v>76.5</v>
      </c>
      <c r="Z48" s="11">
        <f>[44]Fevereiro!$E$29</f>
        <v>75.166666666666671</v>
      </c>
      <c r="AA48" s="11">
        <f>[44]Fevereiro!$E$30</f>
        <v>88.75</v>
      </c>
      <c r="AB48" s="11">
        <f>[44]Fevereiro!$E$31</f>
        <v>87.333333333333329</v>
      </c>
      <c r="AC48" s="11">
        <f>[44]Fevereiro!$E$32</f>
        <v>88.083333333333329</v>
      </c>
      <c r="AD48" s="87">
        <f t="shared" si="1"/>
        <v>78.544642857142875</v>
      </c>
      <c r="AF48" t="s">
        <v>47</v>
      </c>
      <c r="AG48" t="s">
        <v>47</v>
      </c>
    </row>
    <row r="49" spans="1:33" x14ac:dyDescent="0.2">
      <c r="A49" s="57" t="s">
        <v>20</v>
      </c>
      <c r="B49" s="11">
        <f>[45]Fevereiro!$E$5</f>
        <v>65.666666666666671</v>
      </c>
      <c r="C49" s="11">
        <f>[45]Fevereiro!$E$6</f>
        <v>61.75</v>
      </c>
      <c r="D49" s="11">
        <f>[45]Fevereiro!$E$7</f>
        <v>58</v>
      </c>
      <c r="E49" s="11">
        <f>[45]Fevereiro!$E$8</f>
        <v>60.583333333333336</v>
      </c>
      <c r="F49" s="11">
        <f>[45]Fevereiro!$E$9</f>
        <v>72.5</v>
      </c>
      <c r="G49" s="11">
        <f>[45]Fevereiro!$E$10</f>
        <v>75.583333333333329</v>
      </c>
      <c r="H49" s="11">
        <f>[45]Fevereiro!$E$11</f>
        <v>61.708333333333336</v>
      </c>
      <c r="I49" s="11">
        <f>[45]Fevereiro!$E$12</f>
        <v>52.333333333333336</v>
      </c>
      <c r="J49" s="11">
        <f>[45]Fevereiro!$E$13</f>
        <v>57.375</v>
      </c>
      <c r="K49" s="11">
        <f>[45]Fevereiro!$E$14</f>
        <v>72.041666666666671</v>
      </c>
      <c r="L49" s="11">
        <f>[45]Fevereiro!$E$15</f>
        <v>69.5</v>
      </c>
      <c r="M49" s="11">
        <f>[45]Fevereiro!$E$16</f>
        <v>82.041666666666671</v>
      </c>
      <c r="N49" s="11">
        <f>[45]Fevereiro!$E$17</f>
        <v>88.86363636363636</v>
      </c>
      <c r="O49" s="11">
        <f>[45]Fevereiro!$E$18</f>
        <v>86.333333333333329</v>
      </c>
      <c r="P49" s="11">
        <f>[45]Fevereiro!$E$19</f>
        <v>85.941176470588232</v>
      </c>
      <c r="Q49" s="11">
        <f>[45]Fevereiro!$E$20</f>
        <v>74</v>
      </c>
      <c r="R49" s="11">
        <f>[45]Fevereiro!$E$21</f>
        <v>65.875</v>
      </c>
      <c r="S49" s="11">
        <f>[45]Fevereiro!$E$22</f>
        <v>62.666666666666664</v>
      </c>
      <c r="T49" s="11">
        <f>[45]Fevereiro!$E$23</f>
        <v>84.043478260869563</v>
      </c>
      <c r="U49" s="11">
        <f>[45]Fevereiro!$E$24</f>
        <v>92.391304347826093</v>
      </c>
      <c r="V49" s="11">
        <f>[45]Fevereiro!$E$25</f>
        <v>75.833333333333329</v>
      </c>
      <c r="W49" s="11">
        <f>[45]Fevereiro!$E$26</f>
        <v>76.791666666666671</v>
      </c>
      <c r="X49" s="11">
        <f>[45]Fevereiro!$E$27</f>
        <v>66.958333333333329</v>
      </c>
      <c r="Y49" s="11">
        <f>[45]Fevereiro!$E$28</f>
        <v>67.25</v>
      </c>
      <c r="Z49" s="11">
        <f>[45]Fevereiro!$E$29</f>
        <v>63.25</v>
      </c>
      <c r="AA49" s="11">
        <f>[45]Fevereiro!$E$30</f>
        <v>79.722222222222229</v>
      </c>
      <c r="AB49" s="11">
        <f>[45]Fevereiro!$E$31</f>
        <v>93.416666666666671</v>
      </c>
      <c r="AC49" s="11">
        <f>[45]Fevereiro!$E$32</f>
        <v>87.230769230769226</v>
      </c>
      <c r="AD49" s="87">
        <f t="shared" si="1"/>
        <v>72.844675722473042</v>
      </c>
      <c r="AE49" t="s">
        <v>47</v>
      </c>
      <c r="AF49" t="s">
        <v>47</v>
      </c>
      <c r="AG49" t="s">
        <v>47</v>
      </c>
    </row>
    <row r="50" spans="1:33" s="5" customFormat="1" ht="17.100000000000001" customHeight="1" x14ac:dyDescent="0.2">
      <c r="A50" s="58" t="s">
        <v>227</v>
      </c>
      <c r="B50" s="13">
        <f t="shared" ref="B50:AC50" si="2">AVERAGE(B5:B49)</f>
        <v>63.766572204968917</v>
      </c>
      <c r="C50" s="13">
        <f t="shared" si="2"/>
        <v>68.088127090301015</v>
      </c>
      <c r="D50" s="13">
        <f t="shared" si="2"/>
        <v>67.390764443889424</v>
      </c>
      <c r="E50" s="13">
        <f t="shared" si="2"/>
        <v>71.379990942028968</v>
      </c>
      <c r="F50" s="13">
        <f t="shared" si="2"/>
        <v>74.684207956898177</v>
      </c>
      <c r="G50" s="13">
        <f t="shared" si="2"/>
        <v>72.397193422519493</v>
      </c>
      <c r="H50" s="13">
        <f t="shared" si="2"/>
        <v>69.345444424235183</v>
      </c>
      <c r="I50" s="13">
        <f t="shared" si="2"/>
        <v>67.479006356130981</v>
      </c>
      <c r="J50" s="13">
        <f t="shared" si="2"/>
        <v>66.609846627438174</v>
      </c>
      <c r="K50" s="13">
        <f t="shared" si="2"/>
        <v>76.769153069153063</v>
      </c>
      <c r="L50" s="13">
        <f t="shared" si="2"/>
        <v>74.314859943977581</v>
      </c>
      <c r="M50" s="13">
        <f t="shared" si="2"/>
        <v>82.257803599908883</v>
      </c>
      <c r="N50" s="13">
        <f t="shared" si="2"/>
        <v>82.179922035570499</v>
      </c>
      <c r="O50" s="13">
        <f t="shared" si="2"/>
        <v>83.355631980767143</v>
      </c>
      <c r="P50" s="13">
        <f t="shared" si="2"/>
        <v>84.174146454036162</v>
      </c>
      <c r="Q50" s="13">
        <f t="shared" si="2"/>
        <v>72.494021739130417</v>
      </c>
      <c r="R50" s="13">
        <f t="shared" si="2"/>
        <v>70.78550445281212</v>
      </c>
      <c r="S50" s="13">
        <f t="shared" si="2"/>
        <v>72.82077413147492</v>
      </c>
      <c r="T50" s="13">
        <f t="shared" si="2"/>
        <v>79.984740502775892</v>
      </c>
      <c r="U50" s="13">
        <f t="shared" si="2"/>
        <v>81.358411604302361</v>
      </c>
      <c r="V50" s="13">
        <f t="shared" si="2"/>
        <v>76.606035245125724</v>
      </c>
      <c r="W50" s="13">
        <f t="shared" si="2"/>
        <v>71.665540141113652</v>
      </c>
      <c r="X50" s="13">
        <f t="shared" si="2"/>
        <v>69.626046489742151</v>
      </c>
      <c r="Y50" s="13">
        <f t="shared" si="2"/>
        <v>67.215414421386086</v>
      </c>
      <c r="Z50" s="13">
        <f t="shared" si="2"/>
        <v>68.621686485816909</v>
      </c>
      <c r="AA50" s="13">
        <f t="shared" si="2"/>
        <v>86.422569747647145</v>
      </c>
      <c r="AB50" s="13">
        <f t="shared" si="2"/>
        <v>88.513011048816693</v>
      </c>
      <c r="AC50" s="13">
        <f t="shared" si="2"/>
        <v>82.64956855667559</v>
      </c>
      <c r="AD50" s="86">
        <f>AVERAGE(AD5:AD49)</f>
        <v>74.729531813802325</v>
      </c>
      <c r="AE50" s="5" t="s">
        <v>47</v>
      </c>
    </row>
    <row r="51" spans="1:33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84"/>
    </row>
    <row r="52" spans="1:33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37" t="s">
        <v>97</v>
      </c>
      <c r="U52" s="137"/>
      <c r="V52" s="137"/>
      <c r="W52" s="137"/>
      <c r="X52" s="137"/>
      <c r="Y52" s="131"/>
      <c r="Z52" s="131"/>
      <c r="AA52" s="131"/>
      <c r="AB52" s="131"/>
      <c r="AC52" s="131"/>
      <c r="AD52" s="84"/>
      <c r="AG52" t="s">
        <v>47</v>
      </c>
    </row>
    <row r="53" spans="1:33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38" t="s">
        <v>98</v>
      </c>
      <c r="U53" s="138"/>
      <c r="V53" s="138"/>
      <c r="W53" s="138"/>
      <c r="X53" s="138"/>
      <c r="Y53" s="131"/>
      <c r="Z53" s="131"/>
      <c r="AA53" s="131"/>
      <c r="AB53" s="131"/>
      <c r="AC53" s="131"/>
      <c r="AD53" s="84"/>
    </row>
    <row r="54" spans="1:33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84"/>
    </row>
    <row r="55" spans="1:33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84"/>
    </row>
    <row r="56" spans="1:33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84"/>
    </row>
    <row r="57" spans="1:33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85"/>
      <c r="AE57" t="s">
        <v>47</v>
      </c>
    </row>
    <row r="59" spans="1:33" x14ac:dyDescent="0.2">
      <c r="AE59" t="s">
        <v>47</v>
      </c>
      <c r="AG59" t="s">
        <v>47</v>
      </c>
    </row>
    <row r="60" spans="1:33" x14ac:dyDescent="0.2">
      <c r="K60" s="2" t="s">
        <v>47</v>
      </c>
    </row>
    <row r="62" spans="1:33" x14ac:dyDescent="0.2">
      <c r="M62" s="2" t="s">
        <v>47</v>
      </c>
      <c r="T62" s="2" t="s">
        <v>47</v>
      </c>
    </row>
    <row r="63" spans="1:33" x14ac:dyDescent="0.2">
      <c r="AB63" s="2" t="s">
        <v>47</v>
      </c>
      <c r="AC63" s="2" t="s">
        <v>47</v>
      </c>
      <c r="AD63" s="7" t="s">
        <v>47</v>
      </c>
    </row>
    <row r="64" spans="1:33" x14ac:dyDescent="0.2">
      <c r="P64" s="2" t="s">
        <v>47</v>
      </c>
      <c r="R64" s="2" t="s">
        <v>47</v>
      </c>
    </row>
    <row r="69" spans="11:20" x14ac:dyDescent="0.2">
      <c r="T69" s="2" t="s">
        <v>47</v>
      </c>
    </row>
    <row r="72" spans="11:20" x14ac:dyDescent="0.2">
      <c r="K72" s="2" t="s">
        <v>47</v>
      </c>
    </row>
  </sheetData>
  <sheetProtection password="C6EC" sheet="1" objects="1" scenarios="1"/>
  <mergeCells count="34">
    <mergeCell ref="B2:AD2"/>
    <mergeCell ref="M3:M4"/>
    <mergeCell ref="A1:AD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D3:AD4"/>
    <mergeCell ref="T52:X52"/>
    <mergeCell ref="T53:X53"/>
    <mergeCell ref="Z3:Z4"/>
    <mergeCell ref="AA3:AA4"/>
    <mergeCell ref="AB3:AB4"/>
    <mergeCell ref="AC3:AC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6"/>
  <sheetViews>
    <sheetView zoomScale="90" zoomScaleNormal="90" workbookViewId="0">
      <selection activeCell="AH73" sqref="AG73:AH73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29" width="6" style="2" customWidth="1"/>
    <col min="30" max="30" width="7.5703125" style="7" bestFit="1" customWidth="1"/>
    <col min="31" max="31" width="7.7109375" style="1" customWidth="1"/>
  </cols>
  <sheetData>
    <row r="1" spans="1:33" ht="20.100000000000001" customHeight="1" x14ac:dyDescent="0.2">
      <c r="A1" s="143" t="s">
        <v>26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5"/>
    </row>
    <row r="2" spans="1:33" s="4" customFormat="1" ht="20.100000000000001" customHeight="1" x14ac:dyDescent="0.2">
      <c r="A2" s="158" t="s">
        <v>21</v>
      </c>
      <c r="B2" s="140" t="s">
        <v>231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2"/>
    </row>
    <row r="3" spans="1:33" s="5" customFormat="1" ht="20.100000000000001" customHeight="1" x14ac:dyDescent="0.2">
      <c r="A3" s="158"/>
      <c r="B3" s="157">
        <v>1</v>
      </c>
      <c r="C3" s="157">
        <f>SUM(B3+1)</f>
        <v>2</v>
      </c>
      <c r="D3" s="157">
        <f t="shared" ref="D3:AC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10" t="s">
        <v>37</v>
      </c>
      <c r="AE3" s="103" t="s">
        <v>36</v>
      </c>
    </row>
    <row r="4" spans="1:33" s="5" customFormat="1" ht="20.100000000000001" customHeight="1" x14ac:dyDescent="0.2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10" t="s">
        <v>35</v>
      </c>
      <c r="AE4" s="103" t="s">
        <v>35</v>
      </c>
    </row>
    <row r="5" spans="1:33" s="5" customFormat="1" x14ac:dyDescent="0.2">
      <c r="A5" s="57" t="s">
        <v>40</v>
      </c>
      <c r="B5" s="118">
        <f>[1]Fevereiro!$F$5</f>
        <v>97</v>
      </c>
      <c r="C5" s="118">
        <f>[1]Fevereiro!$F$6</f>
        <v>94</v>
      </c>
      <c r="D5" s="118">
        <f>[1]Fevereiro!$F$7</f>
        <v>90</v>
      </c>
      <c r="E5" s="118">
        <f>[1]Fevereiro!$F$8</f>
        <v>91</v>
      </c>
      <c r="F5" s="118">
        <f>[1]Fevereiro!$F$9</f>
        <v>97</v>
      </c>
      <c r="G5" s="118">
        <f>[1]Fevereiro!$F$10</f>
        <v>99</v>
      </c>
      <c r="H5" s="118">
        <f>[1]Fevereiro!$F$11</f>
        <v>99</v>
      </c>
      <c r="I5" s="118">
        <f>[1]Fevereiro!$F$12</f>
        <v>98</v>
      </c>
      <c r="J5" s="118">
        <f>[1]Fevereiro!$F$13</f>
        <v>95</v>
      </c>
      <c r="K5" s="118">
        <f>[1]Fevereiro!$F$14</f>
        <v>96</v>
      </c>
      <c r="L5" s="118">
        <f>[1]Fevereiro!$F$15</f>
        <v>95</v>
      </c>
      <c r="M5" s="118">
        <f>[1]Fevereiro!$F$16</f>
        <v>100</v>
      </c>
      <c r="N5" s="118">
        <f>[1]Fevereiro!$F$17</f>
        <v>100</v>
      </c>
      <c r="O5" s="118">
        <f>[1]Fevereiro!$F$18</f>
        <v>100</v>
      </c>
      <c r="P5" s="118">
        <f>[1]Fevereiro!$F$19</f>
        <v>98</v>
      </c>
      <c r="Q5" s="118">
        <f>[1]Fevereiro!$F$20</f>
        <v>99</v>
      </c>
      <c r="R5" s="118">
        <f>[1]Fevereiro!$F$21</f>
        <v>98</v>
      </c>
      <c r="S5" s="118">
        <f>[1]Fevereiro!$F$22</f>
        <v>98</v>
      </c>
      <c r="T5" s="118">
        <f>[1]Fevereiro!$F$23</f>
        <v>97</v>
      </c>
      <c r="U5" s="118">
        <f>[1]Fevereiro!$F$24</f>
        <v>99</v>
      </c>
      <c r="V5" s="118">
        <f>[1]Fevereiro!$F$25</f>
        <v>100</v>
      </c>
      <c r="W5" s="118">
        <f>[1]Fevereiro!$F$26</f>
        <v>98</v>
      </c>
      <c r="X5" s="118">
        <f>[1]Fevereiro!$F$27</f>
        <v>96</v>
      </c>
      <c r="Y5" s="118">
        <f>[1]Fevereiro!$F$28</f>
        <v>97</v>
      </c>
      <c r="Z5" s="118">
        <f>[1]Fevereiro!$F$29</f>
        <v>91</v>
      </c>
      <c r="AA5" s="118">
        <f>[1]Fevereiro!$F$30</f>
        <v>97</v>
      </c>
      <c r="AB5" s="118">
        <f>[1]Fevereiro!$F$31</f>
        <v>100</v>
      </c>
      <c r="AC5" s="118">
        <f>[1]Fevereiro!$F$32</f>
        <v>100</v>
      </c>
      <c r="AD5" s="15">
        <f>MAX(B5:AC5)</f>
        <v>100</v>
      </c>
      <c r="AE5" s="88">
        <f>AVERAGE(B5:AC5)</f>
        <v>97.107142857142861</v>
      </c>
    </row>
    <row r="6" spans="1:33" x14ac:dyDescent="0.2">
      <c r="A6" s="57" t="s">
        <v>0</v>
      </c>
      <c r="B6" s="11">
        <f>[2]Fevereiro!$F$5</f>
        <v>94</v>
      </c>
      <c r="C6" s="11">
        <f>[2]Fevereiro!$F$6</f>
        <v>92</v>
      </c>
      <c r="D6" s="11">
        <f>[2]Fevereiro!$F$7</f>
        <v>98</v>
      </c>
      <c r="E6" s="11">
        <f>[2]Fevereiro!$F$8</f>
        <v>98</v>
      </c>
      <c r="F6" s="11">
        <f>[2]Fevereiro!$F$9</f>
        <v>98</v>
      </c>
      <c r="G6" s="11">
        <f>[2]Fevereiro!$F$10</f>
        <v>98</v>
      </c>
      <c r="H6" s="11">
        <f>[2]Fevereiro!$F$11</f>
        <v>93</v>
      </c>
      <c r="I6" s="11">
        <f>[2]Fevereiro!$F$12</f>
        <v>94</v>
      </c>
      <c r="J6" s="11">
        <f>[2]Fevereiro!$F$13</f>
        <v>97</v>
      </c>
      <c r="K6" s="11">
        <f>[2]Fevereiro!$F$14</f>
        <v>93</v>
      </c>
      <c r="L6" s="11">
        <f>[2]Fevereiro!$F$15</f>
        <v>99</v>
      </c>
      <c r="M6" s="11">
        <f>[2]Fevereiro!$F$16</f>
        <v>99</v>
      </c>
      <c r="N6" s="11">
        <f>[2]Fevereiro!$F$17</f>
        <v>92</v>
      </c>
      <c r="O6" s="11">
        <f>[2]Fevereiro!$F$18</f>
        <v>98</v>
      </c>
      <c r="P6" s="11">
        <f>[2]Fevereiro!$F$19</f>
        <v>99</v>
      </c>
      <c r="Q6" s="11">
        <f>[2]Fevereiro!$F$20</f>
        <v>94</v>
      </c>
      <c r="R6" s="11">
        <f>[2]Fevereiro!$F$21</f>
        <v>99</v>
      </c>
      <c r="S6" s="11">
        <f>[2]Fevereiro!$F$22</f>
        <v>99</v>
      </c>
      <c r="T6" s="11">
        <f>[2]Fevereiro!$F$23</f>
        <v>98</v>
      </c>
      <c r="U6" s="11">
        <f>[2]Fevereiro!$F$24</f>
        <v>98</v>
      </c>
      <c r="V6" s="11">
        <f>[2]Fevereiro!$F$25</f>
        <v>99</v>
      </c>
      <c r="W6" s="11">
        <f>[2]Fevereiro!$F$26</f>
        <v>98</v>
      </c>
      <c r="X6" s="11">
        <f>[2]Fevereiro!$F$27</f>
        <v>95</v>
      </c>
      <c r="Y6" s="11">
        <f>[2]Fevereiro!$F$28</f>
        <v>83</v>
      </c>
      <c r="Z6" s="11">
        <f>[2]Fevereiro!$F$29</f>
        <v>88</v>
      </c>
      <c r="AA6" s="11">
        <f>[2]Fevereiro!$F$30</f>
        <v>99</v>
      </c>
      <c r="AB6" s="11">
        <f>[2]Fevereiro!$F$31</f>
        <v>99</v>
      </c>
      <c r="AC6" s="11">
        <f>[2]Fevereiro!$F$32</f>
        <v>98</v>
      </c>
      <c r="AD6" s="15">
        <f>MAX(B6:AC6)</f>
        <v>99</v>
      </c>
      <c r="AE6" s="88">
        <f>AVERAGE(B6:AC6)</f>
        <v>96.035714285714292</v>
      </c>
    </row>
    <row r="7" spans="1:33" x14ac:dyDescent="0.2">
      <c r="A7" s="57" t="s">
        <v>104</v>
      </c>
      <c r="B7" s="11">
        <f>[3]Fevereiro!$F$5</f>
        <v>92</v>
      </c>
      <c r="C7" s="11">
        <f>[3]Fevereiro!$F$6</f>
        <v>87</v>
      </c>
      <c r="D7" s="11">
        <f>[3]Fevereiro!$F$7</f>
        <v>94</v>
      </c>
      <c r="E7" s="11">
        <f>[3]Fevereiro!$F$8</f>
        <v>95</v>
      </c>
      <c r="F7" s="11">
        <f>[3]Fevereiro!$F$9</f>
        <v>97</v>
      </c>
      <c r="G7" s="11">
        <f>[3]Fevereiro!$F$10</f>
        <v>96</v>
      </c>
      <c r="H7" s="11">
        <f>[3]Fevereiro!$F$11</f>
        <v>93</v>
      </c>
      <c r="I7" s="11">
        <f>[3]Fevereiro!$F$12</f>
        <v>93</v>
      </c>
      <c r="J7" s="11">
        <f>[3]Fevereiro!$F$13</f>
        <v>95</v>
      </c>
      <c r="K7" s="11">
        <f>[3]Fevereiro!$F$14</f>
        <v>97</v>
      </c>
      <c r="L7" s="11">
        <f>[3]Fevereiro!$F$15</f>
        <v>97</v>
      </c>
      <c r="M7" s="11">
        <f>[3]Fevereiro!$F$16</f>
        <v>97</v>
      </c>
      <c r="N7" s="11">
        <f>[3]Fevereiro!$F$17</f>
        <v>95</v>
      </c>
      <c r="O7" s="11">
        <f>[3]Fevereiro!$F$18</f>
        <v>97</v>
      </c>
      <c r="P7" s="11">
        <f>[3]Fevereiro!$F$19</f>
        <v>98</v>
      </c>
      <c r="Q7" s="11">
        <f>[3]Fevereiro!$F$20</f>
        <v>90</v>
      </c>
      <c r="R7" s="11">
        <f>[3]Fevereiro!$F$21</f>
        <v>89</v>
      </c>
      <c r="S7" s="11">
        <f>[3]Fevereiro!$F$22</f>
        <v>97</v>
      </c>
      <c r="T7" s="11">
        <f>[3]Fevereiro!$F$23</f>
        <v>96</v>
      </c>
      <c r="U7" s="11">
        <f>[3]Fevereiro!$F$24</f>
        <v>98</v>
      </c>
      <c r="V7" s="11">
        <f>[3]Fevereiro!$F$25</f>
        <v>97</v>
      </c>
      <c r="W7" s="11">
        <f>[3]Fevereiro!$F$26</f>
        <v>92</v>
      </c>
      <c r="X7" s="11">
        <f>[3]Fevereiro!$F$27</f>
        <v>89</v>
      </c>
      <c r="Y7" s="11">
        <f>[3]Fevereiro!$F$28</f>
        <v>90</v>
      </c>
      <c r="Z7" s="11">
        <f>[3]Fevereiro!$F$29</f>
        <v>92</v>
      </c>
      <c r="AA7" s="11">
        <f>[3]Fevereiro!$F$30</f>
        <v>98</v>
      </c>
      <c r="AB7" s="11">
        <f>[3]Fevereiro!$F$31</f>
        <v>97</v>
      </c>
      <c r="AC7" s="11">
        <f>[3]Fevereiro!$F$32</f>
        <v>98</v>
      </c>
      <c r="AD7" s="15">
        <f>MAX(B7:AC7)</f>
        <v>98</v>
      </c>
      <c r="AE7" s="106">
        <f>AVERAGE(B7:AC7)</f>
        <v>94.5</v>
      </c>
    </row>
    <row r="8" spans="1:33" x14ac:dyDescent="0.2">
      <c r="A8" s="57" t="s">
        <v>1</v>
      </c>
      <c r="B8" s="11">
        <f>[4]Fevereiro!$F$5</f>
        <v>89</v>
      </c>
      <c r="C8" s="11">
        <f>[4]Fevereiro!$F$6</f>
        <v>93</v>
      </c>
      <c r="D8" s="11">
        <f>[4]Fevereiro!$F$7</f>
        <v>80</v>
      </c>
      <c r="E8" s="11">
        <f>[4]Fevereiro!$F$8</f>
        <v>79</v>
      </c>
      <c r="F8" s="11">
        <f>[4]Fevereiro!$F$9</f>
        <v>93</v>
      </c>
      <c r="G8" s="11">
        <f>[4]Fevereiro!$F$10</f>
        <v>88</v>
      </c>
      <c r="H8" s="11">
        <f>[4]Fevereiro!$F$11</f>
        <v>79</v>
      </c>
      <c r="I8" s="11">
        <f>[4]Fevereiro!$F$12</f>
        <v>75</v>
      </c>
      <c r="J8" s="11">
        <f>[4]Fevereiro!$F$13</f>
        <v>89</v>
      </c>
      <c r="K8" s="11">
        <f>[4]Fevereiro!$F$14</f>
        <v>96</v>
      </c>
      <c r="L8" s="11">
        <f>[4]Fevereiro!$F$15</f>
        <v>84</v>
      </c>
      <c r="M8" s="11">
        <f>[4]Fevereiro!$F$16</f>
        <v>89</v>
      </c>
      <c r="N8" s="11">
        <f>[4]Fevereiro!$F$17</f>
        <v>94</v>
      </c>
      <c r="O8" s="11">
        <f>[4]Fevereiro!$F$18</f>
        <v>96</v>
      </c>
      <c r="P8" s="11">
        <f>[4]Fevereiro!$F$19</f>
        <v>95</v>
      </c>
      <c r="Q8" s="11">
        <f>[4]Fevereiro!$F$20</f>
        <v>97</v>
      </c>
      <c r="R8" s="11">
        <f>[4]Fevereiro!$F$21</f>
        <v>96</v>
      </c>
      <c r="S8" s="11">
        <f>[4]Fevereiro!$F$22</f>
        <v>94</v>
      </c>
      <c r="T8" s="11">
        <f>[4]Fevereiro!$F$23</f>
        <v>93</v>
      </c>
      <c r="U8" s="11">
        <f>[4]Fevereiro!$F$24</f>
        <v>92</v>
      </c>
      <c r="V8" s="11">
        <f>[4]Fevereiro!$F$25</f>
        <v>95</v>
      </c>
      <c r="W8" s="11">
        <f>[4]Fevereiro!$F$26</f>
        <v>95</v>
      </c>
      <c r="X8" s="11">
        <f>[4]Fevereiro!$F$27</f>
        <v>93</v>
      </c>
      <c r="Y8" s="11">
        <f>[4]Fevereiro!$F$28</f>
        <v>94</v>
      </c>
      <c r="Z8" s="11">
        <f>[4]Fevereiro!$F$29</f>
        <v>93</v>
      </c>
      <c r="AA8" s="11">
        <f>[4]Fevereiro!$F$30</f>
        <v>95</v>
      </c>
      <c r="AB8" s="11">
        <f>[4]Fevereiro!$F$31</f>
        <v>96</v>
      </c>
      <c r="AC8" s="11">
        <f>[4]Fevereiro!$F$32</f>
        <v>95</v>
      </c>
      <c r="AD8" s="15">
        <f>MAX(B8:AC8)</f>
        <v>97</v>
      </c>
      <c r="AE8" s="88">
        <f>AVERAGE(B8:AC8)</f>
        <v>90.964285714285708</v>
      </c>
    </row>
    <row r="9" spans="1:33" x14ac:dyDescent="0.2">
      <c r="A9" s="57" t="s">
        <v>167</v>
      </c>
      <c r="B9" s="11" t="str">
        <f>[5]Fevereiro!$F$5</f>
        <v>*</v>
      </c>
      <c r="C9" s="11" t="str">
        <f>[5]Fevereiro!$F$6</f>
        <v>*</v>
      </c>
      <c r="D9" s="11" t="str">
        <f>[5]Fevereiro!$F$7</f>
        <v>*</v>
      </c>
      <c r="E9" s="11" t="str">
        <f>[5]Fevereiro!$F$8</f>
        <v>*</v>
      </c>
      <c r="F9" s="11" t="str">
        <f>[5]Fevereiro!$F$9</f>
        <v>*</v>
      </c>
      <c r="G9" s="11" t="str">
        <f>[5]Fevereiro!$F$10</f>
        <v>*</v>
      </c>
      <c r="H9" s="11" t="str">
        <f>[5]Fevereiro!$F$11</f>
        <v>*</v>
      </c>
      <c r="I9" s="11" t="str">
        <f>[5]Fevereiro!$F$12</f>
        <v>*</v>
      </c>
      <c r="J9" s="11" t="str">
        <f>[5]Fevereiro!$F$13</f>
        <v>*</v>
      </c>
      <c r="K9" s="11" t="str">
        <f>[5]Fevereiro!$F$14</f>
        <v>*</v>
      </c>
      <c r="L9" s="11" t="str">
        <f>[5]Fevereiro!$F$15</f>
        <v>*</v>
      </c>
      <c r="M9" s="11" t="str">
        <f>[5]Fevereiro!$F$16</f>
        <v>*</v>
      </c>
      <c r="N9" s="11" t="str">
        <f>[5]Fevereiro!$F$17</f>
        <v>*</v>
      </c>
      <c r="O9" s="11" t="str">
        <f>[5]Fevereiro!$F$18</f>
        <v>*</v>
      </c>
      <c r="P9" s="11" t="str">
        <f>[5]Fevereiro!$F$19</f>
        <v>*</v>
      </c>
      <c r="Q9" s="11" t="str">
        <f>[5]Fevereiro!$F$20</f>
        <v>*</v>
      </c>
      <c r="R9" s="11" t="str">
        <f>[5]Fevereiro!$F$21</f>
        <v>*</v>
      </c>
      <c r="S9" s="11" t="str">
        <f>[5]Fevereiro!$F$22</f>
        <v>*</v>
      </c>
      <c r="T9" s="11" t="str">
        <f>[5]Fevereiro!$F$23</f>
        <v>*</v>
      </c>
      <c r="U9" s="11" t="str">
        <f>[5]Fevereiro!$F$24</f>
        <v>*</v>
      </c>
      <c r="V9" s="11" t="str">
        <f>[5]Fevereiro!$F$25</f>
        <v>*</v>
      </c>
      <c r="W9" s="11" t="str">
        <f>[5]Fevereiro!$F$26</f>
        <v>*</v>
      </c>
      <c r="X9" s="11" t="str">
        <f>[5]Fevereiro!$F$27</f>
        <v>*</v>
      </c>
      <c r="Y9" s="11" t="str">
        <f>[5]Fevereiro!$F$28</f>
        <v>*</v>
      </c>
      <c r="Z9" s="11" t="str">
        <f>[5]Fevereiro!$F$29</f>
        <v>*</v>
      </c>
      <c r="AA9" s="11" t="str">
        <f>[5]Fevereiro!$F$30</f>
        <v>*</v>
      </c>
      <c r="AB9" s="11" t="str">
        <f>[5]Fevereiro!$F$31</f>
        <v>*</v>
      </c>
      <c r="AC9" s="11" t="str">
        <f>[5]Fevereiro!$F$32</f>
        <v>*</v>
      </c>
      <c r="AD9" s="15" t="s">
        <v>226</v>
      </c>
      <c r="AE9" s="88" t="s">
        <v>226</v>
      </c>
    </row>
    <row r="10" spans="1:33" x14ac:dyDescent="0.2">
      <c r="A10" s="57" t="s">
        <v>111</v>
      </c>
      <c r="B10" s="11" t="str">
        <f>[6]Fevereiro!$F$5</f>
        <v>*</v>
      </c>
      <c r="C10" s="11" t="str">
        <f>[6]Fevereiro!$F$6</f>
        <v>*</v>
      </c>
      <c r="D10" s="11" t="str">
        <f>[6]Fevereiro!$F$7</f>
        <v>*</v>
      </c>
      <c r="E10" s="11" t="str">
        <f>[6]Fevereiro!$F$8</f>
        <v>*</v>
      </c>
      <c r="F10" s="11" t="str">
        <f>[6]Fevereiro!$F$9</f>
        <v>*</v>
      </c>
      <c r="G10" s="11" t="str">
        <f>[6]Fevereiro!$F$10</f>
        <v>*</v>
      </c>
      <c r="H10" s="11" t="str">
        <f>[6]Fevereiro!$F$11</f>
        <v>*</v>
      </c>
      <c r="I10" s="11" t="str">
        <f>[6]Fevereiro!$F$12</f>
        <v>*</v>
      </c>
      <c r="J10" s="11" t="str">
        <f>[6]Fevereiro!$F$13</f>
        <v>*</v>
      </c>
      <c r="K10" s="11" t="str">
        <f>[6]Fevereiro!$F$14</f>
        <v>*</v>
      </c>
      <c r="L10" s="11" t="str">
        <f>[6]Fevereiro!$F$15</f>
        <v>*</v>
      </c>
      <c r="M10" s="11" t="str">
        <f>[6]Fevereiro!$F$16</f>
        <v>*</v>
      </c>
      <c r="N10" s="11" t="str">
        <f>[6]Fevereiro!$F$17</f>
        <v>*</v>
      </c>
      <c r="O10" s="11" t="str">
        <f>[6]Fevereiro!$F$18</f>
        <v>*</v>
      </c>
      <c r="P10" s="11" t="str">
        <f>[6]Fevereiro!$F$19</f>
        <v>*</v>
      </c>
      <c r="Q10" s="11" t="str">
        <f>[6]Fevereiro!$F$20</f>
        <v>*</v>
      </c>
      <c r="R10" s="11" t="str">
        <f>[6]Fevereiro!$F$21</f>
        <v>*</v>
      </c>
      <c r="S10" s="11" t="str">
        <f>[6]Fevereiro!$F$22</f>
        <v>*</v>
      </c>
      <c r="T10" s="11" t="str">
        <f>[6]Fevereiro!$F$23</f>
        <v>*</v>
      </c>
      <c r="U10" s="11" t="str">
        <f>[6]Fevereiro!$F$24</f>
        <v>*</v>
      </c>
      <c r="V10" s="11" t="str">
        <f>[6]Fevereiro!$F$25</f>
        <v>*</v>
      </c>
      <c r="W10" s="11" t="str">
        <f>[6]Fevereiro!$F$26</f>
        <v>*</v>
      </c>
      <c r="X10" s="11" t="str">
        <f>[6]Fevereiro!$F$27</f>
        <v>*</v>
      </c>
      <c r="Y10" s="11" t="str">
        <f>[6]Fevereiro!$F$28</f>
        <v>*</v>
      </c>
      <c r="Z10" s="11" t="str">
        <f>[6]Fevereiro!$F$29</f>
        <v>*</v>
      </c>
      <c r="AA10" s="11" t="str">
        <f>[6]Fevereiro!$F$30</f>
        <v>*</v>
      </c>
      <c r="AB10" s="11" t="str">
        <f>[6]Fevereiro!$F$31</f>
        <v>*</v>
      </c>
      <c r="AC10" s="11" t="str">
        <f>[6]Fevereiro!$F$32</f>
        <v>*</v>
      </c>
      <c r="AD10" s="15" t="s">
        <v>226</v>
      </c>
      <c r="AE10" s="88" t="s">
        <v>226</v>
      </c>
    </row>
    <row r="11" spans="1:33" x14ac:dyDescent="0.2">
      <c r="A11" s="57" t="s">
        <v>64</v>
      </c>
      <c r="B11" s="11">
        <f>[7]Fevereiro!$F$5</f>
        <v>87</v>
      </c>
      <c r="C11" s="11">
        <f>[7]Fevereiro!$F$6</f>
        <v>77</v>
      </c>
      <c r="D11" s="11">
        <f>[7]Fevereiro!$F$7</f>
        <v>95</v>
      </c>
      <c r="E11" s="11">
        <f>[7]Fevereiro!$F$8</f>
        <v>86</v>
      </c>
      <c r="F11" s="11">
        <f>[7]Fevereiro!$F$9</f>
        <v>100</v>
      </c>
      <c r="G11" s="11">
        <f>[7]Fevereiro!$F$10</f>
        <v>97</v>
      </c>
      <c r="H11" s="11">
        <f>[7]Fevereiro!$F$11</f>
        <v>100</v>
      </c>
      <c r="I11" s="11">
        <f>[7]Fevereiro!$F$12</f>
        <v>75</v>
      </c>
      <c r="J11" s="11">
        <f>[7]Fevereiro!$F$13</f>
        <v>81</v>
      </c>
      <c r="K11" s="11">
        <f>[7]Fevereiro!$F$14</f>
        <v>100</v>
      </c>
      <c r="L11" s="11">
        <f>[7]Fevereiro!$F$15</f>
        <v>100</v>
      </c>
      <c r="M11" s="11">
        <f>[7]Fevereiro!$F$16</f>
        <v>100</v>
      </c>
      <c r="N11" s="11">
        <f>[7]Fevereiro!$F$17</f>
        <v>100</v>
      </c>
      <c r="O11" s="11">
        <f>[7]Fevereiro!$F$18</f>
        <v>100</v>
      </c>
      <c r="P11" s="11">
        <f>[7]Fevereiro!$F$19</f>
        <v>100</v>
      </c>
      <c r="Q11" s="11">
        <f>[7]Fevereiro!$F$20</f>
        <v>100</v>
      </c>
      <c r="R11" s="11">
        <f>[7]Fevereiro!$F$21</f>
        <v>100</v>
      </c>
      <c r="S11" s="11">
        <f>[7]Fevereiro!$F$22</f>
        <v>100</v>
      </c>
      <c r="T11" s="11">
        <f>[7]Fevereiro!$F$23</f>
        <v>96</v>
      </c>
      <c r="U11" s="11">
        <f>[7]Fevereiro!$F$24</f>
        <v>100</v>
      </c>
      <c r="V11" s="11">
        <f>[7]Fevereiro!$F$25</f>
        <v>100</v>
      </c>
      <c r="W11" s="11">
        <f>[7]Fevereiro!$F$26</f>
        <v>100</v>
      </c>
      <c r="X11" s="11">
        <f>[7]Fevereiro!$F$27</f>
        <v>100</v>
      </c>
      <c r="Y11" s="11">
        <f>[7]Fevereiro!$F$28</f>
        <v>83</v>
      </c>
      <c r="Z11" s="11">
        <f>[7]Fevereiro!$F$29</f>
        <v>95</v>
      </c>
      <c r="AA11" s="11">
        <f>[7]Fevereiro!$F$30</f>
        <v>100</v>
      </c>
      <c r="AB11" s="11">
        <f>[7]Fevereiro!$F$31</f>
        <v>100</v>
      </c>
      <c r="AC11" s="11">
        <f>[7]Fevereiro!$F$32</f>
        <v>100</v>
      </c>
      <c r="AD11" s="15">
        <f>MAX(B11:AC11)</f>
        <v>100</v>
      </c>
      <c r="AE11" s="88">
        <f>AVERAGE(B11:AC11)</f>
        <v>95.428571428571431</v>
      </c>
    </row>
    <row r="12" spans="1:33" x14ac:dyDescent="0.2">
      <c r="A12" s="57" t="s">
        <v>41</v>
      </c>
      <c r="B12" s="11">
        <f>[8]Fevereiro!$F$5</f>
        <v>91</v>
      </c>
      <c r="C12" s="11">
        <f>[8]Fevereiro!$F$6</f>
        <v>91</v>
      </c>
      <c r="D12" s="11">
        <f>[8]Fevereiro!$F$7</f>
        <v>89</v>
      </c>
      <c r="E12" s="11">
        <f>[8]Fevereiro!$F$8</f>
        <v>90</v>
      </c>
      <c r="F12" s="11">
        <f>[8]Fevereiro!$F$9</f>
        <v>90</v>
      </c>
      <c r="G12" s="11">
        <f>[8]Fevereiro!$F$10</f>
        <v>90</v>
      </c>
      <c r="H12" s="11">
        <f>[8]Fevereiro!$F$11</f>
        <v>90</v>
      </c>
      <c r="I12" s="11">
        <f>[8]Fevereiro!$F$12</f>
        <v>88</v>
      </c>
      <c r="J12" s="11">
        <f>[8]Fevereiro!$F$13</f>
        <v>84</v>
      </c>
      <c r="K12" s="11">
        <f>[8]Fevereiro!$F$14</f>
        <v>89</v>
      </c>
      <c r="L12" s="11">
        <f>[8]Fevereiro!$F$15</f>
        <v>88</v>
      </c>
      <c r="M12" s="11">
        <f>[8]Fevereiro!$F$16</f>
        <v>90</v>
      </c>
      <c r="N12" s="11">
        <f>[8]Fevereiro!$F$17</f>
        <v>88</v>
      </c>
      <c r="O12" s="11">
        <f>[8]Fevereiro!$F$18</f>
        <v>88</v>
      </c>
      <c r="P12" s="11">
        <f>[8]Fevereiro!$F$19</f>
        <v>90</v>
      </c>
      <c r="Q12" s="11">
        <f>[8]Fevereiro!$F$20</f>
        <v>91</v>
      </c>
      <c r="R12" s="11">
        <f>[8]Fevereiro!$F$21</f>
        <v>91</v>
      </c>
      <c r="S12" s="11">
        <f>[8]Fevereiro!$F$22</f>
        <v>90</v>
      </c>
      <c r="T12" s="11">
        <f>[8]Fevereiro!$F$23</f>
        <v>90</v>
      </c>
      <c r="U12" s="11">
        <f>[8]Fevereiro!$F$24</f>
        <v>91</v>
      </c>
      <c r="V12" s="11">
        <f>[8]Fevereiro!$F$25</f>
        <v>90</v>
      </c>
      <c r="W12" s="11">
        <f>[8]Fevereiro!$F$26</f>
        <v>89</v>
      </c>
      <c r="X12" s="11">
        <f>[8]Fevereiro!$F$27</f>
        <v>88</v>
      </c>
      <c r="Y12" s="11">
        <f>[8]Fevereiro!$F$28</f>
        <v>87</v>
      </c>
      <c r="Z12" s="11">
        <f>[8]Fevereiro!$F$29</f>
        <v>80</v>
      </c>
      <c r="AA12" s="11">
        <f>[8]Fevereiro!$F$30</f>
        <v>93</v>
      </c>
      <c r="AB12" s="11">
        <f>[8]Fevereiro!$F$31</f>
        <v>94</v>
      </c>
      <c r="AC12" s="11">
        <f>[8]Fevereiro!$F$32</f>
        <v>91</v>
      </c>
      <c r="AD12" s="15">
        <f>MAX(B12:AC12)</f>
        <v>94</v>
      </c>
      <c r="AE12" s="88">
        <f>AVERAGE(B12:AC12)</f>
        <v>89.321428571428569</v>
      </c>
    </row>
    <row r="13" spans="1:33" x14ac:dyDescent="0.2">
      <c r="A13" s="57" t="s">
        <v>114</v>
      </c>
      <c r="B13" s="11">
        <f>[9]Fevereiro!$F$5</f>
        <v>96</v>
      </c>
      <c r="C13" s="11">
        <f>[9]Fevereiro!$F$6</f>
        <v>93</v>
      </c>
      <c r="D13" s="11">
        <f>[9]Fevereiro!$F$7</f>
        <v>96</v>
      </c>
      <c r="E13" s="11">
        <f>[9]Fevereiro!$F$8</f>
        <v>96</v>
      </c>
      <c r="F13" s="11">
        <f>[9]Fevereiro!$F$9</f>
        <v>91</v>
      </c>
      <c r="G13" s="11">
        <f>[9]Fevereiro!$F$10</f>
        <v>93</v>
      </c>
      <c r="H13" s="11">
        <f>[9]Fevereiro!$F$11</f>
        <v>94</v>
      </c>
      <c r="I13" s="11">
        <f>[9]Fevereiro!$F$12</f>
        <v>95</v>
      </c>
      <c r="J13" s="11">
        <f>[9]Fevereiro!$F$13</f>
        <v>92</v>
      </c>
      <c r="K13" s="11">
        <f>[9]Fevereiro!$F$14</f>
        <v>95</v>
      </c>
      <c r="L13" s="11">
        <f>[9]Fevereiro!$F$15</f>
        <v>98</v>
      </c>
      <c r="M13" s="11">
        <f>[9]Fevereiro!$F$16</f>
        <v>97</v>
      </c>
      <c r="N13" s="11">
        <f>[9]Fevereiro!$F$17</f>
        <v>96</v>
      </c>
      <c r="O13" s="11">
        <f>[9]Fevereiro!$F$18</f>
        <v>98</v>
      </c>
      <c r="P13" s="11">
        <f>[9]Fevereiro!$F$19</f>
        <v>98</v>
      </c>
      <c r="Q13" s="11">
        <f>[9]Fevereiro!$F$20</f>
        <v>95</v>
      </c>
      <c r="R13" s="11">
        <f>[9]Fevereiro!$F$21</f>
        <v>96</v>
      </c>
      <c r="S13" s="11">
        <f>[9]Fevereiro!$F$22</f>
        <v>97</v>
      </c>
      <c r="T13" s="11">
        <f>[9]Fevereiro!$F$23</f>
        <v>96</v>
      </c>
      <c r="U13" s="11">
        <f>[9]Fevereiro!$F$24</f>
        <v>97</v>
      </c>
      <c r="V13" s="11">
        <f>[9]Fevereiro!$F$25</f>
        <v>99</v>
      </c>
      <c r="W13" s="11">
        <f>[9]Fevereiro!$F$26</f>
        <v>95</v>
      </c>
      <c r="X13" s="11">
        <f>[9]Fevereiro!$F$27</f>
        <v>95</v>
      </c>
      <c r="Y13" s="11" t="str">
        <f>[9]Fevereiro!$F$28</f>
        <v>*</v>
      </c>
      <c r="Z13" s="11" t="str">
        <f>[9]Fevereiro!$F$29</f>
        <v>*</v>
      </c>
      <c r="AA13" s="11" t="str">
        <f>[9]Fevereiro!$F$30</f>
        <v>*</v>
      </c>
      <c r="AB13" s="11" t="str">
        <f>[9]Fevereiro!$F$31</f>
        <v>*</v>
      </c>
      <c r="AC13" s="11" t="str">
        <f>[9]Fevereiro!$F$32</f>
        <v>*</v>
      </c>
      <c r="AD13" s="15">
        <f>MAX(B13:AC13)</f>
        <v>99</v>
      </c>
      <c r="AE13" s="106">
        <f>AVERAGE(B13:AC13)</f>
        <v>95.565217391304344</v>
      </c>
    </row>
    <row r="14" spans="1:33" x14ac:dyDescent="0.2">
      <c r="A14" s="57" t="s">
        <v>118</v>
      </c>
      <c r="B14" s="11">
        <f>[10]Fevereiro!$F$5</f>
        <v>92</v>
      </c>
      <c r="C14" s="11">
        <f>[10]Fevereiro!$F$6</f>
        <v>92</v>
      </c>
      <c r="D14" s="11">
        <f>[10]Fevereiro!$F$7</f>
        <v>88</v>
      </c>
      <c r="E14" s="11">
        <f>[10]Fevereiro!$F$8</f>
        <v>93</v>
      </c>
      <c r="F14" s="11">
        <f>[10]Fevereiro!$F$9</f>
        <v>94</v>
      </c>
      <c r="G14" s="11">
        <f>[10]Fevereiro!$F$10</f>
        <v>97</v>
      </c>
      <c r="H14" s="11">
        <f>[10]Fevereiro!$F$11</f>
        <v>95</v>
      </c>
      <c r="I14" s="11">
        <f>[10]Fevereiro!$F$12</f>
        <v>83</v>
      </c>
      <c r="J14" s="11">
        <f>[10]Fevereiro!$F$13</f>
        <v>96</v>
      </c>
      <c r="K14" s="11">
        <f>[10]Fevereiro!$F$14</f>
        <v>94</v>
      </c>
      <c r="L14" s="11">
        <f>[10]Fevereiro!$F$15</f>
        <v>98</v>
      </c>
      <c r="M14" s="11">
        <f>[10]Fevereiro!$F$16</f>
        <v>96</v>
      </c>
      <c r="N14" s="11">
        <f>[10]Fevereiro!$F$17</f>
        <v>95</v>
      </c>
      <c r="O14" s="11">
        <f>[10]Fevereiro!$F$18</f>
        <v>97</v>
      </c>
      <c r="P14" s="11">
        <f>[10]Fevereiro!$F$19</f>
        <v>98</v>
      </c>
      <c r="Q14" s="11">
        <f>[10]Fevereiro!$F$20</f>
        <v>95</v>
      </c>
      <c r="R14" s="11">
        <f>[10]Fevereiro!$F$21</f>
        <v>93</v>
      </c>
      <c r="S14" s="11">
        <f>[10]Fevereiro!$F$22</f>
        <v>95</v>
      </c>
      <c r="T14" s="11">
        <f>[10]Fevereiro!$F$23</f>
        <v>93</v>
      </c>
      <c r="U14" s="11">
        <f>[10]Fevereiro!$F$24</f>
        <v>97</v>
      </c>
      <c r="V14" s="11">
        <f>[10]Fevereiro!$F$25</f>
        <v>99</v>
      </c>
      <c r="W14" s="11">
        <f>[10]Fevereiro!$F$26</f>
        <v>97</v>
      </c>
      <c r="X14" s="11">
        <f>[10]Fevereiro!$F$27</f>
        <v>94</v>
      </c>
      <c r="Y14" s="11">
        <f>[10]Fevereiro!$F$28</f>
        <v>94</v>
      </c>
      <c r="Z14" s="11">
        <f>[10]Fevereiro!$F$29</f>
        <v>94</v>
      </c>
      <c r="AA14" s="11">
        <f>[10]Fevereiro!$F$30</f>
        <v>98</v>
      </c>
      <c r="AB14" s="11">
        <f>[10]Fevereiro!$F$31</f>
        <v>98</v>
      </c>
      <c r="AC14" s="11">
        <f>[10]Fevereiro!$F$32</f>
        <v>98</v>
      </c>
      <c r="AD14" s="15">
        <f>MAX(B14:AC14)</f>
        <v>99</v>
      </c>
      <c r="AE14" s="88">
        <f>AVERAGE(B14:AC14)</f>
        <v>94.75</v>
      </c>
    </row>
    <row r="15" spans="1:33" x14ac:dyDescent="0.2">
      <c r="A15" s="57" t="s">
        <v>121</v>
      </c>
      <c r="B15" s="11">
        <f>[11]Fevereiro!$F$5</f>
        <v>89</v>
      </c>
      <c r="C15" s="11">
        <f>[11]Fevereiro!$F$6</f>
        <v>82</v>
      </c>
      <c r="D15" s="11">
        <f>[11]Fevereiro!$F$7</f>
        <v>97</v>
      </c>
      <c r="E15" s="11">
        <f>[11]Fevereiro!$F$8</f>
        <v>97</v>
      </c>
      <c r="F15" s="11">
        <f>[11]Fevereiro!$F$9</f>
        <v>98</v>
      </c>
      <c r="G15" s="11">
        <f>[11]Fevereiro!$F$10</f>
        <v>97</v>
      </c>
      <c r="H15" s="11">
        <f>[11]Fevereiro!$F$11</f>
        <v>92</v>
      </c>
      <c r="I15" s="11">
        <f>[11]Fevereiro!$F$12</f>
        <v>94</v>
      </c>
      <c r="J15" s="11">
        <f>[11]Fevereiro!$F$13</f>
        <v>87</v>
      </c>
      <c r="K15" s="11">
        <f>[11]Fevereiro!$F$14</f>
        <v>97</v>
      </c>
      <c r="L15" s="11">
        <f>[11]Fevereiro!$F$15</f>
        <v>96</v>
      </c>
      <c r="M15" s="11">
        <f>[11]Fevereiro!$F$16</f>
        <v>98</v>
      </c>
      <c r="N15" s="11">
        <f>[11]Fevereiro!$F$17</f>
        <v>96</v>
      </c>
      <c r="O15" s="11">
        <f>[11]Fevereiro!$F$18</f>
        <v>96</v>
      </c>
      <c r="P15" s="11">
        <f>[11]Fevereiro!$F$19</f>
        <v>98</v>
      </c>
      <c r="Q15" s="11">
        <f>[11]Fevereiro!$F$20</f>
        <v>95</v>
      </c>
      <c r="R15" s="11">
        <f>[11]Fevereiro!$F$21</f>
        <v>96</v>
      </c>
      <c r="S15" s="11">
        <f>[11]Fevereiro!$F$22</f>
        <v>97</v>
      </c>
      <c r="T15" s="11">
        <f>[11]Fevereiro!$F$23</f>
        <v>98</v>
      </c>
      <c r="U15" s="11">
        <f>[11]Fevereiro!$F$24</f>
        <v>98</v>
      </c>
      <c r="V15" s="11">
        <f>[11]Fevereiro!$F$25</f>
        <v>95</v>
      </c>
      <c r="W15" s="11">
        <f>[11]Fevereiro!$F$26</f>
        <v>87</v>
      </c>
      <c r="X15" s="11">
        <f>[11]Fevereiro!$F$27</f>
        <v>85</v>
      </c>
      <c r="Y15" s="11">
        <f>[11]Fevereiro!$F$28</f>
        <v>86</v>
      </c>
      <c r="Z15" s="11">
        <f>[11]Fevereiro!$F$29</f>
        <v>83</v>
      </c>
      <c r="AA15" s="11">
        <f>[11]Fevereiro!$F$30</f>
        <v>98</v>
      </c>
      <c r="AB15" s="11">
        <f>[11]Fevereiro!$F$31</f>
        <v>98</v>
      </c>
      <c r="AC15" s="11">
        <f>[11]Fevereiro!$F$32</f>
        <v>98</v>
      </c>
      <c r="AD15" s="15">
        <f>MAX(B15:AC15)</f>
        <v>98</v>
      </c>
      <c r="AE15" s="88">
        <f>AVERAGE(B15:AC15)</f>
        <v>93.857142857142861</v>
      </c>
      <c r="AG15" t="s">
        <v>47</v>
      </c>
    </row>
    <row r="16" spans="1:33" x14ac:dyDescent="0.2">
      <c r="A16" s="57" t="s">
        <v>168</v>
      </c>
      <c r="B16" s="11" t="str">
        <f>[12]Fevereiro!$F$5</f>
        <v>*</v>
      </c>
      <c r="C16" s="11" t="str">
        <f>[12]Fevereiro!$F$6</f>
        <v>*</v>
      </c>
      <c r="D16" s="11" t="str">
        <f>[12]Fevereiro!$F$7</f>
        <v>*</v>
      </c>
      <c r="E16" s="11" t="str">
        <f>[12]Fevereiro!$F$8</f>
        <v>*</v>
      </c>
      <c r="F16" s="11" t="str">
        <f>[12]Fevereiro!$F$9</f>
        <v>*</v>
      </c>
      <c r="G16" s="11" t="str">
        <f>[12]Fevereiro!$F$10</f>
        <v>*</v>
      </c>
      <c r="H16" s="11" t="str">
        <f>[12]Fevereiro!$F$11</f>
        <v>*</v>
      </c>
      <c r="I16" s="11" t="str">
        <f>[12]Fevereiro!$F$12</f>
        <v>*</v>
      </c>
      <c r="J16" s="11" t="str">
        <f>[12]Fevereiro!$F$13</f>
        <v>*</v>
      </c>
      <c r="K16" s="11" t="str">
        <f>[12]Fevereiro!$F$14</f>
        <v>*</v>
      </c>
      <c r="L16" s="11" t="str">
        <f>[12]Fevereiro!$F$15</f>
        <v>*</v>
      </c>
      <c r="M16" s="11" t="str">
        <f>[12]Fevereiro!$F$16</f>
        <v>*</v>
      </c>
      <c r="N16" s="11" t="str">
        <f>[12]Fevereiro!$F$17</f>
        <v>*</v>
      </c>
      <c r="O16" s="11" t="str">
        <f>[12]Fevereiro!$F$18</f>
        <v>*</v>
      </c>
      <c r="P16" s="11" t="str">
        <f>[12]Fevereiro!$F$19</f>
        <v>*</v>
      </c>
      <c r="Q16" s="11" t="str">
        <f>[12]Fevereiro!$F$20</f>
        <v>*</v>
      </c>
      <c r="R16" s="11" t="str">
        <f>[12]Fevereiro!$F$21</f>
        <v>*</v>
      </c>
      <c r="S16" s="11" t="str">
        <f>[12]Fevereiro!$F$22</f>
        <v>*</v>
      </c>
      <c r="T16" s="11" t="str">
        <f>[12]Fevereiro!$F$23</f>
        <v>*</v>
      </c>
      <c r="U16" s="11" t="str">
        <f>[12]Fevereiro!$F$24</f>
        <v>*</v>
      </c>
      <c r="V16" s="11" t="str">
        <f>[12]Fevereiro!$F$25</f>
        <v>*</v>
      </c>
      <c r="W16" s="11" t="str">
        <f>[12]Fevereiro!$F$26</f>
        <v>*</v>
      </c>
      <c r="X16" s="11" t="str">
        <f>[12]Fevereiro!$F$27</f>
        <v>*</v>
      </c>
      <c r="Y16" s="11" t="str">
        <f>[12]Fevereiro!$F$28</f>
        <v>*</v>
      </c>
      <c r="Z16" s="11" t="str">
        <f>[12]Fevereiro!$F$29</f>
        <v>*</v>
      </c>
      <c r="AA16" s="11" t="str">
        <f>[12]Fevereiro!$F$30</f>
        <v>*</v>
      </c>
      <c r="AB16" s="11" t="str">
        <f>[12]Fevereiro!$F$31</f>
        <v>*</v>
      </c>
      <c r="AC16" s="11" t="str">
        <f>[12]Fevereiro!$F$32</f>
        <v>*</v>
      </c>
      <c r="AD16" s="15" t="s">
        <v>226</v>
      </c>
      <c r="AE16" s="88" t="s">
        <v>226</v>
      </c>
    </row>
    <row r="17" spans="1:34" x14ac:dyDescent="0.2">
      <c r="A17" s="57" t="s">
        <v>2</v>
      </c>
      <c r="B17" s="11">
        <f>[13]Fevereiro!$F$5</f>
        <v>89</v>
      </c>
      <c r="C17" s="11">
        <f>[13]Fevereiro!$F$6</f>
        <v>87</v>
      </c>
      <c r="D17" s="11">
        <f>[13]Fevereiro!$F$7</f>
        <v>84</v>
      </c>
      <c r="E17" s="11">
        <f>[13]Fevereiro!$F$8</f>
        <v>88</v>
      </c>
      <c r="F17" s="11">
        <f>[13]Fevereiro!$F$9</f>
        <v>93</v>
      </c>
      <c r="G17" s="11">
        <f>[13]Fevereiro!$F$10</f>
        <v>93</v>
      </c>
      <c r="H17" s="11">
        <f>[13]Fevereiro!$F$11</f>
        <v>91</v>
      </c>
      <c r="I17" s="11">
        <f>[13]Fevereiro!$F$12</f>
        <v>88</v>
      </c>
      <c r="J17" s="11">
        <f>[13]Fevereiro!$F$13</f>
        <v>84</v>
      </c>
      <c r="K17" s="11">
        <f>[13]Fevereiro!$F$14</f>
        <v>86</v>
      </c>
      <c r="L17" s="11">
        <f>[13]Fevereiro!$F$15</f>
        <v>89</v>
      </c>
      <c r="M17" s="11">
        <f>[13]Fevereiro!$F$16</f>
        <v>95</v>
      </c>
      <c r="N17" s="11">
        <f>[13]Fevereiro!$F$17</f>
        <v>98</v>
      </c>
      <c r="O17" s="11">
        <f>[13]Fevereiro!$F$18</f>
        <v>95</v>
      </c>
      <c r="P17" s="11">
        <f>[13]Fevereiro!$F$19</f>
        <v>98</v>
      </c>
      <c r="Q17" s="11">
        <f>[13]Fevereiro!$F$20</f>
        <v>98</v>
      </c>
      <c r="R17" s="11">
        <f>[13]Fevereiro!$F$21</f>
        <v>91</v>
      </c>
      <c r="S17" s="11">
        <f>[13]Fevereiro!$F$22</f>
        <v>84</v>
      </c>
      <c r="T17" s="11">
        <f>[13]Fevereiro!$F$23</f>
        <v>89</v>
      </c>
      <c r="U17" s="11">
        <f>[13]Fevereiro!$F$24</f>
        <v>96</v>
      </c>
      <c r="V17" s="11">
        <f>[13]Fevereiro!$F$25</f>
        <v>97</v>
      </c>
      <c r="W17" s="11">
        <f>[13]Fevereiro!$F$26</f>
        <v>93</v>
      </c>
      <c r="X17" s="11">
        <f>[13]Fevereiro!$F$27</f>
        <v>88</v>
      </c>
      <c r="Y17" s="11">
        <f>[13]Fevereiro!$F$28</f>
        <v>86</v>
      </c>
      <c r="Z17" s="11">
        <f>[13]Fevereiro!$F$29</f>
        <v>87</v>
      </c>
      <c r="AA17" s="11">
        <f>[13]Fevereiro!$F$30</f>
        <v>97</v>
      </c>
      <c r="AB17" s="11">
        <f>[13]Fevereiro!$F$31</f>
        <v>97</v>
      </c>
      <c r="AC17" s="11">
        <f>[13]Fevereiro!$F$32</f>
        <v>97</v>
      </c>
      <c r="AD17" s="15">
        <f t="shared" ref="AD17:AD49" si="1">MAX(B17:AC17)</f>
        <v>98</v>
      </c>
      <c r="AE17" s="88">
        <f t="shared" ref="AE17:AE49" si="2">AVERAGE(B17:AC17)</f>
        <v>91.357142857142861</v>
      </c>
      <c r="AG17" s="12" t="s">
        <v>47</v>
      </c>
    </row>
    <row r="18" spans="1:34" x14ac:dyDescent="0.2">
      <c r="A18" s="57" t="s">
        <v>3</v>
      </c>
      <c r="B18" s="11">
        <f>[14]Fevereiro!$F$5</f>
        <v>89</v>
      </c>
      <c r="C18" s="11">
        <f>[14]Fevereiro!$F$6</f>
        <v>88</v>
      </c>
      <c r="D18" s="11">
        <f>[14]Fevereiro!$F$7</f>
        <v>81</v>
      </c>
      <c r="E18" s="11">
        <f>[14]Fevereiro!$F$8</f>
        <v>81</v>
      </c>
      <c r="F18" s="11">
        <f>[14]Fevereiro!$F$9</f>
        <v>87</v>
      </c>
      <c r="G18" s="11">
        <f>[14]Fevereiro!$F$10</f>
        <v>91</v>
      </c>
      <c r="H18" s="11">
        <f>[14]Fevereiro!$F$11</f>
        <v>100</v>
      </c>
      <c r="I18" s="11">
        <f>[14]Fevereiro!$F$12</f>
        <v>97</v>
      </c>
      <c r="J18" s="11">
        <f>[14]Fevereiro!$F$13</f>
        <v>88</v>
      </c>
      <c r="K18" s="11">
        <f>[14]Fevereiro!$F$14</f>
        <v>89</v>
      </c>
      <c r="L18" s="11">
        <f>[14]Fevereiro!$F$15</f>
        <v>87</v>
      </c>
      <c r="M18" s="11">
        <f>[14]Fevereiro!$F$16</f>
        <v>96</v>
      </c>
      <c r="N18" s="11">
        <f>[14]Fevereiro!$F$17</f>
        <v>100</v>
      </c>
      <c r="O18" s="11">
        <f>[14]Fevereiro!$F$18</f>
        <v>100</v>
      </c>
      <c r="P18" s="11">
        <f>[14]Fevereiro!$F$19</f>
        <v>100</v>
      </c>
      <c r="Q18" s="11">
        <f>[14]Fevereiro!$F$20</f>
        <v>95</v>
      </c>
      <c r="R18" s="11">
        <f>[14]Fevereiro!$F$21</f>
        <v>95</v>
      </c>
      <c r="S18" s="11">
        <f>[14]Fevereiro!$F$22</f>
        <v>95</v>
      </c>
      <c r="T18" s="11">
        <f>[14]Fevereiro!$F$23</f>
        <v>100</v>
      </c>
      <c r="U18" s="11">
        <f>[14]Fevereiro!$F$24</f>
        <v>100</v>
      </c>
      <c r="V18" s="11">
        <f>[14]Fevereiro!$F$25</f>
        <v>100</v>
      </c>
      <c r="W18" s="11">
        <f>[14]Fevereiro!$F$26</f>
        <v>100</v>
      </c>
      <c r="X18" s="11">
        <f>[14]Fevereiro!$F$27</f>
        <v>100</v>
      </c>
      <c r="Y18" s="11">
        <f>[14]Fevereiro!$F$28</f>
        <v>100</v>
      </c>
      <c r="Z18" s="11">
        <f>[14]Fevereiro!$F$29</f>
        <v>91</v>
      </c>
      <c r="AA18" s="11">
        <f>[14]Fevereiro!$F$30</f>
        <v>100</v>
      </c>
      <c r="AB18" s="11">
        <f>[14]Fevereiro!$F$31</f>
        <v>100</v>
      </c>
      <c r="AC18" s="11">
        <f>[14]Fevereiro!$F$32</f>
        <v>98</v>
      </c>
      <c r="AD18" s="15">
        <f t="shared" si="1"/>
        <v>100</v>
      </c>
      <c r="AE18" s="88">
        <f t="shared" si="2"/>
        <v>94.571428571428569</v>
      </c>
      <c r="AF18" s="12" t="s">
        <v>47</v>
      </c>
      <c r="AG18" s="12" t="s">
        <v>47</v>
      </c>
    </row>
    <row r="19" spans="1:34" x14ac:dyDescent="0.2">
      <c r="A19" s="57" t="s">
        <v>4</v>
      </c>
      <c r="B19" s="11">
        <f>[15]Fevereiro!$F$5</f>
        <v>91</v>
      </c>
      <c r="C19" s="11">
        <f>[15]Fevereiro!$F$6</f>
        <v>88</v>
      </c>
      <c r="D19" s="11">
        <f>[15]Fevereiro!$F$7</f>
        <v>85</v>
      </c>
      <c r="E19" s="11">
        <f>[15]Fevereiro!$F$8</f>
        <v>87</v>
      </c>
      <c r="F19" s="11">
        <f>[15]Fevereiro!$F$9</f>
        <v>91</v>
      </c>
      <c r="G19" s="11">
        <f>[15]Fevereiro!$F$10</f>
        <v>93</v>
      </c>
      <c r="H19" s="11">
        <f>[15]Fevereiro!$F$11</f>
        <v>92</v>
      </c>
      <c r="I19" s="11">
        <f>[15]Fevereiro!$F$12</f>
        <v>88</v>
      </c>
      <c r="J19" s="11">
        <f>[15]Fevereiro!$F$13</f>
        <v>87</v>
      </c>
      <c r="K19" s="11">
        <f>[15]Fevereiro!$F$14</f>
        <v>91</v>
      </c>
      <c r="L19" s="11">
        <f>[15]Fevereiro!$F$15</f>
        <v>91</v>
      </c>
      <c r="M19" s="11">
        <f>[15]Fevereiro!$F$16</f>
        <v>89</v>
      </c>
      <c r="N19" s="11" t="str">
        <f>[15]Fevereiro!$F$17</f>
        <v>*</v>
      </c>
      <c r="O19" s="11">
        <f>[15]Fevereiro!$F$18</f>
        <v>90</v>
      </c>
      <c r="P19" s="11">
        <f>[15]Fevereiro!$F$19</f>
        <v>93</v>
      </c>
      <c r="Q19" s="11">
        <f>[15]Fevereiro!$F$20</f>
        <v>94</v>
      </c>
      <c r="R19" s="11">
        <f>[15]Fevereiro!$F$21</f>
        <v>93</v>
      </c>
      <c r="S19" s="11">
        <f>[15]Fevereiro!$F$22</f>
        <v>95</v>
      </c>
      <c r="T19" s="11">
        <f>[15]Fevereiro!$F$23</f>
        <v>91</v>
      </c>
      <c r="U19" s="11">
        <f>[15]Fevereiro!$F$24</f>
        <v>91</v>
      </c>
      <c r="V19" s="11">
        <f>[15]Fevereiro!$F$25</f>
        <v>95</v>
      </c>
      <c r="W19" s="11">
        <f>[15]Fevereiro!$F$26</f>
        <v>94</v>
      </c>
      <c r="X19" s="11">
        <f>[15]Fevereiro!$F$27</f>
        <v>83</v>
      </c>
      <c r="Y19" s="11">
        <f>[15]Fevereiro!$F$28</f>
        <v>84</v>
      </c>
      <c r="Z19" s="11">
        <f>[15]Fevereiro!$F$29</f>
        <v>87</v>
      </c>
      <c r="AA19" s="11">
        <f>[15]Fevereiro!$F$30</f>
        <v>87</v>
      </c>
      <c r="AB19" s="11">
        <f>[15]Fevereiro!$F$31</f>
        <v>92</v>
      </c>
      <c r="AC19" s="11">
        <f>[15]Fevereiro!$F$32</f>
        <v>94</v>
      </c>
      <c r="AD19" s="15">
        <f t="shared" si="1"/>
        <v>95</v>
      </c>
      <c r="AE19" s="88">
        <f t="shared" si="2"/>
        <v>90.222222222222229</v>
      </c>
      <c r="AG19" t="s">
        <v>47</v>
      </c>
    </row>
    <row r="20" spans="1:34" x14ac:dyDescent="0.2">
      <c r="A20" s="57" t="s">
        <v>5</v>
      </c>
      <c r="B20" s="11" t="str">
        <f>[16]Fevereiro!$F$5</f>
        <v>*</v>
      </c>
      <c r="C20" s="11" t="str">
        <f>[16]Fevereiro!$F$6</f>
        <v>*</v>
      </c>
      <c r="D20" s="11" t="str">
        <f>[16]Fevereiro!$F$7</f>
        <v>*</v>
      </c>
      <c r="E20" s="11" t="str">
        <f>[16]Fevereiro!$F$8</f>
        <v>*</v>
      </c>
      <c r="F20" s="11" t="str">
        <f>[16]Fevereiro!$F$9</f>
        <v>*</v>
      </c>
      <c r="G20" s="11" t="str">
        <f>[16]Fevereiro!$F$10</f>
        <v>*</v>
      </c>
      <c r="H20" s="11" t="str">
        <f>[16]Fevereiro!$F$11</f>
        <v>*</v>
      </c>
      <c r="I20" s="11" t="str">
        <f>[16]Fevereiro!$F$12</f>
        <v>*</v>
      </c>
      <c r="J20" s="11" t="str">
        <f>[16]Fevereiro!$F$13</f>
        <v>*</v>
      </c>
      <c r="K20" s="11" t="str">
        <f>[16]Fevereiro!$F$14</f>
        <v>*</v>
      </c>
      <c r="L20" s="11" t="str">
        <f>[16]Fevereiro!$F$15</f>
        <v>*</v>
      </c>
      <c r="M20" s="11" t="str">
        <f>[16]Fevereiro!$F$16</f>
        <v>*</v>
      </c>
      <c r="N20" s="11" t="str">
        <f>[16]Fevereiro!$F$17</f>
        <v>*</v>
      </c>
      <c r="O20" s="11">
        <f>[16]Fevereiro!$F$18</f>
        <v>81</v>
      </c>
      <c r="P20" s="11">
        <f>[16]Fevereiro!$F$19</f>
        <v>92</v>
      </c>
      <c r="Q20" s="11">
        <f>[16]Fevereiro!$F$20</f>
        <v>90</v>
      </c>
      <c r="R20" s="11">
        <f>[16]Fevereiro!$F$21</f>
        <v>82</v>
      </c>
      <c r="S20" s="11">
        <f>[16]Fevereiro!$F$22</f>
        <v>68</v>
      </c>
      <c r="T20" s="11">
        <f>[16]Fevereiro!$F$23</f>
        <v>88</v>
      </c>
      <c r="U20" s="11">
        <f>[16]Fevereiro!$F$24</f>
        <v>94</v>
      </c>
      <c r="V20" s="11">
        <f>[16]Fevereiro!$F$25</f>
        <v>90</v>
      </c>
      <c r="W20" s="11">
        <f>[16]Fevereiro!$F$26</f>
        <v>90</v>
      </c>
      <c r="X20" s="11">
        <f>[16]Fevereiro!$F$27</f>
        <v>88</v>
      </c>
      <c r="Y20" s="11">
        <f>[16]Fevereiro!$F$28</f>
        <v>88</v>
      </c>
      <c r="Z20" s="11">
        <f>[16]Fevereiro!$F$29</f>
        <v>84</v>
      </c>
      <c r="AA20" s="11">
        <f>[16]Fevereiro!$F$30</f>
        <v>94</v>
      </c>
      <c r="AB20" s="11">
        <f>[16]Fevereiro!$F$31</f>
        <v>93</v>
      </c>
      <c r="AC20" s="11">
        <f>[16]Fevereiro!$F$32</f>
        <v>94</v>
      </c>
      <c r="AD20" s="15">
        <f t="shared" ref="AD20" si="3">MAX(B20:AC20)</f>
        <v>94</v>
      </c>
      <c r="AE20" s="88">
        <f t="shared" ref="AE20" si="4">AVERAGE(B20:AC20)</f>
        <v>87.733333333333334</v>
      </c>
      <c r="AF20" s="12" t="s">
        <v>47</v>
      </c>
    </row>
    <row r="21" spans="1:34" x14ac:dyDescent="0.2">
      <c r="A21" s="57" t="s">
        <v>43</v>
      </c>
      <c r="B21" s="11">
        <f>[17]Fevereiro!$F$5</f>
        <v>96</v>
      </c>
      <c r="C21" s="11">
        <f>[17]Fevereiro!$F$6</f>
        <v>94</v>
      </c>
      <c r="D21" s="11">
        <f>[17]Fevereiro!$F$7</f>
        <v>96</v>
      </c>
      <c r="E21" s="11">
        <f>[17]Fevereiro!$F$8</f>
        <v>94</v>
      </c>
      <c r="F21" s="11">
        <f>[17]Fevereiro!$F$9</f>
        <v>96</v>
      </c>
      <c r="G21" s="11">
        <f>[17]Fevereiro!$F$10</f>
        <v>96</v>
      </c>
      <c r="H21" s="11">
        <f>[17]Fevereiro!$F$11</f>
        <v>97</v>
      </c>
      <c r="I21" s="11">
        <f>[17]Fevereiro!$F$12</f>
        <v>94</v>
      </c>
      <c r="J21" s="11">
        <f>[17]Fevereiro!$F$13</f>
        <v>96</v>
      </c>
      <c r="K21" s="11">
        <f>[17]Fevereiro!$F$14</f>
        <v>93</v>
      </c>
      <c r="L21" s="11">
        <f>[17]Fevereiro!$F$15</f>
        <v>93</v>
      </c>
      <c r="M21" s="11">
        <f>[17]Fevereiro!$F$16</f>
        <v>97</v>
      </c>
      <c r="N21" s="11">
        <f>[17]Fevereiro!$F$17</f>
        <v>98</v>
      </c>
      <c r="O21" s="11">
        <f>[17]Fevereiro!$F$18</f>
        <v>98</v>
      </c>
      <c r="P21" s="11">
        <f>[17]Fevereiro!$F$19</f>
        <v>98</v>
      </c>
      <c r="Q21" s="11">
        <f>[17]Fevereiro!$F$20</f>
        <v>98</v>
      </c>
      <c r="R21" s="11">
        <f>[17]Fevereiro!$F$21</f>
        <v>99</v>
      </c>
      <c r="S21" s="11">
        <f>[17]Fevereiro!$F$22</f>
        <v>97</v>
      </c>
      <c r="T21" s="11">
        <f>[17]Fevereiro!$F$23</f>
        <v>95</v>
      </c>
      <c r="U21" s="11">
        <f>[17]Fevereiro!$F$24</f>
        <v>98</v>
      </c>
      <c r="V21" s="11">
        <f>[17]Fevereiro!$F$25</f>
        <v>98</v>
      </c>
      <c r="W21" s="11">
        <f>[17]Fevereiro!$F$26</f>
        <v>98</v>
      </c>
      <c r="X21" s="11">
        <f>[17]Fevereiro!$F$27</f>
        <v>97</v>
      </c>
      <c r="Y21" s="11">
        <f>[17]Fevereiro!$F$28</f>
        <v>93</v>
      </c>
      <c r="Z21" s="11">
        <f>[17]Fevereiro!$F$29</f>
        <v>93</v>
      </c>
      <c r="AA21" s="11">
        <f>[17]Fevereiro!$F$30</f>
        <v>97</v>
      </c>
      <c r="AB21" s="11">
        <f>[17]Fevereiro!$F$31</f>
        <v>98</v>
      </c>
      <c r="AC21" s="11">
        <f>[17]Fevereiro!$F$32</f>
        <v>98</v>
      </c>
      <c r="AD21" s="15">
        <f t="shared" si="1"/>
        <v>99</v>
      </c>
      <c r="AE21" s="88">
        <f t="shared" si="2"/>
        <v>96.25</v>
      </c>
    </row>
    <row r="22" spans="1:34" x14ac:dyDescent="0.2">
      <c r="A22" s="57" t="s">
        <v>6</v>
      </c>
      <c r="B22" s="11">
        <f>[18]Fevereiro!$F$5</f>
        <v>83</v>
      </c>
      <c r="C22" s="11">
        <f>[18]Fevereiro!$F$6</f>
        <v>78</v>
      </c>
      <c r="D22" s="11">
        <f>[18]Fevereiro!$F$7</f>
        <v>79</v>
      </c>
      <c r="E22" s="11">
        <f>[18]Fevereiro!$F$8</f>
        <v>79</v>
      </c>
      <c r="F22" s="11">
        <f>[18]Fevereiro!$F$9</f>
        <v>77</v>
      </c>
      <c r="G22" s="11">
        <f>[18]Fevereiro!$F$10</f>
        <v>71</v>
      </c>
      <c r="H22" s="11">
        <f>[18]Fevereiro!$F$11</f>
        <v>86</v>
      </c>
      <c r="I22" s="11">
        <f>[18]Fevereiro!$F$12</f>
        <v>83</v>
      </c>
      <c r="J22" s="11">
        <f>[18]Fevereiro!$F$13</f>
        <v>88</v>
      </c>
      <c r="K22" s="11" t="str">
        <f>[18]Fevereiro!$F$14</f>
        <v>*</v>
      </c>
      <c r="L22" s="11">
        <f>[18]Fevereiro!$F$15</f>
        <v>81</v>
      </c>
      <c r="M22" s="11" t="str">
        <f>[18]Fevereiro!$F$16</f>
        <v>*</v>
      </c>
      <c r="N22" s="11">
        <f>[18]Fevereiro!$F$17</f>
        <v>74</v>
      </c>
      <c r="O22" s="11">
        <f>[18]Fevereiro!$F$18</f>
        <v>80</v>
      </c>
      <c r="P22" s="11">
        <f>[18]Fevereiro!$F$19</f>
        <v>88</v>
      </c>
      <c r="Q22" s="11">
        <f>[18]Fevereiro!$F$20</f>
        <v>89</v>
      </c>
      <c r="R22" s="11">
        <f>[18]Fevereiro!$F$21</f>
        <v>87</v>
      </c>
      <c r="S22" s="11">
        <f>[18]Fevereiro!$F$22</f>
        <v>87</v>
      </c>
      <c r="T22" s="11">
        <f>[18]Fevereiro!$F$23</f>
        <v>84</v>
      </c>
      <c r="U22" s="11">
        <f>[18]Fevereiro!$F$24</f>
        <v>89</v>
      </c>
      <c r="V22" s="11">
        <f>[18]Fevereiro!$F$25</f>
        <v>91</v>
      </c>
      <c r="W22" s="11">
        <f>[18]Fevereiro!$F$26</f>
        <v>88</v>
      </c>
      <c r="X22" s="11">
        <f>[18]Fevereiro!$F$27</f>
        <v>86</v>
      </c>
      <c r="Y22" s="11">
        <f>[18]Fevereiro!$F$28</f>
        <v>86</v>
      </c>
      <c r="Z22" s="11">
        <f>[18]Fevereiro!$F$29</f>
        <v>86</v>
      </c>
      <c r="AA22" s="11">
        <f>[18]Fevereiro!$F$30</f>
        <v>89</v>
      </c>
      <c r="AB22" s="11">
        <f>[18]Fevereiro!$F$31</f>
        <v>90</v>
      </c>
      <c r="AC22" s="11">
        <f>[18]Fevereiro!$F$32</f>
        <v>89</v>
      </c>
      <c r="AD22" s="15">
        <f t="shared" si="1"/>
        <v>91</v>
      </c>
      <c r="AE22" s="88">
        <f t="shared" si="2"/>
        <v>84.15384615384616</v>
      </c>
    </row>
    <row r="23" spans="1:34" x14ac:dyDescent="0.2">
      <c r="A23" s="57" t="s">
        <v>7</v>
      </c>
      <c r="B23" s="11">
        <f>[19]Fevereiro!$F$5</f>
        <v>84</v>
      </c>
      <c r="C23" s="11">
        <f>[19]Fevereiro!$F$6</f>
        <v>82</v>
      </c>
      <c r="D23" s="11">
        <f>[19]Fevereiro!$F$7</f>
        <v>95</v>
      </c>
      <c r="E23" s="11">
        <f>[19]Fevereiro!$F$8</f>
        <v>96</v>
      </c>
      <c r="F23" s="11">
        <f>[19]Fevereiro!$F$9</f>
        <v>97</v>
      </c>
      <c r="G23" s="11">
        <f>[19]Fevereiro!$F$10</f>
        <v>96</v>
      </c>
      <c r="H23" s="11">
        <f>[19]Fevereiro!$F$11</f>
        <v>90</v>
      </c>
      <c r="I23" s="11">
        <f>[19]Fevereiro!$F$12</f>
        <v>88</v>
      </c>
      <c r="J23" s="11">
        <f>[19]Fevereiro!$F$13</f>
        <v>87</v>
      </c>
      <c r="K23" s="11">
        <f>[19]Fevereiro!$F$14</f>
        <v>98</v>
      </c>
      <c r="L23" s="11">
        <f>[19]Fevereiro!$F$15</f>
        <v>97</v>
      </c>
      <c r="M23" s="11">
        <f>[19]Fevereiro!$F$16</f>
        <v>97</v>
      </c>
      <c r="N23" s="11">
        <f>[19]Fevereiro!$F$17</f>
        <v>95</v>
      </c>
      <c r="O23" s="11">
        <f>[19]Fevereiro!$F$18</f>
        <v>97</v>
      </c>
      <c r="P23" s="11">
        <f>[19]Fevereiro!$F$19</f>
        <v>97</v>
      </c>
      <c r="Q23" s="11">
        <f>[19]Fevereiro!$F$20</f>
        <v>92</v>
      </c>
      <c r="R23" s="11">
        <f>[19]Fevereiro!$F$21</f>
        <v>92</v>
      </c>
      <c r="S23" s="11">
        <f>[19]Fevereiro!$F$22</f>
        <v>98</v>
      </c>
      <c r="T23" s="11">
        <f>[19]Fevereiro!$F$23</f>
        <v>97</v>
      </c>
      <c r="U23" s="11">
        <f>[19]Fevereiro!$F$24</f>
        <v>98</v>
      </c>
      <c r="V23" s="11">
        <f>[19]Fevereiro!$F$25</f>
        <v>94</v>
      </c>
      <c r="W23" s="11">
        <f>[19]Fevereiro!$F$26</f>
        <v>87</v>
      </c>
      <c r="X23" s="11">
        <f>[19]Fevereiro!$F$27</f>
        <v>87</v>
      </c>
      <c r="Y23" s="11">
        <f>[19]Fevereiro!$F$28</f>
        <v>90</v>
      </c>
      <c r="Z23" s="11">
        <f>[19]Fevereiro!$F$29</f>
        <v>90</v>
      </c>
      <c r="AA23" s="11">
        <f>[19]Fevereiro!$F$30</f>
        <v>98</v>
      </c>
      <c r="AB23" s="11">
        <f>[19]Fevereiro!$F$31</f>
        <v>97</v>
      </c>
      <c r="AC23" s="11">
        <f>[19]Fevereiro!$F$32</f>
        <v>97</v>
      </c>
      <c r="AD23" s="15">
        <f t="shared" si="1"/>
        <v>98</v>
      </c>
      <c r="AE23" s="88">
        <f t="shared" si="2"/>
        <v>93.321428571428569</v>
      </c>
      <c r="AG23" t="s">
        <v>47</v>
      </c>
    </row>
    <row r="24" spans="1:34" x14ac:dyDescent="0.2">
      <c r="A24" s="57" t="s">
        <v>169</v>
      </c>
      <c r="B24" s="11">
        <f>[20]Fevereiro!$F$5</f>
        <v>95</v>
      </c>
      <c r="C24" s="11" t="str">
        <f>[20]Fevereiro!$F$6</f>
        <v>*</v>
      </c>
      <c r="D24" s="11">
        <f>[20]Fevereiro!$F$7</f>
        <v>64</v>
      </c>
      <c r="E24" s="11">
        <f>[20]Fevereiro!$F$8</f>
        <v>97</v>
      </c>
      <c r="F24" s="11">
        <f>[20]Fevereiro!$F$9</f>
        <v>97</v>
      </c>
      <c r="G24" s="11">
        <f>[20]Fevereiro!$F$10</f>
        <v>68</v>
      </c>
      <c r="H24" s="11">
        <f>[20]Fevereiro!$F$11</f>
        <v>94</v>
      </c>
      <c r="I24" s="11">
        <f>[20]Fevereiro!$F$12</f>
        <v>97</v>
      </c>
      <c r="J24" s="11">
        <f>[20]Fevereiro!$F$13</f>
        <v>96</v>
      </c>
      <c r="K24" s="11">
        <f>[20]Fevereiro!$F$14</f>
        <v>94</v>
      </c>
      <c r="L24" s="11">
        <f>[20]Fevereiro!$F$15</f>
        <v>97</v>
      </c>
      <c r="M24" s="11" t="str">
        <f>[20]Fevereiro!$F$16</f>
        <v>*</v>
      </c>
      <c r="N24" s="11" t="str">
        <f>[20]Fevereiro!$F$17</f>
        <v>*</v>
      </c>
      <c r="O24" s="11" t="str">
        <f>[20]Fevereiro!$F$18</f>
        <v>*</v>
      </c>
      <c r="P24" s="11" t="str">
        <f>[20]Fevereiro!$F$19</f>
        <v>*</v>
      </c>
      <c r="Q24" s="11" t="str">
        <f>[20]Fevereiro!$F$20</f>
        <v>*</v>
      </c>
      <c r="R24" s="11" t="str">
        <f>[20]Fevereiro!$F$21</f>
        <v>*</v>
      </c>
      <c r="S24" s="11" t="str">
        <f>[20]Fevereiro!$F$22</f>
        <v>*</v>
      </c>
      <c r="T24" s="11" t="str">
        <f>[20]Fevereiro!$F$23</f>
        <v>*</v>
      </c>
      <c r="U24" s="11" t="str">
        <f>[20]Fevereiro!$F$24</f>
        <v>*</v>
      </c>
      <c r="V24" s="11" t="str">
        <f>[20]Fevereiro!$F$25</f>
        <v>*</v>
      </c>
      <c r="W24" s="11" t="str">
        <f>[20]Fevereiro!$F$26</f>
        <v>*</v>
      </c>
      <c r="X24" s="11" t="str">
        <f>[20]Fevereiro!$F$27</f>
        <v>*</v>
      </c>
      <c r="Y24" s="11" t="str">
        <f>[20]Fevereiro!$F$28</f>
        <v>*</v>
      </c>
      <c r="Z24" s="11" t="str">
        <f>[20]Fevereiro!$F$29</f>
        <v>*</v>
      </c>
      <c r="AA24" s="11" t="str">
        <f>[20]Fevereiro!$F$30</f>
        <v>*</v>
      </c>
      <c r="AB24" s="11" t="str">
        <f>[20]Fevereiro!$F$31</f>
        <v>*</v>
      </c>
      <c r="AC24" s="11" t="str">
        <f>[20]Fevereiro!$F$32</f>
        <v>*</v>
      </c>
      <c r="AD24" s="15">
        <f t="shared" si="1"/>
        <v>97</v>
      </c>
      <c r="AE24" s="88">
        <f t="shared" si="2"/>
        <v>89.9</v>
      </c>
    </row>
    <row r="25" spans="1:34" x14ac:dyDescent="0.2">
      <c r="A25" s="57" t="s">
        <v>170</v>
      </c>
      <c r="B25" s="11">
        <f>[21]Fevereiro!$F$5</f>
        <v>93</v>
      </c>
      <c r="C25" s="11">
        <f>[21]Fevereiro!$F$6</f>
        <v>94</v>
      </c>
      <c r="D25" s="11">
        <f>[21]Fevereiro!$F$7</f>
        <v>98</v>
      </c>
      <c r="E25" s="11">
        <f>[21]Fevereiro!$F$8</f>
        <v>98</v>
      </c>
      <c r="F25" s="11">
        <f>[21]Fevereiro!$F$9</f>
        <v>98</v>
      </c>
      <c r="G25" s="11">
        <f>[21]Fevereiro!$F$10</f>
        <v>90</v>
      </c>
      <c r="H25" s="11">
        <f>[21]Fevereiro!$F$11</f>
        <v>93</v>
      </c>
      <c r="I25" s="11">
        <f>[21]Fevereiro!$F$12</f>
        <v>97</v>
      </c>
      <c r="J25" s="11">
        <f>[21]Fevereiro!$F$13</f>
        <v>95</v>
      </c>
      <c r="K25" s="11">
        <f>[21]Fevereiro!$F$14</f>
        <v>97</v>
      </c>
      <c r="L25" s="11">
        <f>[21]Fevereiro!$F$15</f>
        <v>96</v>
      </c>
      <c r="M25" s="11">
        <f>[21]Fevereiro!$F$16</f>
        <v>97</v>
      </c>
      <c r="N25" s="11">
        <f>[21]Fevereiro!$F$17</f>
        <v>98</v>
      </c>
      <c r="O25" s="11">
        <f>[21]Fevereiro!$F$18</f>
        <v>88</v>
      </c>
      <c r="P25" s="11">
        <f>[21]Fevereiro!$F$19</f>
        <v>97</v>
      </c>
      <c r="Q25" s="11">
        <f>[21]Fevereiro!$F$20</f>
        <v>97</v>
      </c>
      <c r="R25" s="11">
        <f>[21]Fevereiro!$F$21</f>
        <v>98</v>
      </c>
      <c r="S25" s="11">
        <f>[21]Fevereiro!$F$22</f>
        <v>98</v>
      </c>
      <c r="T25" s="11">
        <f>[21]Fevereiro!$F$23</f>
        <v>97</v>
      </c>
      <c r="U25" s="11">
        <f>[21]Fevereiro!$F$24</f>
        <v>98</v>
      </c>
      <c r="V25" s="11">
        <f>[21]Fevereiro!$F$25</f>
        <v>93</v>
      </c>
      <c r="W25" s="11">
        <f>[21]Fevereiro!$F$26</f>
        <v>97</v>
      </c>
      <c r="X25" s="11">
        <f>[21]Fevereiro!$F$27</f>
        <v>97</v>
      </c>
      <c r="Y25" s="11">
        <f>[21]Fevereiro!$F$28</f>
        <v>90</v>
      </c>
      <c r="Z25" s="11">
        <f>[21]Fevereiro!$F$29</f>
        <v>92</v>
      </c>
      <c r="AA25" s="11">
        <f>[21]Fevereiro!$F$30</f>
        <v>97</v>
      </c>
      <c r="AB25" s="11">
        <f>[21]Fevereiro!$F$31</f>
        <v>98</v>
      </c>
      <c r="AC25" s="11">
        <f>[21]Fevereiro!$F$32</f>
        <v>98</v>
      </c>
      <c r="AD25" s="15">
        <f t="shared" si="1"/>
        <v>98</v>
      </c>
      <c r="AE25" s="88">
        <f t="shared" si="2"/>
        <v>95.678571428571431</v>
      </c>
      <c r="AF25" s="12" t="s">
        <v>47</v>
      </c>
    </row>
    <row r="26" spans="1:34" x14ac:dyDescent="0.2">
      <c r="A26" s="57" t="s">
        <v>171</v>
      </c>
      <c r="B26" s="11" t="str">
        <f>[22]Fevereiro!$F$5</f>
        <v>*</v>
      </c>
      <c r="C26" s="11" t="str">
        <f>[22]Fevereiro!$F$6</f>
        <v>*</v>
      </c>
      <c r="D26" s="11" t="str">
        <f>[22]Fevereiro!$F$7</f>
        <v>*</v>
      </c>
      <c r="E26" s="11" t="str">
        <f>[22]Fevereiro!$F$8</f>
        <v>*</v>
      </c>
      <c r="F26" s="11" t="str">
        <f>[22]Fevereiro!$F$9</f>
        <v>*</v>
      </c>
      <c r="G26" s="11" t="str">
        <f>[22]Fevereiro!$F$10</f>
        <v>*</v>
      </c>
      <c r="H26" s="11" t="str">
        <f>[22]Fevereiro!$F$11</f>
        <v>*</v>
      </c>
      <c r="I26" s="11" t="str">
        <f>[22]Fevereiro!$F$12</f>
        <v>*</v>
      </c>
      <c r="J26" s="11" t="str">
        <f>[22]Fevereiro!$F$13</f>
        <v>*</v>
      </c>
      <c r="K26" s="11" t="str">
        <f>[22]Fevereiro!$F$14</f>
        <v>*</v>
      </c>
      <c r="L26" s="11" t="str">
        <f>[22]Fevereiro!$F$15</f>
        <v>*</v>
      </c>
      <c r="M26" s="11" t="str">
        <f>[22]Fevereiro!$F$16</f>
        <v>*</v>
      </c>
      <c r="N26" s="11" t="str">
        <f>[22]Fevereiro!$F$17</f>
        <v>*</v>
      </c>
      <c r="O26" s="11" t="str">
        <f>[22]Fevereiro!$F$18</f>
        <v>*</v>
      </c>
      <c r="P26" s="11" t="str">
        <f>[22]Fevereiro!$F$19</f>
        <v>*</v>
      </c>
      <c r="Q26" s="11" t="str">
        <f>[22]Fevereiro!$F$20</f>
        <v>*</v>
      </c>
      <c r="R26" s="11" t="str">
        <f>[22]Fevereiro!$F$21</f>
        <v>*</v>
      </c>
      <c r="S26" s="11" t="str">
        <f>[22]Fevereiro!$F$22</f>
        <v>*</v>
      </c>
      <c r="T26" s="11">
        <f>[22]Fevereiro!$F$23</f>
        <v>97</v>
      </c>
      <c r="U26" s="11">
        <f>[22]Fevereiro!$F$24</f>
        <v>98</v>
      </c>
      <c r="V26" s="11">
        <f>[22]Fevereiro!$F$25</f>
        <v>96</v>
      </c>
      <c r="W26" s="11">
        <f>[22]Fevereiro!$F$26</f>
        <v>90</v>
      </c>
      <c r="X26" s="11">
        <f>[22]Fevereiro!$F$27</f>
        <v>94</v>
      </c>
      <c r="Y26" s="11">
        <f>[22]Fevereiro!$F$28</f>
        <v>91</v>
      </c>
      <c r="Z26" s="11">
        <f>[22]Fevereiro!$F$29</f>
        <v>95</v>
      </c>
      <c r="AA26" s="11">
        <f>[22]Fevereiro!$F$30</f>
        <v>98</v>
      </c>
      <c r="AB26" s="11">
        <f>[22]Fevereiro!$F$31</f>
        <v>98</v>
      </c>
      <c r="AC26" s="11">
        <f>[22]Fevereiro!$F$32</f>
        <v>97</v>
      </c>
      <c r="AD26" s="15">
        <f t="shared" ref="AD26" si="5">MAX(B26:AC26)</f>
        <v>98</v>
      </c>
      <c r="AE26" s="88">
        <f t="shared" ref="AE26" si="6">AVERAGE(B26:AC26)</f>
        <v>95.4</v>
      </c>
      <c r="AG26" t="s">
        <v>47</v>
      </c>
    </row>
    <row r="27" spans="1:34" x14ac:dyDescent="0.2">
      <c r="A27" s="57" t="s">
        <v>8</v>
      </c>
      <c r="B27" s="11">
        <f>[23]Fevereiro!$F$5</f>
        <v>88</v>
      </c>
      <c r="C27" s="11">
        <f>[23]Fevereiro!$F$6</f>
        <v>87</v>
      </c>
      <c r="D27" s="11">
        <f>[23]Fevereiro!$F$7</f>
        <v>97</v>
      </c>
      <c r="E27" s="11">
        <f>[23]Fevereiro!$F$8</f>
        <v>93</v>
      </c>
      <c r="F27" s="11">
        <f>[23]Fevereiro!$F$9</f>
        <v>100</v>
      </c>
      <c r="G27" s="11">
        <f>[23]Fevereiro!$F$10</f>
        <v>90</v>
      </c>
      <c r="H27" s="11">
        <f>[23]Fevereiro!$F$11</f>
        <v>89</v>
      </c>
      <c r="I27" s="11">
        <f>[23]Fevereiro!$F$12</f>
        <v>100</v>
      </c>
      <c r="J27" s="11">
        <f>[23]Fevereiro!$F$13</f>
        <v>92</v>
      </c>
      <c r="K27" s="11">
        <f>[23]Fevereiro!$F$14</f>
        <v>99</v>
      </c>
      <c r="L27" s="11">
        <f>[23]Fevereiro!$F$15</f>
        <v>100</v>
      </c>
      <c r="M27" s="11">
        <f>[23]Fevereiro!$F$16</f>
        <v>98</v>
      </c>
      <c r="N27" s="11">
        <f>[23]Fevereiro!$F$17</f>
        <v>95</v>
      </c>
      <c r="O27" s="11">
        <f>[23]Fevereiro!$F$18</f>
        <v>87</v>
      </c>
      <c r="P27" s="11">
        <f>[23]Fevereiro!$F$19</f>
        <v>100</v>
      </c>
      <c r="Q27" s="11">
        <f>[23]Fevereiro!$F$20</f>
        <v>92</v>
      </c>
      <c r="R27" s="11">
        <f>[23]Fevereiro!$F$21</f>
        <v>100</v>
      </c>
      <c r="S27" s="11">
        <f>[23]Fevereiro!$F$22</f>
        <v>98</v>
      </c>
      <c r="T27" s="11">
        <f>[23]Fevereiro!$F$23</f>
        <v>100</v>
      </c>
      <c r="U27" s="11">
        <f>[23]Fevereiro!$F$24</f>
        <v>100</v>
      </c>
      <c r="V27" s="11">
        <f>[23]Fevereiro!$F$25</f>
        <v>96</v>
      </c>
      <c r="W27" s="11">
        <f>[23]Fevereiro!$F$26</f>
        <v>90</v>
      </c>
      <c r="X27" s="11">
        <f>[23]Fevereiro!$F$27</f>
        <v>90</v>
      </c>
      <c r="Y27" s="11">
        <f>[23]Fevereiro!$F$28</f>
        <v>86</v>
      </c>
      <c r="Z27" s="11">
        <f>[23]Fevereiro!$F$29</f>
        <v>100</v>
      </c>
      <c r="AA27" s="11">
        <f>[23]Fevereiro!$F$30</f>
        <v>100</v>
      </c>
      <c r="AB27" s="11">
        <f>[23]Fevereiro!$F$31</f>
        <v>100</v>
      </c>
      <c r="AC27" s="11">
        <f>[23]Fevereiro!$F$32</f>
        <v>94</v>
      </c>
      <c r="AD27" s="15">
        <f t="shared" si="1"/>
        <v>100</v>
      </c>
      <c r="AE27" s="88">
        <f t="shared" si="2"/>
        <v>95.035714285714292</v>
      </c>
      <c r="AG27" t="s">
        <v>47</v>
      </c>
    </row>
    <row r="28" spans="1:34" x14ac:dyDescent="0.2">
      <c r="A28" s="57" t="s">
        <v>9</v>
      </c>
      <c r="B28" s="11">
        <f>[24]Fevereiro!$F$5</f>
        <v>70</v>
      </c>
      <c r="C28" s="11">
        <f>[24]Fevereiro!$F$6</f>
        <v>77</v>
      </c>
      <c r="D28" s="11">
        <f>[24]Fevereiro!$F$7</f>
        <v>91</v>
      </c>
      <c r="E28" s="11">
        <f>[24]Fevereiro!$F$8</f>
        <v>88</v>
      </c>
      <c r="F28" s="11">
        <f>[24]Fevereiro!$F$9</f>
        <v>95</v>
      </c>
      <c r="G28" s="11">
        <f>[24]Fevereiro!$F$10</f>
        <v>92</v>
      </c>
      <c r="H28" s="11">
        <f>[24]Fevereiro!$F$11</f>
        <v>87</v>
      </c>
      <c r="I28" s="11">
        <f>[24]Fevereiro!$F$12</f>
        <v>79</v>
      </c>
      <c r="J28" s="11">
        <f>[24]Fevereiro!$F$13</f>
        <v>88</v>
      </c>
      <c r="K28" s="11">
        <f>[24]Fevereiro!$F$14</f>
        <v>96</v>
      </c>
      <c r="L28" s="11">
        <f>[24]Fevereiro!$F$15</f>
        <v>95</v>
      </c>
      <c r="M28" s="11">
        <f>[24]Fevereiro!$F$16</f>
        <v>96</v>
      </c>
      <c r="N28" s="11">
        <f>[24]Fevereiro!$F$17</f>
        <v>93</v>
      </c>
      <c r="O28" s="11">
        <f>[24]Fevereiro!$F$18</f>
        <v>90</v>
      </c>
      <c r="P28" s="11">
        <f>[24]Fevereiro!$F$19</f>
        <v>96</v>
      </c>
      <c r="Q28" s="11">
        <f>[24]Fevereiro!$F$20</f>
        <v>86</v>
      </c>
      <c r="R28" s="11">
        <f>[24]Fevereiro!$F$21</f>
        <v>86</v>
      </c>
      <c r="S28" s="11">
        <f>[24]Fevereiro!$F$22</f>
        <v>94</v>
      </c>
      <c r="T28" s="11">
        <f>[24]Fevereiro!$F$23</f>
        <v>95</v>
      </c>
      <c r="U28" s="11">
        <f>[24]Fevereiro!$F$24</f>
        <v>96</v>
      </c>
      <c r="V28" s="11">
        <f>[24]Fevereiro!$F$25</f>
        <v>95</v>
      </c>
      <c r="W28" s="11">
        <f>[24]Fevereiro!$F$26</f>
        <v>87</v>
      </c>
      <c r="X28" s="11">
        <f>[24]Fevereiro!$F$27</f>
        <v>84</v>
      </c>
      <c r="Y28" s="11">
        <f>[24]Fevereiro!$F$28</f>
        <v>87</v>
      </c>
      <c r="Z28" s="11">
        <f>[24]Fevereiro!$F$29</f>
        <v>90</v>
      </c>
      <c r="AA28" s="11">
        <f>[24]Fevereiro!$F$30</f>
        <v>96</v>
      </c>
      <c r="AB28" s="11">
        <f>[24]Fevereiro!$F$31</f>
        <v>97</v>
      </c>
      <c r="AC28" s="11">
        <f>[24]Fevereiro!$F$32</f>
        <v>97</v>
      </c>
      <c r="AD28" s="15">
        <f t="shared" si="1"/>
        <v>97</v>
      </c>
      <c r="AE28" s="88">
        <f t="shared" si="2"/>
        <v>90.107142857142861</v>
      </c>
      <c r="AG28" t="s">
        <v>47</v>
      </c>
    </row>
    <row r="29" spans="1:34" x14ac:dyDescent="0.2">
      <c r="A29" s="57" t="s">
        <v>42</v>
      </c>
      <c r="B29" s="11">
        <f>[25]Fevereiro!$F$5</f>
        <v>100</v>
      </c>
      <c r="C29" s="11">
        <f>[25]Fevereiro!$F$6</f>
        <v>100</v>
      </c>
      <c r="D29" s="11">
        <f>[25]Fevereiro!$F$7</f>
        <v>100</v>
      </c>
      <c r="E29" s="11">
        <f>[25]Fevereiro!$F$8</f>
        <v>100</v>
      </c>
      <c r="F29" s="11">
        <f>[25]Fevereiro!$F$9</f>
        <v>94</v>
      </c>
      <c r="G29" s="11">
        <f>[25]Fevereiro!$F$10</f>
        <v>100</v>
      </c>
      <c r="H29" s="11">
        <f>[25]Fevereiro!$F$11</f>
        <v>100</v>
      </c>
      <c r="I29" s="11">
        <f>[25]Fevereiro!$F$12</f>
        <v>91</v>
      </c>
      <c r="J29" s="11">
        <f>[25]Fevereiro!$F$13</f>
        <v>87</v>
      </c>
      <c r="K29" s="11">
        <f>[25]Fevereiro!$F$14</f>
        <v>100</v>
      </c>
      <c r="L29" s="11">
        <f>[25]Fevereiro!$F$15</f>
        <v>100</v>
      </c>
      <c r="M29" s="11">
        <f>[25]Fevereiro!$F$16</f>
        <v>86</v>
      </c>
      <c r="N29" s="11">
        <f>[25]Fevereiro!$F$17</f>
        <v>91</v>
      </c>
      <c r="O29" s="11">
        <f>[25]Fevereiro!$F$18</f>
        <v>100</v>
      </c>
      <c r="P29" s="11">
        <f>[25]Fevereiro!$F$19</f>
        <v>100</v>
      </c>
      <c r="Q29" s="11">
        <f>[25]Fevereiro!$F$20</f>
        <v>100</v>
      </c>
      <c r="R29" s="11">
        <f>[25]Fevereiro!$F$21</f>
        <v>100</v>
      </c>
      <c r="S29" s="11">
        <f>[25]Fevereiro!$F$22</f>
        <v>100</v>
      </c>
      <c r="T29" s="11">
        <f>[25]Fevereiro!$F$23</f>
        <v>91</v>
      </c>
      <c r="U29" s="11">
        <f>[25]Fevereiro!$F$24</f>
        <v>100</v>
      </c>
      <c r="V29" s="11">
        <f>[25]Fevereiro!$F$25</f>
        <v>96</v>
      </c>
      <c r="W29" s="11">
        <f>[25]Fevereiro!$F$26</f>
        <v>92</v>
      </c>
      <c r="X29" s="11">
        <f>[25]Fevereiro!$F$27</f>
        <v>93</v>
      </c>
      <c r="Y29" s="11">
        <f>[25]Fevereiro!$F$28</f>
        <v>86</v>
      </c>
      <c r="Z29" s="11">
        <f>[25]Fevereiro!$F$29</f>
        <v>85</v>
      </c>
      <c r="AA29" s="11">
        <f>[25]Fevereiro!$F$30</f>
        <v>91</v>
      </c>
      <c r="AB29" s="11">
        <f>[25]Fevereiro!$F$31</f>
        <v>100</v>
      </c>
      <c r="AC29" s="11">
        <f>[25]Fevereiro!$F$32</f>
        <v>92</v>
      </c>
      <c r="AD29" s="15">
        <f t="shared" si="1"/>
        <v>100</v>
      </c>
      <c r="AE29" s="88">
        <f t="shared" si="2"/>
        <v>95.535714285714292</v>
      </c>
      <c r="AG29" t="s">
        <v>47</v>
      </c>
    </row>
    <row r="30" spans="1:34" x14ac:dyDescent="0.2">
      <c r="A30" s="57" t="s">
        <v>10</v>
      </c>
      <c r="B30" s="11">
        <f>[26]Fevereiro!$F$5</f>
        <v>91</v>
      </c>
      <c r="C30" s="11">
        <f>[26]Fevereiro!$F$6</f>
        <v>91</v>
      </c>
      <c r="D30" s="11">
        <f>[26]Fevereiro!$F$7</f>
        <v>97</v>
      </c>
      <c r="E30" s="11">
        <f>[26]Fevereiro!$F$8</f>
        <v>96</v>
      </c>
      <c r="F30" s="11">
        <f>[26]Fevereiro!$F$9</f>
        <v>98</v>
      </c>
      <c r="G30" s="11">
        <f>[26]Fevereiro!$F$10</f>
        <v>93</v>
      </c>
      <c r="H30" s="11">
        <f>[26]Fevereiro!$F$11</f>
        <v>91</v>
      </c>
      <c r="I30" s="11">
        <f>[26]Fevereiro!$F$12</f>
        <v>95</v>
      </c>
      <c r="J30" s="11">
        <f>[26]Fevereiro!$F$13</f>
        <v>93</v>
      </c>
      <c r="K30" s="11">
        <f>[26]Fevereiro!$F$14</f>
        <v>92</v>
      </c>
      <c r="L30" s="11">
        <f>[26]Fevereiro!$F$15</f>
        <v>97</v>
      </c>
      <c r="M30" s="11">
        <f>[26]Fevereiro!$F$16</f>
        <v>99</v>
      </c>
      <c r="N30" s="11">
        <f>[26]Fevereiro!$F$17</f>
        <v>96</v>
      </c>
      <c r="O30" s="11">
        <f>[26]Fevereiro!$F$18</f>
        <v>95</v>
      </c>
      <c r="P30" s="11">
        <f>[26]Fevereiro!$F$19</f>
        <v>98</v>
      </c>
      <c r="Q30" s="11">
        <f>[26]Fevereiro!$F$20</f>
        <v>95</v>
      </c>
      <c r="R30" s="11">
        <f>[26]Fevereiro!$F$21</f>
        <v>95</v>
      </c>
      <c r="S30" s="11">
        <f>[26]Fevereiro!$F$22</f>
        <v>96</v>
      </c>
      <c r="T30" s="11">
        <f>[26]Fevereiro!$F$23</f>
        <v>96</v>
      </c>
      <c r="U30" s="11">
        <f>[26]Fevereiro!$F$24</f>
        <v>97</v>
      </c>
      <c r="V30" s="11">
        <f>[26]Fevereiro!$F$25</f>
        <v>93</v>
      </c>
      <c r="W30" s="11">
        <f>[26]Fevereiro!$F$26</f>
        <v>93</v>
      </c>
      <c r="X30" s="11">
        <f>[26]Fevereiro!$F$27</f>
        <v>90</v>
      </c>
      <c r="Y30" s="11">
        <f>[26]Fevereiro!$F$28</f>
        <v>87</v>
      </c>
      <c r="Z30" s="11">
        <f>[26]Fevereiro!$F$29</f>
        <v>87</v>
      </c>
      <c r="AA30" s="11">
        <f>[26]Fevereiro!$F$30</f>
        <v>98</v>
      </c>
      <c r="AB30" s="11">
        <f>[26]Fevereiro!$F$31</f>
        <v>98</v>
      </c>
      <c r="AC30" s="11">
        <f>[26]Fevereiro!$F$32</f>
        <v>99</v>
      </c>
      <c r="AD30" s="15">
        <f t="shared" si="1"/>
        <v>99</v>
      </c>
      <c r="AE30" s="88">
        <f t="shared" si="2"/>
        <v>94.5</v>
      </c>
      <c r="AG30" t="s">
        <v>47</v>
      </c>
    </row>
    <row r="31" spans="1:34" x14ac:dyDescent="0.2">
      <c r="A31" s="57" t="s">
        <v>172</v>
      </c>
      <c r="B31" s="11">
        <f>[27]Fevereiro!$F$5</f>
        <v>90</v>
      </c>
      <c r="C31" s="11">
        <f>[27]Fevereiro!$F$6</f>
        <v>81</v>
      </c>
      <c r="D31" s="11">
        <f>[27]Fevereiro!$F$7</f>
        <v>98</v>
      </c>
      <c r="E31" s="11">
        <f>[27]Fevereiro!$F$8</f>
        <v>98</v>
      </c>
      <c r="F31" s="11">
        <f>[27]Fevereiro!$F$9</f>
        <v>98</v>
      </c>
      <c r="G31" s="11">
        <f>[27]Fevereiro!$F$10</f>
        <v>99</v>
      </c>
      <c r="H31" s="11">
        <f>[27]Fevereiro!$F$11</f>
        <v>96</v>
      </c>
      <c r="I31" s="11">
        <f>[27]Fevereiro!$F$12</f>
        <v>93</v>
      </c>
      <c r="J31" s="11">
        <f>[27]Fevereiro!$F$13</f>
        <v>96</v>
      </c>
      <c r="K31" s="11">
        <f>[27]Fevereiro!$F$14</f>
        <v>94</v>
      </c>
      <c r="L31" s="11">
        <f>[27]Fevereiro!$F$15</f>
        <v>99</v>
      </c>
      <c r="M31" s="11">
        <f>[27]Fevereiro!$F$16</f>
        <v>98</v>
      </c>
      <c r="N31" s="11">
        <f>[27]Fevereiro!$F$17</f>
        <v>96</v>
      </c>
      <c r="O31" s="11">
        <f>[27]Fevereiro!$F$18</f>
        <v>98</v>
      </c>
      <c r="P31" s="11">
        <f>[27]Fevereiro!$F$19</f>
        <v>99</v>
      </c>
      <c r="Q31" s="11">
        <f>[27]Fevereiro!$F$20</f>
        <v>94</v>
      </c>
      <c r="R31" s="11">
        <f>[27]Fevereiro!$F$21</f>
        <v>97</v>
      </c>
      <c r="S31" s="11">
        <f>[27]Fevereiro!$F$22</f>
        <v>97</v>
      </c>
      <c r="T31" s="11">
        <f>[27]Fevereiro!$F$23</f>
        <v>98</v>
      </c>
      <c r="U31" s="11">
        <f>[27]Fevereiro!$F$24</f>
        <v>98</v>
      </c>
      <c r="V31" s="11">
        <f>[27]Fevereiro!$F$25</f>
        <v>97</v>
      </c>
      <c r="W31" s="11">
        <f>[27]Fevereiro!$F$26</f>
        <v>90</v>
      </c>
      <c r="X31" s="11">
        <f>[27]Fevereiro!$F$27</f>
        <v>92</v>
      </c>
      <c r="Y31" s="11">
        <f>[27]Fevereiro!$F$28</f>
        <v>94</v>
      </c>
      <c r="Z31" s="11">
        <f>[27]Fevereiro!$F$29</f>
        <v>93</v>
      </c>
      <c r="AA31" s="11">
        <f>[27]Fevereiro!$F$30</f>
        <v>99</v>
      </c>
      <c r="AB31" s="11">
        <f>[27]Fevereiro!$F$31</f>
        <v>98</v>
      </c>
      <c r="AC31" s="11">
        <f>[27]Fevereiro!$F$32</f>
        <v>99</v>
      </c>
      <c r="AD31" s="15">
        <f t="shared" si="1"/>
        <v>99</v>
      </c>
      <c r="AE31" s="88">
        <f t="shared" si="2"/>
        <v>95.678571428571431</v>
      </c>
      <c r="AF31" s="12" t="s">
        <v>47</v>
      </c>
    </row>
    <row r="32" spans="1:34" x14ac:dyDescent="0.2">
      <c r="A32" s="57" t="s">
        <v>11</v>
      </c>
      <c r="B32" s="11">
        <f>[28]Fevereiro!$F$5</f>
        <v>91</v>
      </c>
      <c r="C32" s="11">
        <f>[28]Fevereiro!$F$6</f>
        <v>93</v>
      </c>
      <c r="D32" s="11">
        <f>[28]Fevereiro!$F$7</f>
        <v>94</v>
      </c>
      <c r="E32" s="11">
        <f>[28]Fevereiro!$F$8</f>
        <v>93</v>
      </c>
      <c r="F32" s="11">
        <f>[28]Fevereiro!$F$9</f>
        <v>93</v>
      </c>
      <c r="G32" s="11">
        <f>[28]Fevereiro!$F$10</f>
        <v>95</v>
      </c>
      <c r="H32" s="11">
        <f>[28]Fevereiro!$F$11</f>
        <v>95</v>
      </c>
      <c r="I32" s="11">
        <f>[28]Fevereiro!$F$12</f>
        <v>95</v>
      </c>
      <c r="J32" s="11">
        <f>[28]Fevereiro!$F$13</f>
        <v>94</v>
      </c>
      <c r="K32" s="11">
        <f>[28]Fevereiro!$F$14</f>
        <v>93</v>
      </c>
      <c r="L32" s="11">
        <f>[28]Fevereiro!$F$15</f>
        <v>95</v>
      </c>
      <c r="M32" s="11">
        <f>[28]Fevereiro!$F$16</f>
        <v>95</v>
      </c>
      <c r="N32" s="11">
        <f>[28]Fevereiro!$F$17</f>
        <v>93</v>
      </c>
      <c r="O32" s="11">
        <f>[28]Fevereiro!$F$18</f>
        <v>94</v>
      </c>
      <c r="P32" s="11">
        <f>[28]Fevereiro!$F$19</f>
        <v>95</v>
      </c>
      <c r="Q32" s="11">
        <f>[28]Fevereiro!$F$20</f>
        <v>91</v>
      </c>
      <c r="R32" s="11">
        <f>[28]Fevereiro!$F$21</f>
        <v>90</v>
      </c>
      <c r="S32" s="11">
        <f>[28]Fevereiro!$F$22</f>
        <v>93</v>
      </c>
      <c r="T32" s="11">
        <f>[28]Fevereiro!$F$23</f>
        <v>92</v>
      </c>
      <c r="U32" s="11">
        <f>[28]Fevereiro!$F$24</f>
        <v>95</v>
      </c>
      <c r="V32" s="11">
        <f>[28]Fevereiro!$F$25</f>
        <v>93</v>
      </c>
      <c r="W32" s="11">
        <f>[28]Fevereiro!$F$26</f>
        <v>93</v>
      </c>
      <c r="X32" s="11">
        <f>[28]Fevereiro!$F$27</f>
        <v>93</v>
      </c>
      <c r="Y32" s="11">
        <f>[28]Fevereiro!$F$28</f>
        <v>92</v>
      </c>
      <c r="Z32" s="11">
        <f>[28]Fevereiro!$F$29</f>
        <v>92</v>
      </c>
      <c r="AA32" s="11">
        <f>[28]Fevereiro!$F$30</f>
        <v>95</v>
      </c>
      <c r="AB32" s="11">
        <f>[28]Fevereiro!$F$31</f>
        <v>95</v>
      </c>
      <c r="AC32" s="11">
        <f>[28]Fevereiro!$F$32</f>
        <v>95</v>
      </c>
      <c r="AD32" s="15">
        <f t="shared" si="1"/>
        <v>95</v>
      </c>
      <c r="AE32" s="88">
        <f t="shared" si="2"/>
        <v>93.464285714285708</v>
      </c>
      <c r="AG32" t="s">
        <v>47</v>
      </c>
      <c r="AH32" t="s">
        <v>47</v>
      </c>
    </row>
    <row r="33" spans="1:34" s="5" customFormat="1" x14ac:dyDescent="0.2">
      <c r="A33" s="57" t="s">
        <v>12</v>
      </c>
      <c r="B33" s="11">
        <f>[29]Fevereiro!$F$5</f>
        <v>76</v>
      </c>
      <c r="C33" s="11">
        <f>[29]Fevereiro!$F$6</f>
        <v>88</v>
      </c>
      <c r="D33" s="11">
        <f>[29]Fevereiro!$F$7</f>
        <v>80</v>
      </c>
      <c r="E33" s="11">
        <f>[29]Fevereiro!$F$8</f>
        <v>85</v>
      </c>
      <c r="F33" s="11">
        <f>[29]Fevereiro!$F$9</f>
        <v>88</v>
      </c>
      <c r="G33" s="11">
        <f>[29]Fevereiro!$F$10</f>
        <v>84</v>
      </c>
      <c r="H33" s="11">
        <f>[29]Fevereiro!$F$11</f>
        <v>83</v>
      </c>
      <c r="I33" s="11">
        <f>[29]Fevereiro!$F$12</f>
        <v>82</v>
      </c>
      <c r="J33" s="11">
        <f>[29]Fevereiro!$F$13</f>
        <v>81</v>
      </c>
      <c r="K33" s="11">
        <f>[29]Fevereiro!$F$14</f>
        <v>91</v>
      </c>
      <c r="L33" s="11">
        <f>[29]Fevereiro!$F$15</f>
        <v>93</v>
      </c>
      <c r="M33" s="11">
        <f>[29]Fevereiro!$F$16</f>
        <v>94</v>
      </c>
      <c r="N33" s="11">
        <f>[29]Fevereiro!$F$17</f>
        <v>91</v>
      </c>
      <c r="O33" s="11">
        <f>[29]Fevereiro!$F$18</f>
        <v>93</v>
      </c>
      <c r="P33" s="11">
        <f>[29]Fevereiro!$F$19</f>
        <v>92</v>
      </c>
      <c r="Q33" s="11">
        <f>[29]Fevereiro!$F$20</f>
        <v>83</v>
      </c>
      <c r="R33" s="11">
        <f>[29]Fevereiro!$F$21</f>
        <v>84</v>
      </c>
      <c r="S33" s="11">
        <f>[29]Fevereiro!$F$22</f>
        <v>85</v>
      </c>
      <c r="T33" s="11">
        <f>[29]Fevereiro!$F$23</f>
        <v>93</v>
      </c>
      <c r="U33" s="11">
        <f>[29]Fevereiro!$F$24</f>
        <v>92</v>
      </c>
      <c r="V33" s="11">
        <f>[29]Fevereiro!$F$25</f>
        <v>94</v>
      </c>
      <c r="W33" s="11">
        <f>[29]Fevereiro!$F$26</f>
        <v>93</v>
      </c>
      <c r="X33" s="11">
        <f>[29]Fevereiro!$F$27</f>
        <v>93</v>
      </c>
      <c r="Y33" s="11">
        <f>[29]Fevereiro!$F$28</f>
        <v>93</v>
      </c>
      <c r="Z33" s="11">
        <f>[29]Fevereiro!$F$29</f>
        <v>87</v>
      </c>
      <c r="AA33" s="11">
        <f>[29]Fevereiro!$F$30</f>
        <v>94</v>
      </c>
      <c r="AB33" s="11">
        <f>[29]Fevereiro!$F$31</f>
        <v>94</v>
      </c>
      <c r="AC33" s="11">
        <f>[29]Fevereiro!$F$32</f>
        <v>94</v>
      </c>
      <c r="AD33" s="15">
        <f t="shared" si="1"/>
        <v>94</v>
      </c>
      <c r="AE33" s="88">
        <f t="shared" si="2"/>
        <v>88.571428571428569</v>
      </c>
    </row>
    <row r="34" spans="1:34" x14ac:dyDescent="0.2">
      <c r="A34" s="57" t="s">
        <v>13</v>
      </c>
      <c r="B34" s="11">
        <f>[30]Fevereiro!$F$5</f>
        <v>95</v>
      </c>
      <c r="C34" s="11">
        <f>[30]Fevereiro!$F$6</f>
        <v>92</v>
      </c>
      <c r="D34" s="11">
        <f>[30]Fevereiro!$F$7</f>
        <v>95</v>
      </c>
      <c r="E34" s="11">
        <f>[30]Fevereiro!$F$8</f>
        <v>93</v>
      </c>
      <c r="F34" s="11">
        <f>[30]Fevereiro!$F$9</f>
        <v>95</v>
      </c>
      <c r="G34" s="11">
        <f>[30]Fevereiro!$F$10</f>
        <v>94</v>
      </c>
      <c r="H34" s="11">
        <f>[30]Fevereiro!$F$11</f>
        <v>92</v>
      </c>
      <c r="I34" s="11">
        <f>[30]Fevereiro!$F$12</f>
        <v>92</v>
      </c>
      <c r="J34" s="11">
        <f>[30]Fevereiro!$F$13</f>
        <v>92</v>
      </c>
      <c r="K34" s="11">
        <f>[30]Fevereiro!$F$14</f>
        <v>92</v>
      </c>
      <c r="L34" s="11">
        <f>[30]Fevereiro!$F$15</f>
        <v>94</v>
      </c>
      <c r="M34" s="11">
        <f>[30]Fevereiro!$F$16</f>
        <v>93</v>
      </c>
      <c r="N34" s="11">
        <f>[30]Fevereiro!$F$17</f>
        <v>95</v>
      </c>
      <c r="O34" s="11">
        <f>[30]Fevereiro!$F$18</f>
        <v>95</v>
      </c>
      <c r="P34" s="11">
        <f>[30]Fevereiro!$F$19</f>
        <v>95</v>
      </c>
      <c r="Q34" s="11">
        <f>[30]Fevereiro!$F$20</f>
        <v>96</v>
      </c>
      <c r="R34" s="11">
        <f>[30]Fevereiro!$F$21</f>
        <v>96</v>
      </c>
      <c r="S34" s="11">
        <f>[30]Fevereiro!$F$22</f>
        <v>95</v>
      </c>
      <c r="T34" s="11">
        <f>[30]Fevereiro!$F$23</f>
        <v>90</v>
      </c>
      <c r="U34" s="11">
        <f>[30]Fevereiro!$F$24</f>
        <v>95</v>
      </c>
      <c r="V34" s="11">
        <f>[30]Fevereiro!$F$25</f>
        <v>96</v>
      </c>
      <c r="W34" s="11">
        <f>[30]Fevereiro!$F$26</f>
        <v>94</v>
      </c>
      <c r="X34" s="11">
        <f>[30]Fevereiro!$F$27</f>
        <v>94</v>
      </c>
      <c r="Y34" s="11">
        <f>[30]Fevereiro!$F$28</f>
        <v>96</v>
      </c>
      <c r="Z34" s="11">
        <f>[30]Fevereiro!$F$29</f>
        <v>92</v>
      </c>
      <c r="AA34" s="11">
        <f>[30]Fevereiro!$F$30</f>
        <v>96</v>
      </c>
      <c r="AB34" s="11">
        <f>[30]Fevereiro!$F$31</f>
        <v>96</v>
      </c>
      <c r="AC34" s="11">
        <f>[30]Fevereiro!$F$32</f>
        <v>95</v>
      </c>
      <c r="AD34" s="15">
        <f t="shared" si="1"/>
        <v>96</v>
      </c>
      <c r="AE34" s="88">
        <f t="shared" si="2"/>
        <v>94.107142857142861</v>
      </c>
      <c r="AG34" t="s">
        <v>47</v>
      </c>
    </row>
    <row r="35" spans="1:34" x14ac:dyDescent="0.2">
      <c r="A35" s="57" t="s">
        <v>173</v>
      </c>
      <c r="B35" s="11">
        <f>[31]Fevereiro!$F$5</f>
        <v>82</v>
      </c>
      <c r="C35" s="11">
        <f>[31]Fevereiro!$F$6</f>
        <v>77</v>
      </c>
      <c r="D35" s="11">
        <f>[31]Fevereiro!$F$7</f>
        <v>83</v>
      </c>
      <c r="E35" s="11">
        <f>[31]Fevereiro!$F$8</f>
        <v>82</v>
      </c>
      <c r="F35" s="11">
        <f>[31]Fevereiro!$F$9</f>
        <v>86</v>
      </c>
      <c r="G35" s="11">
        <f>[31]Fevereiro!$F$10</f>
        <v>86</v>
      </c>
      <c r="H35" s="11">
        <f>[31]Fevereiro!$F$11</f>
        <v>83</v>
      </c>
      <c r="I35" s="11">
        <f>[31]Fevereiro!$F$12</f>
        <v>84</v>
      </c>
      <c r="J35" s="11">
        <f>[31]Fevereiro!$F$13</f>
        <v>82</v>
      </c>
      <c r="K35" s="11">
        <f>[31]Fevereiro!$F$14</f>
        <v>80</v>
      </c>
      <c r="L35" s="11">
        <f>[31]Fevereiro!$F$15</f>
        <v>86</v>
      </c>
      <c r="M35" s="11">
        <f>[31]Fevereiro!$F$16</f>
        <v>83</v>
      </c>
      <c r="N35" s="11">
        <f>[31]Fevereiro!$F$17</f>
        <v>88</v>
      </c>
      <c r="O35" s="11">
        <f>[31]Fevereiro!$F$18</f>
        <v>86</v>
      </c>
      <c r="P35" s="11">
        <f>[31]Fevereiro!$F$19</f>
        <v>89</v>
      </c>
      <c r="Q35" s="11">
        <f>[31]Fevereiro!$F$20</f>
        <v>87</v>
      </c>
      <c r="R35" s="11">
        <f>[31]Fevereiro!$F$21</f>
        <v>82</v>
      </c>
      <c r="S35" s="11">
        <f>[31]Fevereiro!$F$22</f>
        <v>80</v>
      </c>
      <c r="T35" s="11">
        <f>[31]Fevereiro!$F$23</f>
        <v>84</v>
      </c>
      <c r="U35" s="11">
        <f>[31]Fevereiro!$F$24</f>
        <v>86</v>
      </c>
      <c r="V35" s="11">
        <f>[31]Fevereiro!$F$25</f>
        <v>86</v>
      </c>
      <c r="W35" s="11">
        <f>[31]Fevereiro!$F$26</f>
        <v>83</v>
      </c>
      <c r="X35" s="11">
        <f>[31]Fevereiro!$F$27</f>
        <v>82</v>
      </c>
      <c r="Y35" s="11">
        <f>[31]Fevereiro!$F$28</f>
        <v>78</v>
      </c>
      <c r="Z35" s="11">
        <f>[31]Fevereiro!$F$29</f>
        <v>82</v>
      </c>
      <c r="AA35" s="11">
        <f>[31]Fevereiro!$F$30</f>
        <v>87</v>
      </c>
      <c r="AB35" s="11">
        <f>[31]Fevereiro!$F$31</f>
        <v>89</v>
      </c>
      <c r="AC35" s="11">
        <f>[31]Fevereiro!$F$32</f>
        <v>90</v>
      </c>
      <c r="AD35" s="15">
        <f t="shared" si="1"/>
        <v>90</v>
      </c>
      <c r="AE35" s="88">
        <f t="shared" si="2"/>
        <v>84.035714285714292</v>
      </c>
      <c r="AG35" t="s">
        <v>47</v>
      </c>
    </row>
    <row r="36" spans="1:34" x14ac:dyDescent="0.2">
      <c r="A36" s="57" t="s">
        <v>144</v>
      </c>
      <c r="B36" s="11">
        <f>[32]Fevereiro!$F$5</f>
        <v>96</v>
      </c>
      <c r="C36" s="11">
        <f>[32]Fevereiro!$F$6</f>
        <v>89</v>
      </c>
      <c r="D36" s="11">
        <f>[32]Fevereiro!$F$7</f>
        <v>97</v>
      </c>
      <c r="E36" s="11">
        <f>[32]Fevereiro!$F$8</f>
        <v>97</v>
      </c>
      <c r="F36" s="11">
        <f>[32]Fevereiro!$F$9</f>
        <v>98</v>
      </c>
      <c r="G36" s="11">
        <f>[32]Fevereiro!$F$10</f>
        <v>98</v>
      </c>
      <c r="H36" s="11">
        <f>[32]Fevereiro!$F$11</f>
        <v>89</v>
      </c>
      <c r="I36" s="11">
        <f>[32]Fevereiro!$F$12</f>
        <v>90</v>
      </c>
      <c r="J36" s="11">
        <f>[32]Fevereiro!$F$13</f>
        <v>97</v>
      </c>
      <c r="K36" s="11">
        <f>[32]Fevereiro!$F$14</f>
        <v>97</v>
      </c>
      <c r="L36" s="11">
        <f>[32]Fevereiro!$F$15</f>
        <v>98</v>
      </c>
      <c r="M36" s="11">
        <f>[32]Fevereiro!$F$16</f>
        <v>98</v>
      </c>
      <c r="N36" s="11">
        <f>[32]Fevereiro!$F$17</f>
        <v>98</v>
      </c>
      <c r="O36" s="11">
        <f>[32]Fevereiro!$F$18</f>
        <v>97</v>
      </c>
      <c r="P36" s="11">
        <f>[32]Fevereiro!$F$19</f>
        <v>98</v>
      </c>
      <c r="Q36" s="11">
        <f>[32]Fevereiro!$F$20</f>
        <v>98</v>
      </c>
      <c r="R36" s="11">
        <f>[32]Fevereiro!$F$21</f>
        <v>98</v>
      </c>
      <c r="S36" s="11">
        <f>[32]Fevereiro!$F$22</f>
        <v>97</v>
      </c>
      <c r="T36" s="11">
        <f>[32]Fevereiro!$F$23</f>
        <v>97</v>
      </c>
      <c r="U36" s="11">
        <f>[32]Fevereiro!$F$24</f>
        <v>97</v>
      </c>
      <c r="V36" s="11" t="str">
        <f>[32]Fevereiro!$F$25</f>
        <v>*</v>
      </c>
      <c r="W36" s="11" t="str">
        <f>[32]Fevereiro!$F$26</f>
        <v>*</v>
      </c>
      <c r="X36" s="11" t="str">
        <f>[32]Fevereiro!$F$27</f>
        <v>*</v>
      </c>
      <c r="Y36" s="11" t="str">
        <f>[32]Fevereiro!$F$28</f>
        <v>*</v>
      </c>
      <c r="Z36" s="11" t="str">
        <f>[32]Fevereiro!$F$29</f>
        <v>*</v>
      </c>
      <c r="AA36" s="11" t="str">
        <f>[32]Fevereiro!$F$30</f>
        <v>*</v>
      </c>
      <c r="AB36" s="11" t="str">
        <f>[32]Fevereiro!$F$31</f>
        <v>*</v>
      </c>
      <c r="AC36" s="11" t="str">
        <f>[32]Fevereiro!$F$32</f>
        <v>*</v>
      </c>
      <c r="AD36" s="15">
        <f t="shared" si="1"/>
        <v>98</v>
      </c>
      <c r="AE36" s="88">
        <f t="shared" si="2"/>
        <v>96.2</v>
      </c>
    </row>
    <row r="37" spans="1:34" x14ac:dyDescent="0.2">
      <c r="A37" s="57" t="s">
        <v>14</v>
      </c>
      <c r="B37" s="11">
        <f>[33]Fevereiro!$F$5</f>
        <v>89</v>
      </c>
      <c r="C37" s="11">
        <f>[33]Fevereiro!$F$6</f>
        <v>88</v>
      </c>
      <c r="D37" s="11">
        <f>[33]Fevereiro!$F$7</f>
        <v>84</v>
      </c>
      <c r="E37" s="11">
        <f>[33]Fevereiro!$F$8</f>
        <v>76</v>
      </c>
      <c r="F37" s="11">
        <f>[33]Fevereiro!$F$9</f>
        <v>88</v>
      </c>
      <c r="G37" s="11">
        <f>[33]Fevereiro!$F$10</f>
        <v>90</v>
      </c>
      <c r="H37" s="11">
        <f>[33]Fevereiro!$F$11</f>
        <v>92</v>
      </c>
      <c r="I37" s="11">
        <f>[33]Fevereiro!$F$12</f>
        <v>89</v>
      </c>
      <c r="J37" s="11">
        <f>[33]Fevereiro!$F$13</f>
        <v>87</v>
      </c>
      <c r="K37" s="11">
        <f>[33]Fevereiro!$F$14</f>
        <v>91</v>
      </c>
      <c r="L37" s="11">
        <f>[33]Fevereiro!$F$15</f>
        <v>90</v>
      </c>
      <c r="M37" s="11">
        <f>[33]Fevereiro!$F$16</f>
        <v>95</v>
      </c>
      <c r="N37" s="11">
        <f>[33]Fevereiro!$F$17</f>
        <v>94</v>
      </c>
      <c r="O37" s="11">
        <f>[33]Fevereiro!$F$18</f>
        <v>93</v>
      </c>
      <c r="P37" s="11">
        <f>[33]Fevereiro!$F$19</f>
        <v>95</v>
      </c>
      <c r="Q37" s="11">
        <f>[33]Fevereiro!$F$20</f>
        <v>94</v>
      </c>
      <c r="R37" s="11">
        <f>[33]Fevereiro!$F$21</f>
        <v>89</v>
      </c>
      <c r="S37" s="11">
        <f>[33]Fevereiro!$F$22</f>
        <v>92</v>
      </c>
      <c r="T37" s="11">
        <f>[33]Fevereiro!$F$23</f>
        <v>93</v>
      </c>
      <c r="U37" s="11">
        <f>[33]Fevereiro!$F$24</f>
        <v>93</v>
      </c>
      <c r="V37" s="11">
        <f>[33]Fevereiro!$F$25</f>
        <v>92</v>
      </c>
      <c r="W37" s="11">
        <f>[33]Fevereiro!$F$26</f>
        <v>93</v>
      </c>
      <c r="X37" s="11">
        <f>[33]Fevereiro!$F$27</f>
        <v>69</v>
      </c>
      <c r="Y37" s="11">
        <f>[33]Fevereiro!$F$28</f>
        <v>73</v>
      </c>
      <c r="Z37" s="11">
        <f>[33]Fevereiro!$F$29</f>
        <v>86</v>
      </c>
      <c r="AA37" s="11">
        <f>[33]Fevereiro!$F$30</f>
        <v>94</v>
      </c>
      <c r="AB37" s="11">
        <f>[33]Fevereiro!$F$31</f>
        <v>92</v>
      </c>
      <c r="AC37" s="11">
        <f>[33]Fevereiro!$F$32</f>
        <v>90</v>
      </c>
      <c r="AD37" s="15">
        <f t="shared" si="1"/>
        <v>95</v>
      </c>
      <c r="AE37" s="88">
        <f t="shared" si="2"/>
        <v>88.964285714285708</v>
      </c>
    </row>
    <row r="38" spans="1:34" x14ac:dyDescent="0.2">
      <c r="A38" s="57" t="s">
        <v>174</v>
      </c>
      <c r="B38" s="11">
        <f>[34]Fevereiro!$F$5</f>
        <v>89</v>
      </c>
      <c r="C38" s="11">
        <f>[34]Fevereiro!$F$6</f>
        <v>87</v>
      </c>
      <c r="D38" s="11">
        <f>[34]Fevereiro!$F$7</f>
        <v>88</v>
      </c>
      <c r="E38" s="11">
        <f>[34]Fevereiro!$F$8</f>
        <v>87</v>
      </c>
      <c r="F38" s="11">
        <f>[34]Fevereiro!$F$9</f>
        <v>87</v>
      </c>
      <c r="G38" s="11">
        <f>[34]Fevereiro!$F$10</f>
        <v>89</v>
      </c>
      <c r="H38" s="11">
        <f>[34]Fevereiro!$F$11</f>
        <v>89</v>
      </c>
      <c r="I38" s="11">
        <f>[34]Fevereiro!$F$12</f>
        <v>91</v>
      </c>
      <c r="J38" s="11">
        <f>[34]Fevereiro!$F$13</f>
        <v>90</v>
      </c>
      <c r="K38" s="11">
        <f>[34]Fevereiro!$F$14</f>
        <v>91</v>
      </c>
      <c r="L38" s="11">
        <f>[34]Fevereiro!$F$15</f>
        <v>90</v>
      </c>
      <c r="M38" s="11">
        <f>[34]Fevereiro!$F$16</f>
        <v>91</v>
      </c>
      <c r="N38" s="11">
        <f>[34]Fevereiro!$F$17</f>
        <v>92</v>
      </c>
      <c r="O38" s="11">
        <f>[34]Fevereiro!$F$18</f>
        <v>91</v>
      </c>
      <c r="P38" s="11">
        <f>[34]Fevereiro!$F$19</f>
        <v>93</v>
      </c>
      <c r="Q38" s="11">
        <f>[34]Fevereiro!$F$20</f>
        <v>91</v>
      </c>
      <c r="R38" s="11">
        <f>[34]Fevereiro!$F$21</f>
        <v>92</v>
      </c>
      <c r="S38" s="11">
        <f>[34]Fevereiro!$F$22</f>
        <v>90</v>
      </c>
      <c r="T38" s="11">
        <f>[34]Fevereiro!$F$23</f>
        <v>90</v>
      </c>
      <c r="U38" s="11">
        <f>[34]Fevereiro!$F$24</f>
        <v>93</v>
      </c>
      <c r="V38" s="11">
        <f>[34]Fevereiro!$F$25</f>
        <v>95</v>
      </c>
      <c r="W38" s="11">
        <f>[34]Fevereiro!$F$26</f>
        <v>92</v>
      </c>
      <c r="X38" s="11">
        <f>[34]Fevereiro!$F$27</f>
        <v>92</v>
      </c>
      <c r="Y38" s="11">
        <f>[34]Fevereiro!$F$28</f>
        <v>92</v>
      </c>
      <c r="Z38" s="11">
        <f>[34]Fevereiro!$F$29</f>
        <v>92</v>
      </c>
      <c r="AA38" s="11">
        <f>[34]Fevereiro!$F$30</f>
        <v>93</v>
      </c>
      <c r="AB38" s="11">
        <f>[34]Fevereiro!$F$31</f>
        <v>94</v>
      </c>
      <c r="AC38" s="11">
        <f>[34]Fevereiro!$F$32</f>
        <v>93</v>
      </c>
      <c r="AD38" s="15">
        <f t="shared" si="1"/>
        <v>95</v>
      </c>
      <c r="AE38" s="88">
        <f t="shared" si="2"/>
        <v>90.857142857142861</v>
      </c>
    </row>
    <row r="39" spans="1:34" x14ac:dyDescent="0.2">
      <c r="A39" s="57" t="s">
        <v>15</v>
      </c>
      <c r="B39" s="11">
        <f>[35]Fevereiro!$F$5</f>
        <v>85</v>
      </c>
      <c r="C39" s="11">
        <f>[35]Fevereiro!$F$6</f>
        <v>92</v>
      </c>
      <c r="D39" s="11">
        <f>[35]Fevereiro!$F$7</f>
        <v>94</v>
      </c>
      <c r="E39" s="11">
        <f>[35]Fevereiro!$F$8</f>
        <v>95</v>
      </c>
      <c r="F39" s="11">
        <f>[35]Fevereiro!$F$9</f>
        <v>94</v>
      </c>
      <c r="G39" s="11">
        <f>[35]Fevereiro!$F$10</f>
        <v>95</v>
      </c>
      <c r="H39" s="11">
        <f>[35]Fevereiro!$F$11</f>
        <v>89</v>
      </c>
      <c r="I39" s="11">
        <f>[35]Fevereiro!$F$12</f>
        <v>88</v>
      </c>
      <c r="J39" s="11">
        <f>[35]Fevereiro!$F$13</f>
        <v>83</v>
      </c>
      <c r="K39" s="11">
        <f>[35]Fevereiro!$F$14</f>
        <v>94</v>
      </c>
      <c r="L39" s="11">
        <f>[35]Fevereiro!$F$15</f>
        <v>95</v>
      </c>
      <c r="M39" s="11">
        <f>[35]Fevereiro!$F$16</f>
        <v>96</v>
      </c>
      <c r="N39" s="11">
        <f>[35]Fevereiro!$F$17</f>
        <v>95</v>
      </c>
      <c r="O39" s="11">
        <f>[35]Fevereiro!$F$18</f>
        <v>96</v>
      </c>
      <c r="P39" s="11">
        <f>[35]Fevereiro!$F$19</f>
        <v>96</v>
      </c>
      <c r="Q39" s="11">
        <f>[35]Fevereiro!$F$20</f>
        <v>92</v>
      </c>
      <c r="R39" s="11">
        <f>[35]Fevereiro!$F$21</f>
        <v>95</v>
      </c>
      <c r="S39" s="11">
        <f>[35]Fevereiro!$F$22</f>
        <v>90</v>
      </c>
      <c r="T39" s="11">
        <f>[35]Fevereiro!$F$23</f>
        <v>96</v>
      </c>
      <c r="U39" s="11">
        <f>[35]Fevereiro!$F$24</f>
        <v>96</v>
      </c>
      <c r="V39" s="11">
        <f>[35]Fevereiro!$F$25</f>
        <v>93</v>
      </c>
      <c r="W39" s="11">
        <f>[35]Fevereiro!$F$26</f>
        <v>92</v>
      </c>
      <c r="X39" s="11">
        <f>[35]Fevereiro!$F$27</f>
        <v>89</v>
      </c>
      <c r="Y39" s="11">
        <f>[35]Fevereiro!$F$28</f>
        <v>80</v>
      </c>
      <c r="Z39" s="11">
        <f>[35]Fevereiro!$F$29</f>
        <v>84</v>
      </c>
      <c r="AA39" s="11">
        <f>[35]Fevereiro!$F$30</f>
        <v>96</v>
      </c>
      <c r="AB39" s="11">
        <f>[35]Fevereiro!$F$31</f>
        <v>96</v>
      </c>
      <c r="AC39" s="11">
        <f>[35]Fevereiro!$F$32</f>
        <v>96</v>
      </c>
      <c r="AD39" s="15">
        <f t="shared" si="1"/>
        <v>96</v>
      </c>
      <c r="AE39" s="88">
        <f t="shared" si="2"/>
        <v>92.214285714285708</v>
      </c>
      <c r="AF39" s="12" t="s">
        <v>47</v>
      </c>
      <c r="AG39" t="s">
        <v>47</v>
      </c>
      <c r="AH39" t="s">
        <v>47</v>
      </c>
    </row>
    <row r="40" spans="1:34" x14ac:dyDescent="0.2">
      <c r="A40" s="57" t="s">
        <v>16</v>
      </c>
      <c r="B40" s="11">
        <f>[36]Fevereiro!$F$5</f>
        <v>72</v>
      </c>
      <c r="C40" s="11">
        <f>[36]Fevereiro!$F$6</f>
        <v>76</v>
      </c>
      <c r="D40" s="11">
        <f>[36]Fevereiro!$F$7</f>
        <v>92</v>
      </c>
      <c r="E40" s="11">
        <f>[36]Fevereiro!$F$8</f>
        <v>90</v>
      </c>
      <c r="F40" s="11">
        <f>[36]Fevereiro!$F$9</f>
        <v>81</v>
      </c>
      <c r="G40" s="11">
        <f>[36]Fevereiro!$F$10</f>
        <v>84</v>
      </c>
      <c r="H40" s="11">
        <f>[36]Fevereiro!$F$11</f>
        <v>85</v>
      </c>
      <c r="I40" s="11">
        <f>[36]Fevereiro!$F$12</f>
        <v>71</v>
      </c>
      <c r="J40" s="11">
        <f>[36]Fevereiro!$F$13</f>
        <v>70</v>
      </c>
      <c r="K40" s="11">
        <f>[36]Fevereiro!$F$14</f>
        <v>91</v>
      </c>
      <c r="L40" s="11">
        <f>[36]Fevereiro!$F$15</f>
        <v>89</v>
      </c>
      <c r="M40" s="11">
        <f>[36]Fevereiro!$F$16</f>
        <v>82</v>
      </c>
      <c r="N40" s="11">
        <f>[36]Fevereiro!$F$17</f>
        <v>93</v>
      </c>
      <c r="O40" s="11">
        <f>[36]Fevereiro!$F$18</f>
        <v>94</v>
      </c>
      <c r="P40" s="11">
        <f>[36]Fevereiro!$F$19</f>
        <v>92</v>
      </c>
      <c r="Q40" s="11">
        <f>[36]Fevereiro!$F$20</f>
        <v>92</v>
      </c>
      <c r="R40" s="11">
        <f>[36]Fevereiro!$F$21</f>
        <v>91</v>
      </c>
      <c r="S40" s="11">
        <f>[36]Fevereiro!$F$22</f>
        <v>90</v>
      </c>
      <c r="T40" s="11">
        <f>[36]Fevereiro!$F$23</f>
        <v>92</v>
      </c>
      <c r="U40" s="11">
        <f>[36]Fevereiro!$F$24</f>
        <v>92</v>
      </c>
      <c r="V40" s="11">
        <f>[36]Fevereiro!$F$25</f>
        <v>81</v>
      </c>
      <c r="W40" s="11">
        <f>[36]Fevereiro!$F$26</f>
        <v>81</v>
      </c>
      <c r="X40" s="11">
        <f>[36]Fevereiro!$F$27</f>
        <v>73</v>
      </c>
      <c r="Y40" s="11">
        <f>[36]Fevereiro!$F$28</f>
        <v>78</v>
      </c>
      <c r="Z40" s="11">
        <f>[36]Fevereiro!$F$29</f>
        <v>80</v>
      </c>
      <c r="AA40" s="11">
        <f>[36]Fevereiro!$F$30</f>
        <v>94</v>
      </c>
      <c r="AB40" s="11">
        <f>[36]Fevereiro!$F$31</f>
        <v>93</v>
      </c>
      <c r="AC40" s="11">
        <f>[36]Fevereiro!$F$32</f>
        <v>94</v>
      </c>
      <c r="AD40" s="15">
        <f t="shared" si="1"/>
        <v>94</v>
      </c>
      <c r="AE40" s="88">
        <f t="shared" si="2"/>
        <v>85.464285714285708</v>
      </c>
    </row>
    <row r="41" spans="1:34" x14ac:dyDescent="0.2">
      <c r="A41" s="57" t="s">
        <v>175</v>
      </c>
      <c r="B41" s="11">
        <f>[37]Fevereiro!$F$5</f>
        <v>97</v>
      </c>
      <c r="C41" s="11">
        <f>[37]Fevereiro!$F$6</f>
        <v>89</v>
      </c>
      <c r="D41" s="11">
        <f>[37]Fevereiro!$F$7</f>
        <v>92</v>
      </c>
      <c r="E41" s="11">
        <f>[37]Fevereiro!$F$8</f>
        <v>93</v>
      </c>
      <c r="F41" s="11">
        <f>[37]Fevereiro!$F$9</f>
        <v>97</v>
      </c>
      <c r="G41" s="11">
        <f>[37]Fevereiro!$F$10</f>
        <v>97</v>
      </c>
      <c r="H41" s="11">
        <f>[37]Fevereiro!$F$11</f>
        <v>98</v>
      </c>
      <c r="I41" s="11">
        <f>[37]Fevereiro!$F$12</f>
        <v>98</v>
      </c>
      <c r="J41" s="11">
        <f>[37]Fevereiro!$F$13</f>
        <v>95</v>
      </c>
      <c r="K41" s="11">
        <f>[37]Fevereiro!$F$14</f>
        <v>93</v>
      </c>
      <c r="L41" s="11">
        <f>[37]Fevereiro!$F$15</f>
        <v>92</v>
      </c>
      <c r="M41" s="11">
        <f>[37]Fevereiro!$F$16</f>
        <v>98</v>
      </c>
      <c r="N41" s="11">
        <f>[37]Fevereiro!$F$17</f>
        <v>98</v>
      </c>
      <c r="O41" s="11">
        <f>[37]Fevereiro!$F$18</f>
        <v>97</v>
      </c>
      <c r="P41" s="11">
        <f>[37]Fevereiro!$F$19</f>
        <v>98</v>
      </c>
      <c r="Q41" s="11">
        <f>[37]Fevereiro!$F$20</f>
        <v>98</v>
      </c>
      <c r="R41" s="11">
        <f>[37]Fevereiro!$F$21</f>
        <v>95</v>
      </c>
      <c r="S41" s="11">
        <f>[37]Fevereiro!$F$22</f>
        <v>96</v>
      </c>
      <c r="T41" s="11">
        <f>[37]Fevereiro!$F$23</f>
        <v>97</v>
      </c>
      <c r="U41" s="11">
        <f>[37]Fevereiro!$F$24</f>
        <v>98</v>
      </c>
      <c r="V41" s="11">
        <f>[37]Fevereiro!$F$25</f>
        <v>98</v>
      </c>
      <c r="W41" s="11">
        <f>[37]Fevereiro!$F$26</f>
        <v>97</v>
      </c>
      <c r="X41" s="11">
        <f>[37]Fevereiro!$F$27</f>
        <v>97</v>
      </c>
      <c r="Y41" s="11">
        <f>[37]Fevereiro!$F$28</f>
        <v>91</v>
      </c>
      <c r="Z41" s="11">
        <f>[37]Fevereiro!$F$29</f>
        <v>95</v>
      </c>
      <c r="AA41" s="11">
        <f>[37]Fevereiro!$F$30</f>
        <v>97</v>
      </c>
      <c r="AB41" s="11">
        <f>[37]Fevereiro!$F$31</f>
        <v>98</v>
      </c>
      <c r="AC41" s="11">
        <f>[37]Fevereiro!$F$32</f>
        <v>99</v>
      </c>
      <c r="AD41" s="15">
        <f t="shared" si="1"/>
        <v>99</v>
      </c>
      <c r="AE41" s="88">
        <f t="shared" si="2"/>
        <v>96</v>
      </c>
    </row>
    <row r="42" spans="1:34" x14ac:dyDescent="0.2">
      <c r="A42" s="57" t="s">
        <v>17</v>
      </c>
      <c r="B42" s="11">
        <f>[38]Fevereiro!$F$5</f>
        <v>98</v>
      </c>
      <c r="C42" s="11">
        <f>[38]Fevereiro!$F$6</f>
        <v>92</v>
      </c>
      <c r="D42" s="11">
        <f>[38]Fevereiro!$F$7</f>
        <v>99</v>
      </c>
      <c r="E42" s="11">
        <f>[38]Fevereiro!$F$8</f>
        <v>98</v>
      </c>
      <c r="F42" s="11">
        <f>[38]Fevereiro!$F$9</f>
        <v>100</v>
      </c>
      <c r="G42" s="11">
        <f>[38]Fevereiro!$F$10</f>
        <v>100</v>
      </c>
      <c r="H42" s="11">
        <f>[38]Fevereiro!$F$11</f>
        <v>99</v>
      </c>
      <c r="I42" s="11">
        <f>[38]Fevereiro!$F$12</f>
        <v>99</v>
      </c>
      <c r="J42" s="11">
        <f>[38]Fevereiro!$F$13</f>
        <v>100</v>
      </c>
      <c r="K42" s="11">
        <f>[38]Fevereiro!$F$14</f>
        <v>97</v>
      </c>
      <c r="L42" s="11">
        <f>[38]Fevereiro!$F$15</f>
        <v>99</v>
      </c>
      <c r="M42" s="11">
        <f>[38]Fevereiro!$F$16</f>
        <v>97</v>
      </c>
      <c r="N42" s="11">
        <f>[38]Fevereiro!$F$17</f>
        <v>100</v>
      </c>
      <c r="O42" s="11">
        <f>[38]Fevereiro!$F$18</f>
        <v>99</v>
      </c>
      <c r="P42" s="11">
        <f>[38]Fevereiro!$F$19</f>
        <v>100</v>
      </c>
      <c r="Q42" s="11">
        <f>[38]Fevereiro!$F$20</f>
        <v>96</v>
      </c>
      <c r="R42" s="11">
        <f>[38]Fevereiro!$F$21</f>
        <v>86</v>
      </c>
      <c r="S42" s="11">
        <f>[38]Fevereiro!$F$22</f>
        <v>95</v>
      </c>
      <c r="T42" s="11">
        <f>[38]Fevereiro!$F$23</f>
        <v>100</v>
      </c>
      <c r="U42" s="11">
        <f>[38]Fevereiro!$F$24</f>
        <v>100</v>
      </c>
      <c r="V42" s="11">
        <f>[38]Fevereiro!$F$25</f>
        <v>100</v>
      </c>
      <c r="W42" s="11">
        <f>[38]Fevereiro!$F$26</f>
        <v>94</v>
      </c>
      <c r="X42" s="11">
        <f>[38]Fevereiro!$F$27</f>
        <v>96</v>
      </c>
      <c r="Y42" s="11">
        <f>[38]Fevereiro!$F$28</f>
        <v>96</v>
      </c>
      <c r="Z42" s="11">
        <f>[38]Fevereiro!$F$29</f>
        <v>94</v>
      </c>
      <c r="AA42" s="11">
        <f>[38]Fevereiro!$F$30</f>
        <v>100</v>
      </c>
      <c r="AB42" s="11">
        <f>[38]Fevereiro!$F$31</f>
        <v>100</v>
      </c>
      <c r="AC42" s="11">
        <f>[38]Fevereiro!$F$32</f>
        <v>100</v>
      </c>
      <c r="AD42" s="15">
        <f t="shared" si="1"/>
        <v>100</v>
      </c>
      <c r="AE42" s="88">
        <f t="shared" si="2"/>
        <v>97.642857142857139</v>
      </c>
    </row>
    <row r="43" spans="1:34" x14ac:dyDescent="0.2">
      <c r="A43" s="57" t="s">
        <v>157</v>
      </c>
      <c r="B43" s="11">
        <f>[39]Fevereiro!$F$5</f>
        <v>97</v>
      </c>
      <c r="C43" s="11">
        <f>[39]Fevereiro!$F$6</f>
        <v>95</v>
      </c>
      <c r="D43" s="11">
        <f>[39]Fevereiro!$F$7</f>
        <v>97</v>
      </c>
      <c r="E43" s="11">
        <f>[39]Fevereiro!$F$8</f>
        <v>95</v>
      </c>
      <c r="F43" s="11">
        <f>[39]Fevereiro!$F$9</f>
        <v>95</v>
      </c>
      <c r="G43" s="11">
        <f>[39]Fevereiro!$F$10</f>
        <v>94</v>
      </c>
      <c r="H43" s="11">
        <f>[39]Fevereiro!$F$11</f>
        <v>94</v>
      </c>
      <c r="I43" s="11">
        <f>[39]Fevereiro!$F$12</f>
        <v>91</v>
      </c>
      <c r="J43" s="11">
        <f>[39]Fevereiro!$F$13</f>
        <v>97</v>
      </c>
      <c r="K43" s="11">
        <f>[39]Fevereiro!$F$14</f>
        <v>96</v>
      </c>
      <c r="L43" s="11">
        <f>[39]Fevereiro!$F$15</f>
        <v>96</v>
      </c>
      <c r="M43" s="11">
        <f>[39]Fevereiro!$F$16</f>
        <v>93</v>
      </c>
      <c r="N43" s="11">
        <f>[39]Fevereiro!$F$17</f>
        <v>99</v>
      </c>
      <c r="O43" s="11">
        <f>[39]Fevereiro!$F$18</f>
        <v>98</v>
      </c>
      <c r="P43" s="11">
        <f>[39]Fevereiro!$F$19</f>
        <v>99</v>
      </c>
      <c r="Q43" s="11">
        <f>[39]Fevereiro!$F$20</f>
        <v>98</v>
      </c>
      <c r="R43" s="11">
        <f>[39]Fevereiro!$F$21</f>
        <v>99</v>
      </c>
      <c r="S43" s="11">
        <f>[39]Fevereiro!$F$22</f>
        <v>99</v>
      </c>
      <c r="T43" s="11">
        <f>[39]Fevereiro!$F$23</f>
        <v>98</v>
      </c>
      <c r="U43" s="11">
        <f>[39]Fevereiro!$F$24</f>
        <v>94</v>
      </c>
      <c r="V43" s="11">
        <f>[39]Fevereiro!$F$25</f>
        <v>100</v>
      </c>
      <c r="W43" s="11">
        <f>[39]Fevereiro!$F$26</f>
        <v>98</v>
      </c>
      <c r="X43" s="11">
        <f>[39]Fevereiro!$F$27</f>
        <v>96</v>
      </c>
      <c r="Y43" s="11">
        <f>[39]Fevereiro!$F$28</f>
        <v>98</v>
      </c>
      <c r="Z43" s="11">
        <f>[39]Fevereiro!$F$29</f>
        <v>98</v>
      </c>
      <c r="AA43" s="11">
        <f>[39]Fevereiro!$F$30</f>
        <v>99</v>
      </c>
      <c r="AB43" s="11">
        <f>[39]Fevereiro!$F$31</f>
        <v>98</v>
      </c>
      <c r="AC43" s="11">
        <f>[39]Fevereiro!$F$32</f>
        <v>99</v>
      </c>
      <c r="AD43" s="15">
        <f t="shared" si="1"/>
        <v>100</v>
      </c>
      <c r="AE43" s="88">
        <f t="shared" si="2"/>
        <v>96.785714285714292</v>
      </c>
    </row>
    <row r="44" spans="1:34" x14ac:dyDescent="0.2">
      <c r="A44" s="57" t="s">
        <v>18</v>
      </c>
      <c r="B44" s="11">
        <f>[40]Fevereiro!$F$5</f>
        <v>93</v>
      </c>
      <c r="C44" s="11">
        <f>[40]Fevereiro!$F$6</f>
        <v>88</v>
      </c>
      <c r="D44" s="11">
        <f>[40]Fevereiro!$F$7</f>
        <v>90</v>
      </c>
      <c r="E44" s="11">
        <f>[40]Fevereiro!$F$8</f>
        <v>91</v>
      </c>
      <c r="F44" s="11">
        <f>[40]Fevereiro!$F$9</f>
        <v>90</v>
      </c>
      <c r="G44" s="11">
        <f>[40]Fevereiro!$F$10</f>
        <v>97</v>
      </c>
      <c r="H44" s="11">
        <f>[40]Fevereiro!$F$11</f>
        <v>93</v>
      </c>
      <c r="I44" s="11">
        <f>[40]Fevereiro!$F$12</f>
        <v>89</v>
      </c>
      <c r="J44" s="11">
        <f>[40]Fevereiro!$F$13</f>
        <v>92</v>
      </c>
      <c r="K44" s="11">
        <f>[40]Fevereiro!$F$14</f>
        <v>98</v>
      </c>
      <c r="L44" s="11">
        <f>[40]Fevereiro!$F$15</f>
        <v>98</v>
      </c>
      <c r="M44" s="11">
        <f>[40]Fevereiro!$F$16</f>
        <v>96</v>
      </c>
      <c r="N44" s="11">
        <f>[40]Fevereiro!$F$17</f>
        <v>98</v>
      </c>
      <c r="O44" s="11">
        <f>[40]Fevereiro!$F$18</f>
        <v>97</v>
      </c>
      <c r="P44" s="11">
        <f>[40]Fevereiro!$F$19</f>
        <v>98</v>
      </c>
      <c r="Q44" s="11">
        <f>[40]Fevereiro!$F$20</f>
        <v>97</v>
      </c>
      <c r="R44" s="11">
        <f>[40]Fevereiro!$F$21</f>
        <v>94</v>
      </c>
      <c r="S44" s="11">
        <f>[40]Fevereiro!$F$22</f>
        <v>90</v>
      </c>
      <c r="T44" s="11">
        <f>[40]Fevereiro!$F$23</f>
        <v>91</v>
      </c>
      <c r="U44" s="11">
        <f>[40]Fevereiro!$F$24</f>
        <v>97</v>
      </c>
      <c r="V44" s="11">
        <f>[40]Fevereiro!$F$25</f>
        <v>98</v>
      </c>
      <c r="W44" s="11">
        <f>[40]Fevereiro!$F$26</f>
        <v>97</v>
      </c>
      <c r="X44" s="11">
        <f>[40]Fevereiro!$F$27</f>
        <v>93</v>
      </c>
      <c r="Y44" s="11">
        <f>[40]Fevereiro!$F$28</f>
        <v>89</v>
      </c>
      <c r="Z44" s="11">
        <f>[40]Fevereiro!$F$29</f>
        <v>93</v>
      </c>
      <c r="AA44" s="11">
        <f>[40]Fevereiro!$F$30</f>
        <v>96</v>
      </c>
      <c r="AB44" s="11">
        <f>[40]Fevereiro!$F$31</f>
        <v>97</v>
      </c>
      <c r="AC44" s="11">
        <f>[40]Fevereiro!$F$32</f>
        <v>97</v>
      </c>
      <c r="AD44" s="15">
        <f t="shared" si="1"/>
        <v>98</v>
      </c>
      <c r="AE44" s="88">
        <f t="shared" si="2"/>
        <v>94.178571428571431</v>
      </c>
      <c r="AG44" t="s">
        <v>47</v>
      </c>
    </row>
    <row r="45" spans="1:34" x14ac:dyDescent="0.2">
      <c r="A45" s="57" t="s">
        <v>162</v>
      </c>
      <c r="B45" s="11">
        <f>[41]Fevereiro!$F$5</f>
        <v>94</v>
      </c>
      <c r="C45" s="11">
        <f>[41]Fevereiro!$F$6</f>
        <v>93</v>
      </c>
      <c r="D45" s="11">
        <f>[41]Fevereiro!$F$7</f>
        <v>92</v>
      </c>
      <c r="E45" s="11">
        <f>[41]Fevereiro!$F$8</f>
        <v>84</v>
      </c>
      <c r="F45" s="11">
        <f>[41]Fevereiro!$F$9</f>
        <v>85</v>
      </c>
      <c r="G45" s="11">
        <f>[41]Fevereiro!$F$10</f>
        <v>96</v>
      </c>
      <c r="H45" s="11">
        <f>[41]Fevereiro!$F$11</f>
        <v>91</v>
      </c>
      <c r="I45" s="11">
        <f>[41]Fevereiro!$F$12</f>
        <v>90</v>
      </c>
      <c r="J45" s="11">
        <f>[41]Fevereiro!$F$13</f>
        <v>92</v>
      </c>
      <c r="K45" s="11">
        <f>[41]Fevereiro!$F$14</f>
        <v>92</v>
      </c>
      <c r="L45" s="11">
        <f>[41]Fevereiro!$F$15</f>
        <v>90</v>
      </c>
      <c r="M45" s="11">
        <f>[41]Fevereiro!$F$16</f>
        <v>97</v>
      </c>
      <c r="N45" s="11">
        <f>[41]Fevereiro!$F$17</f>
        <v>98</v>
      </c>
      <c r="O45" s="11">
        <f>[41]Fevereiro!$F$18</f>
        <v>97</v>
      </c>
      <c r="P45" s="11">
        <f>[41]Fevereiro!$F$19</f>
        <v>98</v>
      </c>
      <c r="Q45" s="11">
        <f>[41]Fevereiro!$F$20</f>
        <v>97</v>
      </c>
      <c r="R45" s="11">
        <f>[41]Fevereiro!$F$21</f>
        <v>98</v>
      </c>
      <c r="S45" s="11">
        <f>[41]Fevereiro!$F$22</f>
        <v>97</v>
      </c>
      <c r="T45" s="11">
        <f>[41]Fevereiro!$F$23</f>
        <v>97</v>
      </c>
      <c r="U45" s="11">
        <f>[41]Fevereiro!$F$24</f>
        <v>98</v>
      </c>
      <c r="V45" s="11">
        <f>[41]Fevereiro!$F$25</f>
        <v>98</v>
      </c>
      <c r="W45" s="11">
        <f>[41]Fevereiro!$F$26</f>
        <v>96</v>
      </c>
      <c r="X45" s="11">
        <f>[41]Fevereiro!$F$27</f>
        <v>97</v>
      </c>
      <c r="Y45" s="11">
        <f>[41]Fevereiro!$F$28</f>
        <v>95</v>
      </c>
      <c r="Z45" s="11">
        <f>[41]Fevereiro!$F$29</f>
        <v>92</v>
      </c>
      <c r="AA45" s="11">
        <f>[41]Fevereiro!$F$30</f>
        <v>97</v>
      </c>
      <c r="AB45" s="11">
        <f>[41]Fevereiro!$F$31</f>
        <v>96</v>
      </c>
      <c r="AC45" s="11">
        <f>[41]Fevereiro!$F$32</f>
        <v>98</v>
      </c>
      <c r="AD45" s="15">
        <f t="shared" si="1"/>
        <v>98</v>
      </c>
      <c r="AE45" s="88">
        <f t="shared" si="2"/>
        <v>94.464285714285708</v>
      </c>
      <c r="AG45" t="s">
        <v>47</v>
      </c>
    </row>
    <row r="46" spans="1:34" x14ac:dyDescent="0.2">
      <c r="A46" s="57" t="s">
        <v>19</v>
      </c>
      <c r="B46" s="11">
        <f>[42]Fevereiro!$F$5</f>
        <v>85</v>
      </c>
      <c r="C46" s="11">
        <f>[42]Fevereiro!$F$6</f>
        <v>95</v>
      </c>
      <c r="D46" s="11">
        <f>[42]Fevereiro!$F$7</f>
        <v>96</v>
      </c>
      <c r="E46" s="11">
        <f>[42]Fevereiro!$F$8</f>
        <v>96</v>
      </c>
      <c r="F46" s="11">
        <f>[42]Fevereiro!$F$9</f>
        <v>96</v>
      </c>
      <c r="G46" s="11">
        <f>[42]Fevereiro!$F$10</f>
        <v>91</v>
      </c>
      <c r="H46" s="11">
        <f>[42]Fevereiro!$F$11</f>
        <v>86</v>
      </c>
      <c r="I46" s="11">
        <f>[42]Fevereiro!$F$12</f>
        <v>91</v>
      </c>
      <c r="J46" s="11">
        <f>[42]Fevereiro!$F$13</f>
        <v>92</v>
      </c>
      <c r="K46" s="11">
        <f>[42]Fevereiro!$F$14</f>
        <v>96</v>
      </c>
      <c r="L46" s="11">
        <f>[42]Fevereiro!$F$15</f>
        <v>96</v>
      </c>
      <c r="M46" s="11">
        <f>[42]Fevereiro!$F$16</f>
        <v>96</v>
      </c>
      <c r="N46" s="11">
        <f>[42]Fevereiro!$F$17</f>
        <v>96</v>
      </c>
      <c r="O46" s="11">
        <f>[42]Fevereiro!$F$18</f>
        <v>88</v>
      </c>
      <c r="P46" s="11">
        <f>[42]Fevereiro!$F$19</f>
        <v>96</v>
      </c>
      <c r="Q46" s="11">
        <f>[42]Fevereiro!$F$20</f>
        <v>94</v>
      </c>
      <c r="R46" s="11">
        <f>[42]Fevereiro!$F$21</f>
        <v>96</v>
      </c>
      <c r="S46" s="11">
        <f>[42]Fevereiro!$F$22</f>
        <v>96</v>
      </c>
      <c r="T46" s="11">
        <f>[42]Fevereiro!$F$23</f>
        <v>95</v>
      </c>
      <c r="U46" s="11">
        <f>[42]Fevereiro!$F$24</f>
        <v>96</v>
      </c>
      <c r="V46" s="11">
        <f>[42]Fevereiro!$F$25</f>
        <v>91</v>
      </c>
      <c r="W46" s="11">
        <f>[42]Fevereiro!$F$26</f>
        <v>90</v>
      </c>
      <c r="X46" s="11">
        <f>[42]Fevereiro!$F$27</f>
        <v>92</v>
      </c>
      <c r="Y46" s="11">
        <f>[42]Fevereiro!$F$28</f>
        <v>89</v>
      </c>
      <c r="Z46" s="11">
        <f>[42]Fevereiro!$F$29</f>
        <v>92</v>
      </c>
      <c r="AA46" s="11">
        <f>[42]Fevereiro!$F$30</f>
        <v>97</v>
      </c>
      <c r="AB46" s="11">
        <f>[42]Fevereiro!$F$31</f>
        <v>95</v>
      </c>
      <c r="AC46" s="11">
        <f>[42]Fevereiro!$F$32</f>
        <v>94</v>
      </c>
      <c r="AD46" s="15">
        <f t="shared" si="1"/>
        <v>97</v>
      </c>
      <c r="AE46" s="88">
        <f t="shared" si="2"/>
        <v>93.321428571428569</v>
      </c>
      <c r="AF46" s="12" t="s">
        <v>47</v>
      </c>
      <c r="AG46" t="s">
        <v>47</v>
      </c>
    </row>
    <row r="47" spans="1:34" x14ac:dyDescent="0.2">
      <c r="A47" s="57" t="s">
        <v>31</v>
      </c>
      <c r="B47" s="11">
        <f>[43]Fevereiro!$F$5</f>
        <v>84</v>
      </c>
      <c r="C47" s="11">
        <f>[43]Fevereiro!$F$6</f>
        <v>91</v>
      </c>
      <c r="D47" s="11">
        <f>[43]Fevereiro!$F$7</f>
        <v>92</v>
      </c>
      <c r="E47" s="11">
        <f>[43]Fevereiro!$F$8</f>
        <v>92</v>
      </c>
      <c r="F47" s="11">
        <f>[43]Fevereiro!$F$9</f>
        <v>95</v>
      </c>
      <c r="G47" s="11">
        <f>[43]Fevereiro!$F$10</f>
        <v>93</v>
      </c>
      <c r="H47" s="11">
        <f>[43]Fevereiro!$F$11</f>
        <v>88</v>
      </c>
      <c r="I47" s="11">
        <f>[43]Fevereiro!$F$12</f>
        <v>86</v>
      </c>
      <c r="J47" s="11">
        <f>[43]Fevereiro!$F$13</f>
        <v>79</v>
      </c>
      <c r="K47" s="11">
        <f>[43]Fevereiro!$F$14</f>
        <v>88</v>
      </c>
      <c r="L47" s="11">
        <f>[43]Fevereiro!$F$15</f>
        <v>92</v>
      </c>
      <c r="M47" s="11">
        <f>[43]Fevereiro!$F$16</f>
        <v>96</v>
      </c>
      <c r="N47" s="11">
        <f>[43]Fevereiro!$F$17</f>
        <v>94</v>
      </c>
      <c r="O47" s="11">
        <f>[43]Fevereiro!$F$18</f>
        <v>95</v>
      </c>
      <c r="P47" s="11">
        <f>[43]Fevereiro!$F$19</f>
        <v>96</v>
      </c>
      <c r="Q47" s="11">
        <f>[43]Fevereiro!$F$20</f>
        <v>96</v>
      </c>
      <c r="R47" s="11">
        <f>[43]Fevereiro!$F$21</f>
        <v>88</v>
      </c>
      <c r="S47" s="11">
        <f>[43]Fevereiro!$F$22</f>
        <v>84</v>
      </c>
      <c r="T47" s="11">
        <f>[43]Fevereiro!$F$23</f>
        <v>89</v>
      </c>
      <c r="U47" s="11">
        <f>[43]Fevereiro!$F$24</f>
        <v>96</v>
      </c>
      <c r="V47" s="11">
        <f>[43]Fevereiro!$F$25</f>
        <v>93</v>
      </c>
      <c r="W47" s="11">
        <f>[43]Fevereiro!$F$26</f>
        <v>92</v>
      </c>
      <c r="X47" s="11">
        <f>[43]Fevereiro!$F$27</f>
        <v>90</v>
      </c>
      <c r="Y47" s="11">
        <f>[43]Fevereiro!$F$28</f>
        <v>86</v>
      </c>
      <c r="Z47" s="11">
        <f>[43]Fevereiro!$F$29</f>
        <v>87</v>
      </c>
      <c r="AA47" s="11">
        <f>[43]Fevereiro!$F$30</f>
        <v>95</v>
      </c>
      <c r="AB47" s="11">
        <f>[43]Fevereiro!$F$31</f>
        <v>96</v>
      </c>
      <c r="AC47" s="11">
        <f>[43]Fevereiro!$F$32</f>
        <v>96</v>
      </c>
      <c r="AD47" s="15">
        <f t="shared" si="1"/>
        <v>96</v>
      </c>
      <c r="AE47" s="88">
        <f t="shared" si="2"/>
        <v>91.035714285714292</v>
      </c>
      <c r="AG47" t="s">
        <v>47</v>
      </c>
    </row>
    <row r="48" spans="1:34" x14ac:dyDescent="0.2">
      <c r="A48" s="57" t="s">
        <v>44</v>
      </c>
      <c r="B48" s="11">
        <f>[44]Fevereiro!$F$5</f>
        <v>92</v>
      </c>
      <c r="C48" s="11">
        <f>[44]Fevereiro!$F$6</f>
        <v>88</v>
      </c>
      <c r="D48" s="11">
        <f>[44]Fevereiro!$F$7</f>
        <v>94</v>
      </c>
      <c r="E48" s="11">
        <f>[44]Fevereiro!$F$8</f>
        <v>91</v>
      </c>
      <c r="F48" s="11">
        <f>[44]Fevereiro!$F$9</f>
        <v>93</v>
      </c>
      <c r="G48" s="11">
        <f>[44]Fevereiro!$F$10</f>
        <v>94</v>
      </c>
      <c r="H48" s="11">
        <f>[44]Fevereiro!$F$11</f>
        <v>95</v>
      </c>
      <c r="I48" s="11">
        <f>[44]Fevereiro!$F$12</f>
        <v>90</v>
      </c>
      <c r="J48" s="11">
        <f>[44]Fevereiro!$F$13</f>
        <v>90</v>
      </c>
      <c r="K48" s="11">
        <f>[44]Fevereiro!$F$14</f>
        <v>92</v>
      </c>
      <c r="L48" s="11">
        <f>[44]Fevereiro!$F$15</f>
        <v>92</v>
      </c>
      <c r="M48" s="11">
        <f>[44]Fevereiro!$F$16</f>
        <v>98</v>
      </c>
      <c r="N48" s="11">
        <f>[44]Fevereiro!$F$17</f>
        <v>98</v>
      </c>
      <c r="O48" s="11">
        <f>[44]Fevereiro!$F$18</f>
        <v>95</v>
      </c>
      <c r="P48" s="11">
        <f>[44]Fevereiro!$F$19</f>
        <v>97</v>
      </c>
      <c r="Q48" s="11">
        <f>[44]Fevereiro!$F$20</f>
        <v>97</v>
      </c>
      <c r="R48" s="11">
        <f>[44]Fevereiro!$F$21</f>
        <v>97</v>
      </c>
      <c r="S48" s="11">
        <f>[44]Fevereiro!$F$22</f>
        <v>92</v>
      </c>
      <c r="T48" s="11">
        <f>[44]Fevereiro!$F$23</f>
        <v>95</v>
      </c>
      <c r="U48" s="11">
        <f>[44]Fevereiro!$F$24</f>
        <v>95</v>
      </c>
      <c r="V48" s="11">
        <f>[44]Fevereiro!$F$25</f>
        <v>97</v>
      </c>
      <c r="W48" s="11">
        <f>[44]Fevereiro!$F$26</f>
        <v>94</v>
      </c>
      <c r="X48" s="11">
        <f>[44]Fevereiro!$F$27</f>
        <v>95</v>
      </c>
      <c r="Y48" s="11">
        <f>[44]Fevereiro!$F$28</f>
        <v>90</v>
      </c>
      <c r="Z48" s="11">
        <f>[44]Fevereiro!$F$29</f>
        <v>92</v>
      </c>
      <c r="AA48" s="11">
        <f>[44]Fevereiro!$F$30</f>
        <v>98</v>
      </c>
      <c r="AB48" s="11">
        <f>[44]Fevereiro!$F$31</f>
        <v>98</v>
      </c>
      <c r="AC48" s="11">
        <f>[44]Fevereiro!$F$32</f>
        <v>98</v>
      </c>
      <c r="AD48" s="15">
        <f t="shared" si="1"/>
        <v>98</v>
      </c>
      <c r="AE48" s="88">
        <f t="shared" si="2"/>
        <v>94.178571428571431</v>
      </c>
      <c r="AF48" s="12" t="s">
        <v>47</v>
      </c>
      <c r="AG48" t="s">
        <v>47</v>
      </c>
    </row>
    <row r="49" spans="1:34" x14ac:dyDescent="0.2">
      <c r="A49" s="57" t="s">
        <v>20</v>
      </c>
      <c r="B49" s="11">
        <f>[45]Fevereiro!$F$5</f>
        <v>100</v>
      </c>
      <c r="C49" s="11">
        <f>[45]Fevereiro!$F$6</f>
        <v>95</v>
      </c>
      <c r="D49" s="11">
        <f>[45]Fevereiro!$F$7</f>
        <v>89</v>
      </c>
      <c r="E49" s="11">
        <f>[45]Fevereiro!$F$8</f>
        <v>90</v>
      </c>
      <c r="F49" s="11">
        <f>[45]Fevereiro!$F$9</f>
        <v>99</v>
      </c>
      <c r="G49" s="11">
        <f>[45]Fevereiro!$F$10</f>
        <v>100</v>
      </c>
      <c r="H49" s="11">
        <f>[45]Fevereiro!$F$11</f>
        <v>96</v>
      </c>
      <c r="I49" s="11">
        <f>[45]Fevereiro!$F$12</f>
        <v>80</v>
      </c>
      <c r="J49" s="11">
        <f>[45]Fevereiro!$F$13</f>
        <v>94</v>
      </c>
      <c r="K49" s="11">
        <f>[45]Fevereiro!$F$14</f>
        <v>95</v>
      </c>
      <c r="L49" s="11">
        <f>[45]Fevereiro!$F$15</f>
        <v>93</v>
      </c>
      <c r="M49" s="11">
        <f>[45]Fevereiro!$F$16</f>
        <v>100</v>
      </c>
      <c r="N49" s="11">
        <f>[45]Fevereiro!$F$17</f>
        <v>100</v>
      </c>
      <c r="O49" s="11">
        <f>[45]Fevereiro!$F$18</f>
        <v>100</v>
      </c>
      <c r="P49" s="11">
        <f>[45]Fevereiro!$F$19</f>
        <v>100</v>
      </c>
      <c r="Q49" s="11">
        <f>[45]Fevereiro!$F$20</f>
        <v>100</v>
      </c>
      <c r="R49" s="11">
        <f>[45]Fevereiro!$F$21</f>
        <v>100</v>
      </c>
      <c r="S49" s="11">
        <f>[45]Fevereiro!$F$22</f>
        <v>96</v>
      </c>
      <c r="T49" s="11">
        <f>[45]Fevereiro!$F$23</f>
        <v>100</v>
      </c>
      <c r="U49" s="11">
        <f>[45]Fevereiro!$F$24</f>
        <v>100</v>
      </c>
      <c r="V49" s="11">
        <f>[45]Fevereiro!$F$25</f>
        <v>100</v>
      </c>
      <c r="W49" s="11">
        <f>[45]Fevereiro!$F$26</f>
        <v>96</v>
      </c>
      <c r="X49" s="11">
        <f>[45]Fevereiro!$F$27</f>
        <v>94</v>
      </c>
      <c r="Y49" s="11">
        <f>[45]Fevereiro!$F$28</f>
        <v>99</v>
      </c>
      <c r="Z49" s="11">
        <f>[45]Fevereiro!$F$29</f>
        <v>90</v>
      </c>
      <c r="AA49" s="11">
        <f>[45]Fevereiro!$F$30</f>
        <v>100</v>
      </c>
      <c r="AB49" s="11">
        <f>[45]Fevereiro!$F$31</f>
        <v>100</v>
      </c>
      <c r="AC49" s="11">
        <f>[45]Fevereiro!$F$32</f>
        <v>100</v>
      </c>
      <c r="AD49" s="15">
        <f t="shared" si="1"/>
        <v>100</v>
      </c>
      <c r="AE49" s="88">
        <f t="shared" si="2"/>
        <v>96.642857142857139</v>
      </c>
    </row>
    <row r="50" spans="1:34" s="5" customFormat="1" ht="17.100000000000001" customHeight="1" x14ac:dyDescent="0.2">
      <c r="A50" s="58" t="s">
        <v>33</v>
      </c>
      <c r="B50" s="13">
        <f t="shared" ref="B50:AD50" si="7">MAX(B5:B49)</f>
        <v>100</v>
      </c>
      <c r="C50" s="13">
        <f t="shared" si="7"/>
        <v>100</v>
      </c>
      <c r="D50" s="13">
        <f t="shared" si="7"/>
        <v>100</v>
      </c>
      <c r="E50" s="13">
        <f t="shared" si="7"/>
        <v>100</v>
      </c>
      <c r="F50" s="13">
        <f t="shared" si="7"/>
        <v>100</v>
      </c>
      <c r="G50" s="13">
        <f t="shared" si="7"/>
        <v>100</v>
      </c>
      <c r="H50" s="13">
        <f t="shared" si="7"/>
        <v>100</v>
      </c>
      <c r="I50" s="13">
        <f t="shared" si="7"/>
        <v>100</v>
      </c>
      <c r="J50" s="13">
        <f t="shared" si="7"/>
        <v>100</v>
      </c>
      <c r="K50" s="13">
        <f t="shared" si="7"/>
        <v>100</v>
      </c>
      <c r="L50" s="13">
        <f t="shared" si="7"/>
        <v>100</v>
      </c>
      <c r="M50" s="13">
        <f t="shared" si="7"/>
        <v>100</v>
      </c>
      <c r="N50" s="13">
        <f t="shared" si="7"/>
        <v>100</v>
      </c>
      <c r="O50" s="13">
        <f t="shared" si="7"/>
        <v>100</v>
      </c>
      <c r="P50" s="13">
        <f t="shared" si="7"/>
        <v>100</v>
      </c>
      <c r="Q50" s="13">
        <f t="shared" si="7"/>
        <v>100</v>
      </c>
      <c r="R50" s="13">
        <f t="shared" si="7"/>
        <v>100</v>
      </c>
      <c r="S50" s="13">
        <f t="shared" si="7"/>
        <v>100</v>
      </c>
      <c r="T50" s="13">
        <f t="shared" si="7"/>
        <v>100</v>
      </c>
      <c r="U50" s="13">
        <f t="shared" si="7"/>
        <v>100</v>
      </c>
      <c r="V50" s="13">
        <f t="shared" si="7"/>
        <v>100</v>
      </c>
      <c r="W50" s="13">
        <f t="shared" si="7"/>
        <v>100</v>
      </c>
      <c r="X50" s="13">
        <f t="shared" si="7"/>
        <v>100</v>
      </c>
      <c r="Y50" s="13">
        <f t="shared" si="7"/>
        <v>100</v>
      </c>
      <c r="Z50" s="13">
        <f t="shared" si="7"/>
        <v>100</v>
      </c>
      <c r="AA50" s="13">
        <f t="shared" si="7"/>
        <v>100</v>
      </c>
      <c r="AB50" s="13">
        <f t="shared" si="7"/>
        <v>100</v>
      </c>
      <c r="AC50" s="13">
        <f t="shared" si="7"/>
        <v>100</v>
      </c>
      <c r="AD50" s="15">
        <f t="shared" si="7"/>
        <v>100</v>
      </c>
      <c r="AE50" s="88">
        <f>AVERAGE(AE5:AE49)</f>
        <v>92.978647393554226</v>
      </c>
      <c r="AG50" s="5" t="s">
        <v>47</v>
      </c>
    </row>
    <row r="51" spans="1:34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52"/>
      <c r="AE51" s="54"/>
    </row>
    <row r="52" spans="1:34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37" t="s">
        <v>97</v>
      </c>
      <c r="U52" s="137"/>
      <c r="V52" s="137"/>
      <c r="W52" s="137"/>
      <c r="X52" s="137"/>
      <c r="Y52" s="131"/>
      <c r="Z52" s="131"/>
      <c r="AA52" s="131"/>
      <c r="AB52" s="131"/>
      <c r="AC52" s="131"/>
      <c r="AD52" s="52"/>
      <c r="AE52" s="51"/>
      <c r="AH52" t="s">
        <v>47</v>
      </c>
    </row>
    <row r="53" spans="1:34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38" t="s">
        <v>98</v>
      </c>
      <c r="U53" s="138"/>
      <c r="V53" s="138"/>
      <c r="W53" s="138"/>
      <c r="X53" s="138"/>
      <c r="Y53" s="131"/>
      <c r="Z53" s="131"/>
      <c r="AA53" s="131"/>
      <c r="AB53" s="131"/>
      <c r="AC53" s="131"/>
      <c r="AD53" s="52"/>
      <c r="AE53" s="51"/>
      <c r="AF53" s="12" t="s">
        <v>47</v>
      </c>
    </row>
    <row r="54" spans="1:34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52"/>
      <c r="AE54" s="89"/>
    </row>
    <row r="55" spans="1:34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52"/>
      <c r="AE55" s="54"/>
      <c r="AG55" t="s">
        <v>47</v>
      </c>
    </row>
    <row r="56" spans="1:34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52"/>
      <c r="AE56" s="54"/>
    </row>
    <row r="57" spans="1:34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2"/>
      <c r="AE57" s="90"/>
    </row>
    <row r="58" spans="1:34" x14ac:dyDescent="0.2">
      <c r="AG58" t="s">
        <v>47</v>
      </c>
    </row>
    <row r="59" spans="1:34" x14ac:dyDescent="0.2">
      <c r="U59" s="2" t="s">
        <v>47</v>
      </c>
      <c r="Y59" s="2" t="s">
        <v>47</v>
      </c>
      <c r="AG59" t="s">
        <v>47</v>
      </c>
    </row>
    <row r="60" spans="1:34" x14ac:dyDescent="0.2">
      <c r="L60" s="2" t="s">
        <v>47</v>
      </c>
      <c r="Q60" s="2" t="s">
        <v>47</v>
      </c>
      <c r="U60" s="2" t="s">
        <v>47</v>
      </c>
      <c r="AG60" t="s">
        <v>47</v>
      </c>
    </row>
    <row r="61" spans="1:34" x14ac:dyDescent="0.2">
      <c r="O61" s="2" t="s">
        <v>47</v>
      </c>
      <c r="AB61" s="2" t="s">
        <v>47</v>
      </c>
      <c r="AD61" s="7" t="s">
        <v>47</v>
      </c>
    </row>
    <row r="62" spans="1:34" x14ac:dyDescent="0.2">
      <c r="G62" s="2" t="s">
        <v>47</v>
      </c>
      <c r="L62" s="2" t="s">
        <v>47</v>
      </c>
    </row>
    <row r="63" spans="1:34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</row>
    <row r="64" spans="1:34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</row>
    <row r="65" spans="7:30" x14ac:dyDescent="0.2">
      <c r="V65" s="2" t="s">
        <v>47</v>
      </c>
      <c r="W65" s="2" t="s">
        <v>47</v>
      </c>
      <c r="X65" s="2" t="s">
        <v>47</v>
      </c>
      <c r="Y65" s="2" t="s">
        <v>47</v>
      </c>
      <c r="AD65" s="7" t="s">
        <v>47</v>
      </c>
    </row>
    <row r="66" spans="7:30" x14ac:dyDescent="0.2">
      <c r="G66" s="2" t="s">
        <v>47</v>
      </c>
      <c r="P66" s="2" t="s">
        <v>47</v>
      </c>
      <c r="V66" s="2" t="s">
        <v>47</v>
      </c>
      <c r="Y66" s="2" t="s">
        <v>47</v>
      </c>
    </row>
    <row r="67" spans="7:30" x14ac:dyDescent="0.2">
      <c r="R67" s="2" t="s">
        <v>47</v>
      </c>
      <c r="U67" s="2" t="s">
        <v>47</v>
      </c>
    </row>
    <row r="68" spans="7:30" x14ac:dyDescent="0.2">
      <c r="L68" s="2" t="s">
        <v>47</v>
      </c>
      <c r="Y68" s="2" t="s">
        <v>47</v>
      </c>
      <c r="AC68" s="2" t="s">
        <v>47</v>
      </c>
    </row>
    <row r="70" spans="7:30" x14ac:dyDescent="0.2">
      <c r="N70" s="2" t="s">
        <v>47</v>
      </c>
    </row>
    <row r="71" spans="7:30" x14ac:dyDescent="0.2">
      <c r="U71" s="2" t="s">
        <v>47</v>
      </c>
    </row>
    <row r="76" spans="7:30" x14ac:dyDescent="0.2">
      <c r="W76" s="2" t="s">
        <v>47</v>
      </c>
    </row>
  </sheetData>
  <sheetProtection password="C6EC" sheet="1" objects="1" scenarios="1"/>
  <mergeCells count="33">
    <mergeCell ref="A2:A4"/>
    <mergeCell ref="J3:J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B2:AE2"/>
    <mergeCell ref="I3:I4"/>
    <mergeCell ref="Z3:Z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S3:S4"/>
    <mergeCell ref="T3:T4"/>
    <mergeCell ref="V3:V4"/>
    <mergeCell ref="T53:X53"/>
    <mergeCell ref="U3:U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="90" zoomScaleNormal="90" workbookViewId="0">
      <selection activeCell="AJ67" sqref="AJ6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7" style="6" bestFit="1" customWidth="1"/>
    <col min="31" max="31" width="6.85546875" style="1" customWidth="1"/>
  </cols>
  <sheetData>
    <row r="1" spans="1:31" ht="20.100000000000001" customHeight="1" x14ac:dyDescent="0.2">
      <c r="A1" s="147" t="s">
        <v>27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9"/>
    </row>
    <row r="2" spans="1:31" s="4" customFormat="1" ht="20.100000000000001" customHeight="1" x14ac:dyDescent="0.2">
      <c r="A2" s="146" t="s">
        <v>21</v>
      </c>
      <c r="B2" s="140" t="s">
        <v>231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2"/>
    </row>
    <row r="3" spans="1:31" s="5" customFormat="1" ht="20.100000000000001" customHeight="1" x14ac:dyDescent="0.2">
      <c r="A3" s="146"/>
      <c r="B3" s="139">
        <v>1</v>
      </c>
      <c r="C3" s="139">
        <f>SUM(B3+1)</f>
        <v>2</v>
      </c>
      <c r="D3" s="139">
        <f t="shared" ref="D3:AC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11" t="s">
        <v>38</v>
      </c>
      <c r="AE3" s="59" t="s">
        <v>36</v>
      </c>
    </row>
    <row r="4" spans="1:31" s="5" customFormat="1" ht="20.100000000000001" customHeight="1" x14ac:dyDescent="0.2">
      <c r="A4" s="146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11" t="s">
        <v>35</v>
      </c>
      <c r="AE4" s="59" t="s">
        <v>35</v>
      </c>
    </row>
    <row r="5" spans="1:31" s="5" customFormat="1" x14ac:dyDescent="0.2">
      <c r="A5" s="57" t="s">
        <v>40</v>
      </c>
      <c r="B5" s="118">
        <f>[1]Fevereiro!$G$5</f>
        <v>29</v>
      </c>
      <c r="C5" s="118">
        <f>[1]Fevereiro!$G$6</f>
        <v>30</v>
      </c>
      <c r="D5" s="118">
        <f>[1]Fevereiro!$G$7</f>
        <v>29</v>
      </c>
      <c r="E5" s="118">
        <f>[1]Fevereiro!$G$8</f>
        <v>33</v>
      </c>
      <c r="F5" s="118">
        <f>[1]Fevereiro!$G$9</f>
        <v>48</v>
      </c>
      <c r="G5" s="118">
        <f>[1]Fevereiro!$G$10</f>
        <v>47</v>
      </c>
      <c r="H5" s="118">
        <f>[1]Fevereiro!$G$11</f>
        <v>40</v>
      </c>
      <c r="I5" s="118">
        <f>[1]Fevereiro!$G$12</f>
        <v>34</v>
      </c>
      <c r="J5" s="118">
        <f>[1]Fevereiro!$G$13</f>
        <v>34</v>
      </c>
      <c r="K5" s="118">
        <f>[1]Fevereiro!$G$14</f>
        <v>51</v>
      </c>
      <c r="L5" s="118">
        <f>[1]Fevereiro!$G$15</f>
        <v>44</v>
      </c>
      <c r="M5" s="118">
        <f>[1]Fevereiro!$G$16</f>
        <v>65</v>
      </c>
      <c r="N5" s="118">
        <f>[1]Fevereiro!$G$17</f>
        <v>49</v>
      </c>
      <c r="O5" s="118">
        <f>[1]Fevereiro!$G$18</f>
        <v>56</v>
      </c>
      <c r="P5" s="118">
        <f>[1]Fevereiro!$G$19</f>
        <v>63</v>
      </c>
      <c r="Q5" s="118">
        <f>[1]Fevereiro!$G$20</f>
        <v>37</v>
      </c>
      <c r="R5" s="118">
        <f>[1]Fevereiro!$G$21</f>
        <v>34</v>
      </c>
      <c r="S5" s="118">
        <f>[1]Fevereiro!$G$22</f>
        <v>35</v>
      </c>
      <c r="T5" s="118">
        <f>[1]Fevereiro!$G$23</f>
        <v>47</v>
      </c>
      <c r="U5" s="118">
        <f>[1]Fevereiro!$G$24</f>
        <v>52</v>
      </c>
      <c r="V5" s="118">
        <f>[1]Fevereiro!$G$25</f>
        <v>51</v>
      </c>
      <c r="W5" s="118">
        <f>[1]Fevereiro!$G$26</f>
        <v>41</v>
      </c>
      <c r="X5" s="118">
        <f>[1]Fevereiro!$G$27</f>
        <v>40</v>
      </c>
      <c r="Y5" s="118">
        <f>[1]Fevereiro!$G$28</f>
        <v>36</v>
      </c>
      <c r="Z5" s="118">
        <f>[1]Fevereiro!$G$29</f>
        <v>44</v>
      </c>
      <c r="AA5" s="118">
        <f>[1]Fevereiro!$G$30</f>
        <v>71</v>
      </c>
      <c r="AB5" s="118">
        <f>[1]Fevereiro!$G$31</f>
        <v>60</v>
      </c>
      <c r="AC5" s="118">
        <f>[1]Fevereiro!$G$32</f>
        <v>63</v>
      </c>
      <c r="AD5" s="15">
        <f>MIN(B5:AC5)</f>
        <v>29</v>
      </c>
      <c r="AE5" s="88">
        <f>AVERAGE(B5:AC5)</f>
        <v>45.107142857142854</v>
      </c>
    </row>
    <row r="6" spans="1:31" x14ac:dyDescent="0.2">
      <c r="A6" s="57" t="s">
        <v>0</v>
      </c>
      <c r="B6" s="11">
        <f>[2]Fevereiro!$G$5</f>
        <v>23</v>
      </c>
      <c r="C6" s="11">
        <f>[2]Fevereiro!$G$6</f>
        <v>43</v>
      </c>
      <c r="D6" s="11">
        <f>[2]Fevereiro!$G$7</f>
        <v>51</v>
      </c>
      <c r="E6" s="11">
        <f>[2]Fevereiro!$G$8</f>
        <v>40</v>
      </c>
      <c r="F6" s="11">
        <f>[2]Fevereiro!$G$9</f>
        <v>36</v>
      </c>
      <c r="G6" s="11">
        <f>[2]Fevereiro!$G$10</f>
        <v>33</v>
      </c>
      <c r="H6" s="11">
        <f>[2]Fevereiro!$G$11</f>
        <v>33</v>
      </c>
      <c r="I6" s="11">
        <f>[2]Fevereiro!$G$12</f>
        <v>33</v>
      </c>
      <c r="J6" s="11">
        <f>[2]Fevereiro!$G$13</f>
        <v>21</v>
      </c>
      <c r="K6" s="11">
        <f>[2]Fevereiro!$G$14</f>
        <v>53</v>
      </c>
      <c r="L6" s="11">
        <f>[2]Fevereiro!$G$15</f>
        <v>33</v>
      </c>
      <c r="M6" s="11">
        <f>[2]Fevereiro!$G$16</f>
        <v>61</v>
      </c>
      <c r="N6" s="11">
        <f>[2]Fevereiro!$G$17</f>
        <v>47</v>
      </c>
      <c r="O6" s="11">
        <f>[2]Fevereiro!$G$18</f>
        <v>76</v>
      </c>
      <c r="P6" s="11">
        <f>[2]Fevereiro!$G$19</f>
        <v>37</v>
      </c>
      <c r="Q6" s="11">
        <f>[2]Fevereiro!$G$20</f>
        <v>37</v>
      </c>
      <c r="R6" s="11">
        <f>[2]Fevereiro!$G$21</f>
        <v>46</v>
      </c>
      <c r="S6" s="11">
        <f>[2]Fevereiro!$G$22</f>
        <v>54</v>
      </c>
      <c r="T6" s="11">
        <f>[2]Fevereiro!$G$23</f>
        <v>58</v>
      </c>
      <c r="U6" s="11">
        <f>[2]Fevereiro!$G$24</f>
        <v>47</v>
      </c>
      <c r="V6" s="11">
        <f>[2]Fevereiro!$G$25</f>
        <v>34</v>
      </c>
      <c r="W6" s="11">
        <f>[2]Fevereiro!$G$26</f>
        <v>33</v>
      </c>
      <c r="X6" s="11">
        <f>[2]Fevereiro!$G$27</f>
        <v>31</v>
      </c>
      <c r="Y6" s="11">
        <f>[2]Fevereiro!$G$28</f>
        <v>31</v>
      </c>
      <c r="Z6" s="11">
        <f>[2]Fevereiro!$G$29</f>
        <v>33</v>
      </c>
      <c r="AA6" s="11">
        <f>[2]Fevereiro!$G$30</f>
        <v>71</v>
      </c>
      <c r="AB6" s="11">
        <f>[2]Fevereiro!$G$31</f>
        <v>59</v>
      </c>
      <c r="AC6" s="11">
        <f>[2]Fevereiro!$G$32</f>
        <v>30</v>
      </c>
      <c r="AD6" s="15">
        <f>MIN(B6:AC6)</f>
        <v>21</v>
      </c>
      <c r="AE6" s="88">
        <f>AVERAGE(B6:AC6)</f>
        <v>42.285714285714285</v>
      </c>
    </row>
    <row r="7" spans="1:31" x14ac:dyDescent="0.2">
      <c r="A7" s="57" t="s">
        <v>104</v>
      </c>
      <c r="B7" s="11">
        <f>[3]Fevereiro!$G$5</f>
        <v>26</v>
      </c>
      <c r="C7" s="11">
        <f>[3]Fevereiro!$G$6</f>
        <v>39</v>
      </c>
      <c r="D7" s="11">
        <f>[3]Fevereiro!$G$7</f>
        <v>32</v>
      </c>
      <c r="E7" s="11">
        <f>[3]Fevereiro!$G$8</f>
        <v>39</v>
      </c>
      <c r="F7" s="11">
        <f>[3]Fevereiro!$G$9</f>
        <v>55</v>
      </c>
      <c r="G7" s="11">
        <f>[3]Fevereiro!$G$10</f>
        <v>48</v>
      </c>
      <c r="H7" s="11">
        <f>[3]Fevereiro!$G$11</f>
        <v>44</v>
      </c>
      <c r="I7" s="11">
        <f>[3]Fevereiro!$G$12</f>
        <v>32</v>
      </c>
      <c r="J7" s="11">
        <f>[3]Fevereiro!$G$13</f>
        <v>35</v>
      </c>
      <c r="K7" s="11">
        <f>[3]Fevereiro!$G$14</f>
        <v>45</v>
      </c>
      <c r="L7" s="11">
        <f>[3]Fevereiro!$G$15</f>
        <v>47</v>
      </c>
      <c r="M7" s="11">
        <f>[3]Fevereiro!$G$16</f>
        <v>62</v>
      </c>
      <c r="N7" s="11">
        <f>[3]Fevereiro!$G$17</f>
        <v>72</v>
      </c>
      <c r="O7" s="11">
        <f>[3]Fevereiro!$G$18</f>
        <v>69</v>
      </c>
      <c r="P7" s="11">
        <f>[3]Fevereiro!$G$19</f>
        <v>60</v>
      </c>
      <c r="Q7" s="11">
        <f>[3]Fevereiro!$G$20</f>
        <v>44</v>
      </c>
      <c r="R7" s="11">
        <f>[3]Fevereiro!$G$21</f>
        <v>38</v>
      </c>
      <c r="S7" s="11">
        <f>[3]Fevereiro!$G$22</f>
        <v>43</v>
      </c>
      <c r="T7" s="11">
        <f>[3]Fevereiro!$G$23</f>
        <v>71</v>
      </c>
      <c r="U7" s="11">
        <f>[3]Fevereiro!$G$24</f>
        <v>50</v>
      </c>
      <c r="V7" s="11">
        <f>[3]Fevereiro!$G$25</f>
        <v>41</v>
      </c>
      <c r="W7" s="11">
        <f>[3]Fevereiro!$G$26</f>
        <v>42</v>
      </c>
      <c r="X7" s="11">
        <f>[3]Fevereiro!$G$27</f>
        <v>39</v>
      </c>
      <c r="Y7" s="11">
        <f>[3]Fevereiro!$G$28</f>
        <v>36</v>
      </c>
      <c r="Z7" s="11">
        <f>[3]Fevereiro!$G$29</f>
        <v>40</v>
      </c>
      <c r="AA7" s="11">
        <f>[3]Fevereiro!$G$30</f>
        <v>57</v>
      </c>
      <c r="AB7" s="11">
        <f>[3]Fevereiro!$G$31</f>
        <v>76</v>
      </c>
      <c r="AC7" s="11">
        <f>[3]Fevereiro!$G$32</f>
        <v>60</v>
      </c>
      <c r="AD7" s="14">
        <f>MIN(B7:AC7)</f>
        <v>26</v>
      </c>
      <c r="AE7" s="109">
        <f>AVERAGE(B7:AC7)</f>
        <v>47.928571428571431</v>
      </c>
    </row>
    <row r="8" spans="1:31" x14ac:dyDescent="0.2">
      <c r="A8" s="57" t="s">
        <v>1</v>
      </c>
      <c r="B8" s="11">
        <f>[4]Fevereiro!$G$5</f>
        <v>50</v>
      </c>
      <c r="C8" s="11">
        <f>[4]Fevereiro!$G$6</f>
        <v>57</v>
      </c>
      <c r="D8" s="11">
        <f>[4]Fevereiro!$G$7</f>
        <v>33</v>
      </c>
      <c r="E8" s="11">
        <f>[4]Fevereiro!$G$8</f>
        <v>67</v>
      </c>
      <c r="F8" s="11">
        <f>[4]Fevereiro!$G$9</f>
        <v>58</v>
      </c>
      <c r="G8" s="11">
        <f>[4]Fevereiro!$G$10</f>
        <v>50</v>
      </c>
      <c r="H8" s="11">
        <f>[4]Fevereiro!$G$11</f>
        <v>64</v>
      </c>
      <c r="I8" s="11">
        <f>[4]Fevereiro!$G$12</f>
        <v>30</v>
      </c>
      <c r="J8" s="11">
        <f>[4]Fevereiro!$G$13</f>
        <v>58</v>
      </c>
      <c r="K8" s="11">
        <f>[4]Fevereiro!$G$14</f>
        <v>56</v>
      </c>
      <c r="L8" s="11">
        <f>[4]Fevereiro!$G$15</f>
        <v>42</v>
      </c>
      <c r="M8" s="11">
        <f>[4]Fevereiro!$G$16</f>
        <v>50</v>
      </c>
      <c r="N8" s="11">
        <f>[4]Fevereiro!$G$17</f>
        <v>56</v>
      </c>
      <c r="O8" s="11">
        <f>[4]Fevereiro!$G$18</f>
        <v>67</v>
      </c>
      <c r="P8" s="11">
        <f>[4]Fevereiro!$G$19</f>
        <v>57</v>
      </c>
      <c r="Q8" s="11">
        <f>[4]Fevereiro!$G$20</f>
        <v>34</v>
      </c>
      <c r="R8" s="11">
        <f>[4]Fevereiro!$G$21</f>
        <v>38</v>
      </c>
      <c r="S8" s="11">
        <f>[4]Fevereiro!$G$22</f>
        <v>36</v>
      </c>
      <c r="T8" s="11">
        <f>[4]Fevereiro!$G$23</f>
        <v>45</v>
      </c>
      <c r="U8" s="11">
        <f>[4]Fevereiro!$G$24</f>
        <v>45</v>
      </c>
      <c r="V8" s="11">
        <f>[4]Fevereiro!$G$25</f>
        <v>34</v>
      </c>
      <c r="W8" s="11">
        <f>[4]Fevereiro!$G$26</f>
        <v>43</v>
      </c>
      <c r="X8" s="11">
        <f>[4]Fevereiro!$G$27</f>
        <v>46</v>
      </c>
      <c r="Y8" s="11">
        <f>[4]Fevereiro!$G$28</f>
        <v>41</v>
      </c>
      <c r="Z8" s="11">
        <f>[4]Fevereiro!$G$29</f>
        <v>41</v>
      </c>
      <c r="AA8" s="11">
        <f>[4]Fevereiro!$G$30</f>
        <v>63</v>
      </c>
      <c r="AB8" s="11">
        <f>[4]Fevereiro!$G$31</f>
        <v>70</v>
      </c>
      <c r="AC8" s="11">
        <f>[4]Fevereiro!$G$32</f>
        <v>60</v>
      </c>
      <c r="AD8" s="15">
        <f>MIN(B8:AC8)</f>
        <v>30</v>
      </c>
      <c r="AE8" s="88">
        <f>AVERAGE(B8:AC8)</f>
        <v>49.678571428571431</v>
      </c>
    </row>
    <row r="9" spans="1:31" x14ac:dyDescent="0.2">
      <c r="A9" s="57" t="s">
        <v>167</v>
      </c>
      <c r="B9" s="11" t="str">
        <f>[5]Fevereiro!$G$5</f>
        <v>*</v>
      </c>
      <c r="C9" s="11" t="str">
        <f>[5]Fevereiro!$G$6</f>
        <v>*</v>
      </c>
      <c r="D9" s="11" t="str">
        <f>[5]Fevereiro!$G$7</f>
        <v>*</v>
      </c>
      <c r="E9" s="11" t="str">
        <f>[5]Fevereiro!$G$8</f>
        <v>*</v>
      </c>
      <c r="F9" s="11" t="str">
        <f>[5]Fevereiro!$G$9</f>
        <v>*</v>
      </c>
      <c r="G9" s="11" t="str">
        <f>[5]Fevereiro!$G$10</f>
        <v>*</v>
      </c>
      <c r="H9" s="11" t="str">
        <f>[5]Fevereiro!$G$11</f>
        <v>*</v>
      </c>
      <c r="I9" s="11" t="str">
        <f>[5]Fevereiro!$G$12</f>
        <v>*</v>
      </c>
      <c r="J9" s="11" t="str">
        <f>[5]Fevereiro!$G$13</f>
        <v>*</v>
      </c>
      <c r="K9" s="11" t="str">
        <f>[5]Fevereiro!$G$14</f>
        <v>*</v>
      </c>
      <c r="L9" s="11" t="str">
        <f>[5]Fevereiro!$G$15</f>
        <v>*</v>
      </c>
      <c r="M9" s="11" t="str">
        <f>[5]Fevereiro!$G$16</f>
        <v>*</v>
      </c>
      <c r="N9" s="11" t="str">
        <f>[5]Fevereiro!$G$17</f>
        <v>*</v>
      </c>
      <c r="O9" s="11" t="str">
        <f>[5]Fevereiro!$G$18</f>
        <v>*</v>
      </c>
      <c r="P9" s="11" t="str">
        <f>[5]Fevereiro!$G$19</f>
        <v>*</v>
      </c>
      <c r="Q9" s="11" t="str">
        <f>[5]Fevereiro!$G$20</f>
        <v>*</v>
      </c>
      <c r="R9" s="11" t="str">
        <f>[5]Fevereiro!$G$21</f>
        <v>*</v>
      </c>
      <c r="S9" s="11" t="str">
        <f>[5]Fevereiro!$G$22</f>
        <v>*</v>
      </c>
      <c r="T9" s="11" t="str">
        <f>[5]Fevereiro!$G$23</f>
        <v>*</v>
      </c>
      <c r="U9" s="11" t="str">
        <f>[5]Fevereiro!$G$24</f>
        <v>*</v>
      </c>
      <c r="V9" s="11" t="str">
        <f>[5]Fevereiro!$G$25</f>
        <v>*</v>
      </c>
      <c r="W9" s="11" t="str">
        <f>[5]Fevereiro!$G$26</f>
        <v>*</v>
      </c>
      <c r="X9" s="11" t="str">
        <f>[5]Fevereiro!$G$27</f>
        <v>*</v>
      </c>
      <c r="Y9" s="11" t="str">
        <f>[5]Fevereiro!$G$28</f>
        <v>*</v>
      </c>
      <c r="Z9" s="11" t="str">
        <f>[5]Fevereiro!$G$29</f>
        <v>*</v>
      </c>
      <c r="AA9" s="11" t="str">
        <f>[5]Fevereiro!$G$30</f>
        <v>*</v>
      </c>
      <c r="AB9" s="11" t="str">
        <f>[5]Fevereiro!$G$31</f>
        <v>*</v>
      </c>
      <c r="AC9" s="11" t="str">
        <f>[5]Fevereiro!$G$32</f>
        <v>*</v>
      </c>
      <c r="AD9" s="15" t="s">
        <v>226</v>
      </c>
      <c r="AE9" s="88" t="s">
        <v>226</v>
      </c>
    </row>
    <row r="10" spans="1:31" x14ac:dyDescent="0.2">
      <c r="A10" s="57" t="s">
        <v>111</v>
      </c>
      <c r="B10" s="11" t="str">
        <f>[6]Fevereiro!$G$5</f>
        <v>*</v>
      </c>
      <c r="C10" s="11" t="str">
        <f>[6]Fevereiro!$G$6</f>
        <v>*</v>
      </c>
      <c r="D10" s="11" t="str">
        <f>[6]Fevereiro!$G$7</f>
        <v>*</v>
      </c>
      <c r="E10" s="11" t="str">
        <f>[6]Fevereiro!$G$8</f>
        <v>*</v>
      </c>
      <c r="F10" s="11" t="str">
        <f>[6]Fevereiro!$G$9</f>
        <v>*</v>
      </c>
      <c r="G10" s="11" t="str">
        <f>[6]Fevereiro!$G$10</f>
        <v>*</v>
      </c>
      <c r="H10" s="11" t="str">
        <f>[6]Fevereiro!$G$11</f>
        <v>*</v>
      </c>
      <c r="I10" s="11" t="str">
        <f>[6]Fevereiro!$G$12</f>
        <v>*</v>
      </c>
      <c r="J10" s="11" t="str">
        <f>[6]Fevereiro!$G$13</f>
        <v>*</v>
      </c>
      <c r="K10" s="11" t="str">
        <f>[6]Fevereiro!$G$14</f>
        <v>*</v>
      </c>
      <c r="L10" s="11" t="str">
        <f>[6]Fevereiro!$G$15</f>
        <v>*</v>
      </c>
      <c r="M10" s="11" t="str">
        <f>[6]Fevereiro!$G$16</f>
        <v>*</v>
      </c>
      <c r="N10" s="11" t="str">
        <f>[6]Fevereiro!$G$17</f>
        <v>*</v>
      </c>
      <c r="O10" s="11" t="str">
        <f>[6]Fevereiro!$G$18</f>
        <v>*</v>
      </c>
      <c r="P10" s="11" t="str">
        <f>[6]Fevereiro!$G$19</f>
        <v>*</v>
      </c>
      <c r="Q10" s="11" t="str">
        <f>[6]Fevereiro!$G$20</f>
        <v>*</v>
      </c>
      <c r="R10" s="11" t="str">
        <f>[6]Fevereiro!$G$21</f>
        <v>*</v>
      </c>
      <c r="S10" s="11" t="str">
        <f>[6]Fevereiro!$G$22</f>
        <v>*</v>
      </c>
      <c r="T10" s="11" t="str">
        <f>[6]Fevereiro!$G$23</f>
        <v>*</v>
      </c>
      <c r="U10" s="11" t="str">
        <f>[6]Fevereiro!$G$24</f>
        <v>*</v>
      </c>
      <c r="V10" s="11" t="str">
        <f>[6]Fevereiro!$G$25</f>
        <v>*</v>
      </c>
      <c r="W10" s="11" t="str">
        <f>[6]Fevereiro!$G$26</f>
        <v>*</v>
      </c>
      <c r="X10" s="11" t="str">
        <f>[6]Fevereiro!$G$27</f>
        <v>*</v>
      </c>
      <c r="Y10" s="11" t="str">
        <f>[6]Fevereiro!$G$28</f>
        <v>*</v>
      </c>
      <c r="Z10" s="11" t="str">
        <f>[6]Fevereiro!$G$29</f>
        <v>*</v>
      </c>
      <c r="AA10" s="11" t="str">
        <f>[6]Fevereiro!$G$30</f>
        <v>*</v>
      </c>
      <c r="AB10" s="11" t="str">
        <f>[6]Fevereiro!$G$31</f>
        <v>*</v>
      </c>
      <c r="AC10" s="11" t="str">
        <f>[6]Fevereiro!$G$32</f>
        <v>*</v>
      </c>
      <c r="AD10" s="15" t="s">
        <v>226</v>
      </c>
      <c r="AE10" s="88" t="s">
        <v>226</v>
      </c>
    </row>
    <row r="11" spans="1:31" x14ac:dyDescent="0.2">
      <c r="A11" s="57" t="s">
        <v>64</v>
      </c>
      <c r="B11" s="11">
        <f>[7]Fevereiro!$G$5</f>
        <v>30</v>
      </c>
      <c r="C11" s="11">
        <f>[7]Fevereiro!$G$6</f>
        <v>30</v>
      </c>
      <c r="D11" s="11">
        <f>[7]Fevereiro!$G$7</f>
        <v>25</v>
      </c>
      <c r="E11" s="11">
        <f>[7]Fevereiro!$G$8</f>
        <v>38</v>
      </c>
      <c r="F11" s="11">
        <f>[7]Fevereiro!$G$9</f>
        <v>42</v>
      </c>
      <c r="G11" s="11">
        <f>[7]Fevereiro!$G$10</f>
        <v>44</v>
      </c>
      <c r="H11" s="11">
        <f>[7]Fevereiro!$G$11</f>
        <v>27</v>
      </c>
      <c r="I11" s="11">
        <f>[7]Fevereiro!$G$12</f>
        <v>30</v>
      </c>
      <c r="J11" s="11">
        <f>[7]Fevereiro!$G$13</f>
        <v>30</v>
      </c>
      <c r="K11" s="11">
        <f>[7]Fevereiro!$G$14</f>
        <v>36</v>
      </c>
      <c r="L11" s="11">
        <f>[7]Fevereiro!$G$15</f>
        <v>42</v>
      </c>
      <c r="M11" s="11">
        <f>[7]Fevereiro!$G$16</f>
        <v>63</v>
      </c>
      <c r="N11" s="11">
        <f>[7]Fevereiro!$G$17</f>
        <v>52</v>
      </c>
      <c r="O11" s="11">
        <f>[7]Fevereiro!$G$18</f>
        <v>58</v>
      </c>
      <c r="P11" s="11">
        <f>[7]Fevereiro!$G$19</f>
        <v>68</v>
      </c>
      <c r="Q11" s="11">
        <f>[7]Fevereiro!$G$20</f>
        <v>34</v>
      </c>
      <c r="R11" s="11">
        <f>[7]Fevereiro!$G$21</f>
        <v>35</v>
      </c>
      <c r="S11" s="11">
        <f>[7]Fevereiro!$G$22</f>
        <v>33</v>
      </c>
      <c r="T11" s="11">
        <f>[7]Fevereiro!$G$23</f>
        <v>55</v>
      </c>
      <c r="U11" s="11">
        <f>[7]Fevereiro!$G$24</f>
        <v>45</v>
      </c>
      <c r="V11" s="11">
        <f>[7]Fevereiro!$G$25</f>
        <v>44</v>
      </c>
      <c r="W11" s="11">
        <f>[7]Fevereiro!$G$26</f>
        <v>51</v>
      </c>
      <c r="X11" s="11">
        <f>[7]Fevereiro!$G$27</f>
        <v>37</v>
      </c>
      <c r="Y11" s="11">
        <f>[7]Fevereiro!$G$28</f>
        <v>38</v>
      </c>
      <c r="Z11" s="11">
        <f>[7]Fevereiro!$G$29</f>
        <v>38</v>
      </c>
      <c r="AA11" s="11">
        <f>[7]Fevereiro!$G$30</f>
        <v>59</v>
      </c>
      <c r="AB11" s="11">
        <f>[7]Fevereiro!$G$31</f>
        <v>64</v>
      </c>
      <c r="AC11" s="11">
        <f>[7]Fevereiro!$G$32</f>
        <v>59</v>
      </c>
      <c r="AD11" s="15">
        <f>MIN(B11:AC11)</f>
        <v>25</v>
      </c>
      <c r="AE11" s="88">
        <f>AVERAGE(B11:AC11)</f>
        <v>43.107142857142854</v>
      </c>
    </row>
    <row r="12" spans="1:31" x14ac:dyDescent="0.2">
      <c r="A12" s="57" t="s">
        <v>41</v>
      </c>
      <c r="B12" s="11">
        <f>[8]Fevereiro!$G$5</f>
        <v>26</v>
      </c>
      <c r="C12" s="11">
        <f>[8]Fevereiro!$G$6</f>
        <v>40</v>
      </c>
      <c r="D12" s="11">
        <f>[8]Fevereiro!$G$7</f>
        <v>52</v>
      </c>
      <c r="E12" s="11">
        <f>[8]Fevereiro!$G$8</f>
        <v>42</v>
      </c>
      <c r="F12" s="11">
        <f>[8]Fevereiro!$G$9</f>
        <v>33</v>
      </c>
      <c r="G12" s="11">
        <f>[8]Fevereiro!$G$10</f>
        <v>28</v>
      </c>
      <c r="H12" s="11">
        <f>[8]Fevereiro!$G$11</f>
        <v>30</v>
      </c>
      <c r="I12" s="11">
        <f>[8]Fevereiro!$G$12</f>
        <v>25</v>
      </c>
      <c r="J12" s="11">
        <f>[8]Fevereiro!$G$13</f>
        <v>32</v>
      </c>
      <c r="K12" s="11">
        <f>[8]Fevereiro!$G$14</f>
        <v>52</v>
      </c>
      <c r="L12" s="11">
        <f>[8]Fevereiro!$G$15</f>
        <v>33</v>
      </c>
      <c r="M12" s="11">
        <f>[8]Fevereiro!$G$16</f>
        <v>52</v>
      </c>
      <c r="N12" s="11">
        <f>[8]Fevereiro!$G$17</f>
        <v>46</v>
      </c>
      <c r="O12" s="11">
        <f>[8]Fevereiro!$G$18</f>
        <v>53</v>
      </c>
      <c r="P12" s="11">
        <f>[8]Fevereiro!$G$19</f>
        <v>53</v>
      </c>
      <c r="Q12" s="11">
        <f>[8]Fevereiro!$G$20</f>
        <v>32</v>
      </c>
      <c r="R12" s="11">
        <f>[8]Fevereiro!$G$21</f>
        <v>39</v>
      </c>
      <c r="S12" s="11">
        <f>[8]Fevereiro!$G$22</f>
        <v>37</v>
      </c>
      <c r="T12" s="11">
        <f>[8]Fevereiro!$G$23</f>
        <v>43</v>
      </c>
      <c r="U12" s="11">
        <f>[8]Fevereiro!$G$24</f>
        <v>43</v>
      </c>
      <c r="V12" s="11">
        <f>[8]Fevereiro!$G$25</f>
        <v>39</v>
      </c>
      <c r="W12" s="11">
        <f>[8]Fevereiro!$G$26</f>
        <v>35</v>
      </c>
      <c r="X12" s="11">
        <f>[8]Fevereiro!$G$27</f>
        <v>29</v>
      </c>
      <c r="Y12" s="11">
        <f>[8]Fevereiro!$G$28</f>
        <v>30</v>
      </c>
      <c r="Z12" s="11">
        <f>[8]Fevereiro!$G$29</f>
        <v>32</v>
      </c>
      <c r="AA12" s="11">
        <f>[8]Fevereiro!$G$30</f>
        <v>48</v>
      </c>
      <c r="AB12" s="11">
        <f>[8]Fevereiro!$G$31</f>
        <v>64</v>
      </c>
      <c r="AC12" s="11">
        <f>[8]Fevereiro!$G$32</f>
        <v>42</v>
      </c>
      <c r="AD12" s="15">
        <f>MIN(B12:AC12)</f>
        <v>25</v>
      </c>
      <c r="AE12" s="88">
        <f>AVERAGE(B12:AC12)</f>
        <v>39.642857142857146</v>
      </c>
    </row>
    <row r="13" spans="1:31" x14ac:dyDescent="0.2">
      <c r="A13" s="57" t="s">
        <v>114</v>
      </c>
      <c r="B13" s="11">
        <f>[9]Fevereiro!$G$5</f>
        <v>35</v>
      </c>
      <c r="C13" s="11">
        <f>[9]Fevereiro!$G$6</f>
        <v>63</v>
      </c>
      <c r="D13" s="11">
        <f>[9]Fevereiro!$G$7</f>
        <v>42</v>
      </c>
      <c r="E13" s="11">
        <f>[9]Fevereiro!$G$8</f>
        <v>44</v>
      </c>
      <c r="F13" s="11">
        <f>[9]Fevereiro!$G$9</f>
        <v>46</v>
      </c>
      <c r="G13" s="11">
        <f>[9]Fevereiro!$G$10</f>
        <v>39</v>
      </c>
      <c r="H13" s="11">
        <f>[9]Fevereiro!$G$11</f>
        <v>33</v>
      </c>
      <c r="I13" s="11">
        <f>[9]Fevereiro!$G$12</f>
        <v>27</v>
      </c>
      <c r="J13" s="11">
        <f>[9]Fevereiro!$G$13</f>
        <v>40</v>
      </c>
      <c r="K13" s="11">
        <f>[9]Fevereiro!$G$14</f>
        <v>57</v>
      </c>
      <c r="L13" s="11">
        <f>[9]Fevereiro!$G$15</f>
        <v>44</v>
      </c>
      <c r="M13" s="11">
        <f>[9]Fevereiro!$G$16</f>
        <v>59</v>
      </c>
      <c r="N13" s="11">
        <f>[9]Fevereiro!$G$17</f>
        <v>58</v>
      </c>
      <c r="O13" s="11">
        <f>[9]Fevereiro!$G$18</f>
        <v>56</v>
      </c>
      <c r="P13" s="11">
        <f>[9]Fevereiro!$G$19</f>
        <v>62</v>
      </c>
      <c r="Q13" s="11">
        <f>[9]Fevereiro!$G$20</f>
        <v>38</v>
      </c>
      <c r="R13" s="11">
        <f>[9]Fevereiro!$G$21</f>
        <v>40</v>
      </c>
      <c r="S13" s="11">
        <f>[9]Fevereiro!$G$22</f>
        <v>36</v>
      </c>
      <c r="T13" s="11">
        <f>[9]Fevereiro!$G$23</f>
        <v>46</v>
      </c>
      <c r="U13" s="11">
        <f>[9]Fevereiro!$G$24</f>
        <v>53</v>
      </c>
      <c r="V13" s="11">
        <f>[9]Fevereiro!$G$25</f>
        <v>47</v>
      </c>
      <c r="W13" s="11">
        <f>[9]Fevereiro!$G$26</f>
        <v>46</v>
      </c>
      <c r="X13" s="11">
        <f>[9]Fevereiro!$G$27</f>
        <v>68</v>
      </c>
      <c r="Y13" s="11" t="str">
        <f>[9]Fevereiro!$G$28</f>
        <v>*</v>
      </c>
      <c r="Z13" s="11" t="str">
        <f>[9]Fevereiro!$G$29</f>
        <v>*</v>
      </c>
      <c r="AA13" s="11" t="str">
        <f>[9]Fevereiro!$G$30</f>
        <v>*</v>
      </c>
      <c r="AB13" s="11" t="str">
        <f>[9]Fevereiro!$G$31</f>
        <v>*</v>
      </c>
      <c r="AC13" s="11" t="str">
        <f>[9]Fevereiro!$G$32</f>
        <v>*</v>
      </c>
      <c r="AD13" s="14">
        <f>MIN(B13:AC13)</f>
        <v>27</v>
      </c>
      <c r="AE13" s="109">
        <f>AVERAGE(B13:AC13)</f>
        <v>46.913043478260867</v>
      </c>
    </row>
    <row r="14" spans="1:31" x14ac:dyDescent="0.2">
      <c r="A14" s="57" t="s">
        <v>118</v>
      </c>
      <c r="B14" s="11">
        <f>[10]Fevereiro!$G$5</f>
        <v>32</v>
      </c>
      <c r="C14" s="11">
        <f>[10]Fevereiro!$G$6</f>
        <v>35</v>
      </c>
      <c r="D14" s="11">
        <f>[10]Fevereiro!$G$7</f>
        <v>29</v>
      </c>
      <c r="E14" s="11">
        <f>[10]Fevereiro!$G$8</f>
        <v>42</v>
      </c>
      <c r="F14" s="11">
        <f>[10]Fevereiro!$G$9</f>
        <v>46</v>
      </c>
      <c r="G14" s="11">
        <f>[10]Fevereiro!$G$10</f>
        <v>51</v>
      </c>
      <c r="H14" s="11">
        <f>[10]Fevereiro!$G$11</f>
        <v>33</v>
      </c>
      <c r="I14" s="11">
        <f>[10]Fevereiro!$G$12</f>
        <v>35</v>
      </c>
      <c r="J14" s="11">
        <f>[10]Fevereiro!$G$13</f>
        <v>38</v>
      </c>
      <c r="K14" s="11">
        <f>[10]Fevereiro!$G$14</f>
        <v>42</v>
      </c>
      <c r="L14" s="11">
        <f>[10]Fevereiro!$G$15</f>
        <v>56</v>
      </c>
      <c r="M14" s="11">
        <f>[10]Fevereiro!$G$16</f>
        <v>51</v>
      </c>
      <c r="N14" s="11">
        <f>[10]Fevereiro!$G$17</f>
        <v>55</v>
      </c>
      <c r="O14" s="11">
        <f>[10]Fevereiro!$G$18</f>
        <v>56</v>
      </c>
      <c r="P14" s="11">
        <f>[10]Fevereiro!$G$19</f>
        <v>64</v>
      </c>
      <c r="Q14" s="11">
        <f>[10]Fevereiro!$G$20</f>
        <v>38</v>
      </c>
      <c r="R14" s="11">
        <f>[10]Fevereiro!$G$21</f>
        <v>35</v>
      </c>
      <c r="S14" s="11">
        <f>[10]Fevereiro!$G$22</f>
        <v>31</v>
      </c>
      <c r="T14" s="11">
        <f>[10]Fevereiro!$G$23</f>
        <v>51</v>
      </c>
      <c r="U14" s="11">
        <f>[10]Fevereiro!$G$24</f>
        <v>52</v>
      </c>
      <c r="V14" s="11">
        <f>[10]Fevereiro!$G$25</f>
        <v>51</v>
      </c>
      <c r="W14" s="11">
        <f>[10]Fevereiro!$G$26</f>
        <v>39</v>
      </c>
      <c r="X14" s="11">
        <f>[10]Fevereiro!$G$27</f>
        <v>38</v>
      </c>
      <c r="Y14" s="11">
        <f>[10]Fevereiro!$G$28</f>
        <v>39</v>
      </c>
      <c r="Z14" s="11">
        <f>[10]Fevereiro!$G$29</f>
        <v>39</v>
      </c>
      <c r="AA14" s="11">
        <f>[10]Fevereiro!$G$30</f>
        <v>68</v>
      </c>
      <c r="AB14" s="11">
        <f>[10]Fevereiro!$G$31</f>
        <v>73</v>
      </c>
      <c r="AC14" s="11">
        <f>[10]Fevereiro!$G$32</f>
        <v>63</v>
      </c>
      <c r="AD14" s="15">
        <f>MIN(B14:AC14)</f>
        <v>29</v>
      </c>
      <c r="AE14" s="88">
        <f>AVERAGE(B14:AC14)</f>
        <v>45.785714285714285</v>
      </c>
    </row>
    <row r="15" spans="1:31" x14ac:dyDescent="0.2">
      <c r="A15" s="57" t="s">
        <v>121</v>
      </c>
      <c r="B15" s="11">
        <f>[11]Fevereiro!$G$5</f>
        <v>29</v>
      </c>
      <c r="C15" s="11">
        <f>[11]Fevereiro!$G$6</f>
        <v>49</v>
      </c>
      <c r="D15" s="11">
        <f>[11]Fevereiro!$G$7</f>
        <v>38</v>
      </c>
      <c r="E15" s="11">
        <f>[11]Fevereiro!$G$8</f>
        <v>46</v>
      </c>
      <c r="F15" s="11">
        <f>[11]Fevereiro!$G$9</f>
        <v>53</v>
      </c>
      <c r="G15" s="11">
        <f>[11]Fevereiro!$G$10</f>
        <v>44</v>
      </c>
      <c r="H15" s="11">
        <f>[11]Fevereiro!$G$11</f>
        <v>37</v>
      </c>
      <c r="I15" s="11">
        <f>[11]Fevereiro!$G$12</f>
        <v>42</v>
      </c>
      <c r="J15" s="11">
        <f>[11]Fevereiro!$G$13</f>
        <v>36</v>
      </c>
      <c r="K15" s="11">
        <f>[11]Fevereiro!$G$14</f>
        <v>56</v>
      </c>
      <c r="L15" s="11">
        <f>[11]Fevereiro!$G$15</f>
        <v>45</v>
      </c>
      <c r="M15" s="11">
        <f>[11]Fevereiro!$G$16</f>
        <v>60</v>
      </c>
      <c r="N15" s="11">
        <f>[11]Fevereiro!$G$17</f>
        <v>51</v>
      </c>
      <c r="O15" s="11">
        <f>[11]Fevereiro!$G$18</f>
        <v>72</v>
      </c>
      <c r="P15" s="11">
        <f>[11]Fevereiro!$G$19</f>
        <v>45</v>
      </c>
      <c r="Q15" s="11">
        <f>[11]Fevereiro!$G$20</f>
        <v>42</v>
      </c>
      <c r="R15" s="11">
        <f>[11]Fevereiro!$G$21</f>
        <v>41</v>
      </c>
      <c r="S15" s="11">
        <f>[11]Fevereiro!$G$22</f>
        <v>49</v>
      </c>
      <c r="T15" s="11">
        <f>[11]Fevereiro!$G$23</f>
        <v>58</v>
      </c>
      <c r="U15" s="11">
        <f>[11]Fevereiro!$G$24</f>
        <v>47</v>
      </c>
      <c r="V15" s="11">
        <f>[11]Fevereiro!$G$25</f>
        <v>41</v>
      </c>
      <c r="W15" s="11">
        <f>[11]Fevereiro!$G$26</f>
        <v>38</v>
      </c>
      <c r="X15" s="11">
        <f>[11]Fevereiro!$G$27</f>
        <v>42</v>
      </c>
      <c r="Y15" s="11">
        <f>[11]Fevereiro!$G$28</f>
        <v>38</v>
      </c>
      <c r="Z15" s="11">
        <f>[11]Fevereiro!$G$29</f>
        <v>40</v>
      </c>
      <c r="AA15" s="11">
        <f>[11]Fevereiro!$G$30</f>
        <v>56</v>
      </c>
      <c r="AB15" s="11">
        <f>[11]Fevereiro!$G$31</f>
        <v>65</v>
      </c>
      <c r="AC15" s="11">
        <f>[11]Fevereiro!$G$32</f>
        <v>45</v>
      </c>
      <c r="AD15" s="15">
        <f>MIN(B15:AC15)</f>
        <v>29</v>
      </c>
      <c r="AE15" s="88">
        <f>AVERAGE(B15:AC15)</f>
        <v>46.607142857142854</v>
      </c>
    </row>
    <row r="16" spans="1:31" x14ac:dyDescent="0.2">
      <c r="A16" s="57" t="s">
        <v>168</v>
      </c>
      <c r="B16" s="11" t="str">
        <f>[12]Fevereiro!$G$5</f>
        <v>*</v>
      </c>
      <c r="C16" s="11" t="str">
        <f>[12]Fevereiro!$G$6</f>
        <v>*</v>
      </c>
      <c r="D16" s="11" t="str">
        <f>[12]Fevereiro!$G$7</f>
        <v>*</v>
      </c>
      <c r="E16" s="11" t="str">
        <f>[12]Fevereiro!$G$8</f>
        <v>*</v>
      </c>
      <c r="F16" s="11" t="str">
        <f>[12]Fevereiro!$G$9</f>
        <v>*</v>
      </c>
      <c r="G16" s="11" t="str">
        <f>[12]Fevereiro!$G$10</f>
        <v>*</v>
      </c>
      <c r="H16" s="11" t="str">
        <f>[12]Fevereiro!$G$11</f>
        <v>*</v>
      </c>
      <c r="I16" s="11" t="str">
        <f>[12]Fevereiro!$G$12</f>
        <v>*</v>
      </c>
      <c r="J16" s="11" t="str">
        <f>[12]Fevereiro!$G$13</f>
        <v>*</v>
      </c>
      <c r="K16" s="11" t="str">
        <f>[12]Fevereiro!$G$14</f>
        <v>*</v>
      </c>
      <c r="L16" s="11" t="str">
        <f>[12]Fevereiro!$G$15</f>
        <v>*</v>
      </c>
      <c r="M16" s="11" t="str">
        <f>[12]Fevereiro!$G$16</f>
        <v>*</v>
      </c>
      <c r="N16" s="11" t="str">
        <f>[12]Fevereiro!$G$17</f>
        <v>*</v>
      </c>
      <c r="O16" s="11" t="str">
        <f>[12]Fevereiro!$G$18</f>
        <v>*</v>
      </c>
      <c r="P16" s="11" t="str">
        <f>[12]Fevereiro!$G$19</f>
        <v>*</v>
      </c>
      <c r="Q16" s="11" t="str">
        <f>[12]Fevereiro!$G$20</f>
        <v>*</v>
      </c>
      <c r="R16" s="11" t="str">
        <f>[12]Fevereiro!$G$21</f>
        <v>*</v>
      </c>
      <c r="S16" s="11" t="str">
        <f>[12]Fevereiro!$G$22</f>
        <v>*</v>
      </c>
      <c r="T16" s="11" t="str">
        <f>[12]Fevereiro!$G$23</f>
        <v>*</v>
      </c>
      <c r="U16" s="11" t="str">
        <f>[12]Fevereiro!$G$24</f>
        <v>*</v>
      </c>
      <c r="V16" s="11" t="str">
        <f>[12]Fevereiro!$G$25</f>
        <v>*</v>
      </c>
      <c r="W16" s="11" t="str">
        <f>[12]Fevereiro!$G$26</f>
        <v>*</v>
      </c>
      <c r="X16" s="11" t="str">
        <f>[12]Fevereiro!$G$27</f>
        <v>*</v>
      </c>
      <c r="Y16" s="11" t="str">
        <f>[12]Fevereiro!$G$28</f>
        <v>*</v>
      </c>
      <c r="Z16" s="11" t="str">
        <f>[12]Fevereiro!$G$29</f>
        <v>*</v>
      </c>
      <c r="AA16" s="11" t="str">
        <f>[12]Fevereiro!$G$30</f>
        <v>*</v>
      </c>
      <c r="AB16" s="11" t="str">
        <f>[12]Fevereiro!$G$31</f>
        <v>*</v>
      </c>
      <c r="AC16" s="11" t="str">
        <f>[12]Fevereiro!$G$32</f>
        <v>*</v>
      </c>
      <c r="AD16" s="15" t="s">
        <v>226</v>
      </c>
      <c r="AE16" s="88" t="s">
        <v>226</v>
      </c>
    </row>
    <row r="17" spans="1:36" x14ac:dyDescent="0.2">
      <c r="A17" s="57" t="s">
        <v>2</v>
      </c>
      <c r="B17" s="11">
        <f>[13]Fevereiro!$G$5</f>
        <v>26</v>
      </c>
      <c r="C17" s="11">
        <f>[13]Fevereiro!$G$6</f>
        <v>49</v>
      </c>
      <c r="D17" s="11">
        <f>[13]Fevereiro!$G$7</f>
        <v>32</v>
      </c>
      <c r="E17" s="11">
        <f>[13]Fevereiro!$G$8</f>
        <v>43</v>
      </c>
      <c r="F17" s="11">
        <f>[13]Fevereiro!$G$9</f>
        <v>44</v>
      </c>
      <c r="G17" s="11">
        <f>[13]Fevereiro!$G$10</f>
        <v>43</v>
      </c>
      <c r="H17" s="11">
        <f>[13]Fevereiro!$G$11</f>
        <v>41</v>
      </c>
      <c r="I17" s="11">
        <f>[13]Fevereiro!$G$12</f>
        <v>35</v>
      </c>
      <c r="J17" s="11">
        <f>[13]Fevereiro!$G$13</f>
        <v>39</v>
      </c>
      <c r="K17" s="11">
        <f>[13]Fevereiro!$G$14</f>
        <v>59</v>
      </c>
      <c r="L17" s="11">
        <f>[13]Fevereiro!$G$15</f>
        <v>52</v>
      </c>
      <c r="M17" s="11">
        <f>[13]Fevereiro!$G$16</f>
        <v>62</v>
      </c>
      <c r="N17" s="11">
        <f>[13]Fevereiro!$G$17</f>
        <v>62</v>
      </c>
      <c r="O17" s="11">
        <f>[13]Fevereiro!$G$18</f>
        <v>73</v>
      </c>
      <c r="P17" s="11">
        <f>[13]Fevereiro!$G$19</f>
        <v>61</v>
      </c>
      <c r="Q17" s="11">
        <f>[13]Fevereiro!$G$20</f>
        <v>42</v>
      </c>
      <c r="R17" s="11">
        <f>[13]Fevereiro!$G$21</f>
        <v>42</v>
      </c>
      <c r="S17" s="11">
        <f>[13]Fevereiro!$G$22</f>
        <v>43</v>
      </c>
      <c r="T17" s="11">
        <f>[13]Fevereiro!$G$23</f>
        <v>52</v>
      </c>
      <c r="U17" s="11">
        <f>[13]Fevereiro!$G$24</f>
        <v>52</v>
      </c>
      <c r="V17" s="11">
        <f>[13]Fevereiro!$G$25</f>
        <v>44</v>
      </c>
      <c r="W17" s="11">
        <f>[13]Fevereiro!$G$26</f>
        <v>44</v>
      </c>
      <c r="X17" s="11">
        <f>[13]Fevereiro!$G$27</f>
        <v>45</v>
      </c>
      <c r="Y17" s="11">
        <f>[13]Fevereiro!$G$28</f>
        <v>44</v>
      </c>
      <c r="Z17" s="11">
        <f>[13]Fevereiro!$G$29</f>
        <v>49</v>
      </c>
      <c r="AA17" s="11">
        <f>[13]Fevereiro!$G$30</f>
        <v>66</v>
      </c>
      <c r="AB17" s="11">
        <f>[13]Fevereiro!$G$31</f>
        <v>77</v>
      </c>
      <c r="AC17" s="11">
        <f>[13]Fevereiro!$G$32</f>
        <v>73</v>
      </c>
      <c r="AD17" s="15">
        <f t="shared" ref="AD17:AD49" si="1">MIN(B17:AC17)</f>
        <v>26</v>
      </c>
      <c r="AE17" s="88">
        <f t="shared" ref="AE17:AE49" si="2">AVERAGE(B17:AC17)</f>
        <v>49.785714285714285</v>
      </c>
      <c r="AG17" s="12" t="s">
        <v>47</v>
      </c>
    </row>
    <row r="18" spans="1:36" x14ac:dyDescent="0.2">
      <c r="A18" s="57" t="s">
        <v>3</v>
      </c>
      <c r="B18" s="11">
        <f>[14]Fevereiro!$G$5</f>
        <v>28</v>
      </c>
      <c r="C18" s="11">
        <f>[14]Fevereiro!$G$6</f>
        <v>23</v>
      </c>
      <c r="D18" s="11">
        <f>[14]Fevereiro!$G$7</f>
        <v>30</v>
      </c>
      <c r="E18" s="11">
        <f>[14]Fevereiro!$G$8</f>
        <v>26</v>
      </c>
      <c r="F18" s="11">
        <f>[14]Fevereiro!$G$9</f>
        <v>36</v>
      </c>
      <c r="G18" s="11">
        <f>[14]Fevereiro!$G$10</f>
        <v>51</v>
      </c>
      <c r="H18" s="11">
        <f>[14]Fevereiro!$G$11</f>
        <v>35</v>
      </c>
      <c r="I18" s="11">
        <f>[14]Fevereiro!$G$12</f>
        <v>31</v>
      </c>
      <c r="J18" s="11">
        <f>[14]Fevereiro!$G$13</f>
        <v>36</v>
      </c>
      <c r="K18" s="11">
        <f>[14]Fevereiro!$G$14</f>
        <v>46</v>
      </c>
      <c r="L18" s="11">
        <f>[14]Fevereiro!$G$15</f>
        <v>41</v>
      </c>
      <c r="M18" s="11">
        <f>[14]Fevereiro!$G$16</f>
        <v>48</v>
      </c>
      <c r="N18" s="11">
        <f>[14]Fevereiro!$G$17</f>
        <v>50</v>
      </c>
      <c r="O18" s="11">
        <f>[14]Fevereiro!$G$18</f>
        <v>45</v>
      </c>
      <c r="P18" s="11">
        <f>[14]Fevereiro!$G$19</f>
        <v>53</v>
      </c>
      <c r="Q18" s="11">
        <f>[14]Fevereiro!$G$20</f>
        <v>53</v>
      </c>
      <c r="R18" s="11">
        <f>[14]Fevereiro!$G$21</f>
        <v>40</v>
      </c>
      <c r="S18" s="11">
        <f>[14]Fevereiro!$G$22</f>
        <v>41</v>
      </c>
      <c r="T18" s="11">
        <f>[14]Fevereiro!$G$23</f>
        <v>41</v>
      </c>
      <c r="U18" s="11">
        <f>[14]Fevereiro!$G$24</f>
        <v>62</v>
      </c>
      <c r="V18" s="11">
        <f>[14]Fevereiro!$G$25</f>
        <v>56</v>
      </c>
      <c r="W18" s="11">
        <f>[14]Fevereiro!$G$26</f>
        <v>47</v>
      </c>
      <c r="X18" s="11">
        <f>[14]Fevereiro!$G$27</f>
        <v>51</v>
      </c>
      <c r="Y18" s="11">
        <f>[14]Fevereiro!$G$28</f>
        <v>37</v>
      </c>
      <c r="Z18" s="11">
        <f>[14]Fevereiro!$G$29</f>
        <v>43</v>
      </c>
      <c r="AA18" s="11">
        <f>[14]Fevereiro!$G$30</f>
        <v>37</v>
      </c>
      <c r="AB18" s="11">
        <f>[14]Fevereiro!$G$31</f>
        <v>46</v>
      </c>
      <c r="AC18" s="11">
        <f>[14]Fevereiro!$G$32</f>
        <v>77</v>
      </c>
      <c r="AD18" s="15">
        <f t="shared" si="1"/>
        <v>23</v>
      </c>
      <c r="AE18" s="88">
        <f t="shared" si="2"/>
        <v>43.214285714285715</v>
      </c>
      <c r="AF18" s="12" t="s">
        <v>47</v>
      </c>
      <c r="AG18" s="12" t="s">
        <v>47</v>
      </c>
    </row>
    <row r="19" spans="1:36" x14ac:dyDescent="0.2">
      <c r="A19" s="57" t="s">
        <v>4</v>
      </c>
      <c r="B19" s="11">
        <f>[15]Fevereiro!$G$5</f>
        <v>36</v>
      </c>
      <c r="C19" s="11">
        <f>[15]Fevereiro!$G$6</f>
        <v>32</v>
      </c>
      <c r="D19" s="11">
        <f>[15]Fevereiro!$G$7</f>
        <v>40</v>
      </c>
      <c r="E19" s="11">
        <f>[15]Fevereiro!$G$8</f>
        <v>34</v>
      </c>
      <c r="F19" s="11">
        <f>[15]Fevereiro!$G$9</f>
        <v>51</v>
      </c>
      <c r="G19" s="11">
        <f>[15]Fevereiro!$G$10</f>
        <v>46</v>
      </c>
      <c r="H19" s="11">
        <f>[15]Fevereiro!$G$11</f>
        <v>43</v>
      </c>
      <c r="I19" s="11">
        <f>[15]Fevereiro!$G$12</f>
        <v>44</v>
      </c>
      <c r="J19" s="11">
        <f>[15]Fevereiro!$G$13</f>
        <v>39</v>
      </c>
      <c r="K19" s="11">
        <f>[15]Fevereiro!$G$14</f>
        <v>59</v>
      </c>
      <c r="L19" s="11">
        <f>[15]Fevereiro!$G$15</f>
        <v>48</v>
      </c>
      <c r="M19" s="11">
        <f>[15]Fevereiro!$G$16</f>
        <v>77</v>
      </c>
      <c r="N19" s="11" t="str">
        <f>[15]Fevereiro!$G$17</f>
        <v>*</v>
      </c>
      <c r="O19" s="11">
        <f>[15]Fevereiro!$G$18</f>
        <v>58</v>
      </c>
      <c r="P19" s="11">
        <f>[15]Fevereiro!$G$19</f>
        <v>59</v>
      </c>
      <c r="Q19" s="11">
        <f>[15]Fevereiro!$G$20</f>
        <v>55</v>
      </c>
      <c r="R19" s="11">
        <f>[15]Fevereiro!$G$21</f>
        <v>36</v>
      </c>
      <c r="S19" s="11">
        <f>[15]Fevereiro!$G$22</f>
        <v>34</v>
      </c>
      <c r="T19" s="11">
        <f>[15]Fevereiro!$G$23</f>
        <v>52</v>
      </c>
      <c r="U19" s="11">
        <f>[15]Fevereiro!$G$24</f>
        <v>64</v>
      </c>
      <c r="V19" s="11">
        <f>[15]Fevereiro!$G$25</f>
        <v>49</v>
      </c>
      <c r="W19" s="11">
        <f>[15]Fevereiro!$G$26</f>
        <v>44</v>
      </c>
      <c r="X19" s="11">
        <f>[15]Fevereiro!$G$27</f>
        <v>40</v>
      </c>
      <c r="Y19" s="11">
        <f>[15]Fevereiro!$G$28</f>
        <v>36</v>
      </c>
      <c r="Z19" s="11">
        <f>[15]Fevereiro!$G$29</f>
        <v>51</v>
      </c>
      <c r="AA19" s="11">
        <f>[15]Fevereiro!$G$30</f>
        <v>47</v>
      </c>
      <c r="AB19" s="11">
        <f>[15]Fevereiro!$G$31</f>
        <v>58</v>
      </c>
      <c r="AC19" s="11">
        <f>[15]Fevereiro!$G$32</f>
        <v>72</v>
      </c>
      <c r="AD19" s="15">
        <f t="shared" si="1"/>
        <v>32</v>
      </c>
      <c r="AE19" s="88">
        <f t="shared" si="2"/>
        <v>48.296296296296298</v>
      </c>
      <c r="AI19" t="s">
        <v>47</v>
      </c>
    </row>
    <row r="20" spans="1:36" x14ac:dyDescent="0.2">
      <c r="A20" s="57" t="s">
        <v>5</v>
      </c>
      <c r="B20" s="11" t="str">
        <f>[16]Fevereiro!$G$5</f>
        <v>*</v>
      </c>
      <c r="C20" s="11" t="str">
        <f>[16]Fevereiro!$G$6</f>
        <v>*</v>
      </c>
      <c r="D20" s="11" t="str">
        <f>[16]Fevereiro!$G$7</f>
        <v>*</v>
      </c>
      <c r="E20" s="11" t="str">
        <f>[16]Fevereiro!$G$8</f>
        <v>*</v>
      </c>
      <c r="F20" s="11" t="str">
        <f>[16]Fevereiro!$G$9</f>
        <v>*</v>
      </c>
      <c r="G20" s="11" t="str">
        <f>[16]Fevereiro!$G$10</f>
        <v>*</v>
      </c>
      <c r="H20" s="11" t="str">
        <f>[16]Fevereiro!$G$11</f>
        <v>*</v>
      </c>
      <c r="I20" s="11" t="str">
        <f>[16]Fevereiro!$G$12</f>
        <v>*</v>
      </c>
      <c r="J20" s="11" t="str">
        <f>[16]Fevereiro!$G$13</f>
        <v>*</v>
      </c>
      <c r="K20" s="11" t="str">
        <f>[16]Fevereiro!$G$14</f>
        <v>*</v>
      </c>
      <c r="L20" s="11" t="str">
        <f>[16]Fevereiro!$G$15</f>
        <v>*</v>
      </c>
      <c r="M20" s="11" t="str">
        <f>[16]Fevereiro!$G$16</f>
        <v>*</v>
      </c>
      <c r="N20" s="11" t="str">
        <f>[16]Fevereiro!$G$17</f>
        <v>*</v>
      </c>
      <c r="O20" s="11">
        <f>[16]Fevereiro!$G$18</f>
        <v>46</v>
      </c>
      <c r="P20" s="11">
        <f>[16]Fevereiro!$G$19</f>
        <v>59</v>
      </c>
      <c r="Q20" s="11">
        <f>[16]Fevereiro!$G$20</f>
        <v>33</v>
      </c>
      <c r="R20" s="11">
        <f>[16]Fevereiro!$G$21</f>
        <v>43</v>
      </c>
      <c r="S20" s="11">
        <f>[16]Fevereiro!$G$22</f>
        <v>36</v>
      </c>
      <c r="T20" s="11">
        <f>[16]Fevereiro!$G$23</f>
        <v>54</v>
      </c>
      <c r="U20" s="11">
        <f>[16]Fevereiro!$G$24</f>
        <v>51</v>
      </c>
      <c r="V20" s="11">
        <f>[16]Fevereiro!$G$25</f>
        <v>48</v>
      </c>
      <c r="W20" s="11">
        <f>[16]Fevereiro!$G$26</f>
        <v>61</v>
      </c>
      <c r="X20" s="11">
        <f>[16]Fevereiro!$G$27</f>
        <v>42</v>
      </c>
      <c r="Y20" s="11">
        <f>[16]Fevereiro!$G$28</f>
        <v>39</v>
      </c>
      <c r="Z20" s="11">
        <f>[16]Fevereiro!$G$29</f>
        <v>48</v>
      </c>
      <c r="AA20" s="11">
        <f>[16]Fevereiro!$G$30</f>
        <v>64</v>
      </c>
      <c r="AB20" s="11">
        <f>[16]Fevereiro!$G$31</f>
        <v>75</v>
      </c>
      <c r="AC20" s="11">
        <f>[16]Fevereiro!$G$32</f>
        <v>56</v>
      </c>
      <c r="AD20" s="15">
        <f t="shared" ref="AD20" si="3">MIN(B20:AC20)</f>
        <v>33</v>
      </c>
      <c r="AE20" s="88">
        <f t="shared" ref="AE20" si="4">AVERAGE(B20:AC20)</f>
        <v>50.333333333333336</v>
      </c>
      <c r="AF20" s="12" t="s">
        <v>47</v>
      </c>
    </row>
    <row r="21" spans="1:36" x14ac:dyDescent="0.2">
      <c r="A21" s="57" t="s">
        <v>43</v>
      </c>
      <c r="B21" s="11">
        <f>[17]Fevereiro!$G$5</f>
        <v>30</v>
      </c>
      <c r="C21" s="11">
        <f>[17]Fevereiro!$G$6</f>
        <v>27</v>
      </c>
      <c r="D21" s="11">
        <f>[17]Fevereiro!$G$7</f>
        <v>41</v>
      </c>
      <c r="E21" s="11">
        <f>[17]Fevereiro!$G$8</f>
        <v>43</v>
      </c>
      <c r="F21" s="11">
        <f>[17]Fevereiro!$G$9</f>
        <v>42</v>
      </c>
      <c r="G21" s="11">
        <f>[17]Fevereiro!$G$10</f>
        <v>53</v>
      </c>
      <c r="H21" s="11">
        <f>[17]Fevereiro!$G$11</f>
        <v>43</v>
      </c>
      <c r="I21" s="11">
        <f>[17]Fevereiro!$G$12</f>
        <v>47</v>
      </c>
      <c r="J21" s="11">
        <f>[17]Fevereiro!$G$13</f>
        <v>49</v>
      </c>
      <c r="K21" s="11">
        <f>[17]Fevereiro!$G$14</f>
        <v>59</v>
      </c>
      <c r="L21" s="11">
        <f>[17]Fevereiro!$G$15</f>
        <v>47</v>
      </c>
      <c r="M21" s="11">
        <f>[17]Fevereiro!$G$16</f>
        <v>59</v>
      </c>
      <c r="N21" s="11">
        <f>[17]Fevereiro!$G$17</f>
        <v>53</v>
      </c>
      <c r="O21" s="11">
        <f>[17]Fevereiro!$G$18</f>
        <v>56</v>
      </c>
      <c r="P21" s="11">
        <f>[17]Fevereiro!$G$19</f>
        <v>59</v>
      </c>
      <c r="Q21" s="11">
        <f>[17]Fevereiro!$G$20</f>
        <v>55</v>
      </c>
      <c r="R21" s="11">
        <f>[17]Fevereiro!$G$21</f>
        <v>38</v>
      </c>
      <c r="S21" s="11">
        <f>[17]Fevereiro!$G$22</f>
        <v>29</v>
      </c>
      <c r="T21" s="11">
        <f>[17]Fevereiro!$G$23</f>
        <v>47</v>
      </c>
      <c r="U21" s="11">
        <f>[17]Fevereiro!$G$24</f>
        <v>82</v>
      </c>
      <c r="V21" s="11">
        <f>[17]Fevereiro!$G$25</f>
        <v>59</v>
      </c>
      <c r="W21" s="11">
        <f>[17]Fevereiro!$G$26</f>
        <v>40</v>
      </c>
      <c r="X21" s="11">
        <f>[17]Fevereiro!$G$27</f>
        <v>39</v>
      </c>
      <c r="Y21" s="11">
        <f>[17]Fevereiro!$G$28</f>
        <v>39</v>
      </c>
      <c r="Z21" s="11">
        <f>[17]Fevereiro!$G$29</f>
        <v>46</v>
      </c>
      <c r="AA21" s="11">
        <f>[17]Fevereiro!$G$30</f>
        <v>60</v>
      </c>
      <c r="AB21" s="11">
        <f>[17]Fevereiro!$G$31</f>
        <v>55</v>
      </c>
      <c r="AC21" s="11">
        <f>[17]Fevereiro!$G$32</f>
        <v>71</v>
      </c>
      <c r="AD21" s="15">
        <f t="shared" si="1"/>
        <v>27</v>
      </c>
      <c r="AE21" s="88">
        <f t="shared" si="2"/>
        <v>48.857142857142854</v>
      </c>
      <c r="AG21" t="s">
        <v>47</v>
      </c>
      <c r="AI21" t="s">
        <v>47</v>
      </c>
    </row>
    <row r="22" spans="1:36" x14ac:dyDescent="0.2">
      <c r="A22" s="57" t="s">
        <v>6</v>
      </c>
      <c r="B22" s="11">
        <f>[18]Fevereiro!$G$5</f>
        <v>69</v>
      </c>
      <c r="C22" s="11">
        <f>[18]Fevereiro!$G$6</f>
        <v>67</v>
      </c>
      <c r="D22" s="11">
        <f>[18]Fevereiro!$G$7</f>
        <v>73</v>
      </c>
      <c r="E22" s="11">
        <f>[18]Fevereiro!$G$8</f>
        <v>77</v>
      </c>
      <c r="F22" s="11">
        <f>[18]Fevereiro!$G$9</f>
        <v>68</v>
      </c>
      <c r="G22" s="11">
        <f>[18]Fevereiro!$G$10</f>
        <v>47</v>
      </c>
      <c r="H22" s="11">
        <f>[18]Fevereiro!$G$11</f>
        <v>68</v>
      </c>
      <c r="I22" s="11">
        <f>[18]Fevereiro!$G$12</f>
        <v>64</v>
      </c>
      <c r="J22" s="11">
        <f>[18]Fevereiro!$G$13</f>
        <v>65</v>
      </c>
      <c r="K22" s="11" t="str">
        <f>[18]Fevereiro!$G$14</f>
        <v>*</v>
      </c>
      <c r="L22" s="11">
        <f>[18]Fevereiro!$G$15</f>
        <v>79</v>
      </c>
      <c r="M22" s="11" t="str">
        <f>[18]Fevereiro!$G$16</f>
        <v>*</v>
      </c>
      <c r="N22" s="11">
        <f>[18]Fevereiro!$G$17</f>
        <v>72</v>
      </c>
      <c r="O22" s="11">
        <f>[18]Fevereiro!$G$18</f>
        <v>76</v>
      </c>
      <c r="P22" s="11">
        <f>[18]Fevereiro!$G$19</f>
        <v>68</v>
      </c>
      <c r="Q22" s="11">
        <f>[18]Fevereiro!$G$20</f>
        <v>56</v>
      </c>
      <c r="R22" s="11">
        <f>[18]Fevereiro!$G$21</f>
        <v>43</v>
      </c>
      <c r="S22" s="11">
        <f>[18]Fevereiro!$G$22</f>
        <v>45</v>
      </c>
      <c r="T22" s="11">
        <f>[18]Fevereiro!$G$23</f>
        <v>56</v>
      </c>
      <c r="U22" s="11">
        <f>[18]Fevereiro!$G$24</f>
        <v>81</v>
      </c>
      <c r="V22" s="11">
        <f>[18]Fevereiro!$G$25</f>
        <v>71</v>
      </c>
      <c r="W22" s="11">
        <f>[18]Fevereiro!$G$26</f>
        <v>52</v>
      </c>
      <c r="X22" s="11">
        <f>[18]Fevereiro!$G$27</f>
        <v>56</v>
      </c>
      <c r="Y22" s="11">
        <f>[18]Fevereiro!$G$28</f>
        <v>49</v>
      </c>
      <c r="Z22" s="11">
        <f>[18]Fevereiro!$G$29</f>
        <v>50</v>
      </c>
      <c r="AA22" s="11">
        <f>[18]Fevereiro!$G$30</f>
        <v>69</v>
      </c>
      <c r="AB22" s="11">
        <f>[18]Fevereiro!$G$31</f>
        <v>68</v>
      </c>
      <c r="AC22" s="11">
        <f>[18]Fevereiro!$G$32</f>
        <v>79</v>
      </c>
      <c r="AD22" s="15">
        <f t="shared" si="1"/>
        <v>43</v>
      </c>
      <c r="AE22" s="88">
        <f t="shared" si="2"/>
        <v>64.15384615384616</v>
      </c>
      <c r="AH22" t="s">
        <v>47</v>
      </c>
      <c r="AI22" t="s">
        <v>47</v>
      </c>
    </row>
    <row r="23" spans="1:36" x14ac:dyDescent="0.2">
      <c r="A23" s="57" t="s">
        <v>7</v>
      </c>
      <c r="B23" s="11">
        <f>[19]Fevereiro!$G$5</f>
        <v>26</v>
      </c>
      <c r="C23" s="11">
        <f>[19]Fevereiro!$G$6</f>
        <v>40</v>
      </c>
      <c r="D23" s="11">
        <f>[19]Fevereiro!$G$7</f>
        <v>36</v>
      </c>
      <c r="E23" s="11">
        <f>[19]Fevereiro!$G$8</f>
        <v>45</v>
      </c>
      <c r="F23" s="11">
        <f>[19]Fevereiro!$G$9</f>
        <v>52</v>
      </c>
      <c r="G23" s="11">
        <f>[19]Fevereiro!$G$10</f>
        <v>43</v>
      </c>
      <c r="H23" s="11">
        <f>[19]Fevereiro!$G$11</f>
        <v>30</v>
      </c>
      <c r="I23" s="11">
        <f>[19]Fevereiro!$G$12</f>
        <v>33</v>
      </c>
      <c r="J23" s="11">
        <f>[19]Fevereiro!$G$13</f>
        <v>32</v>
      </c>
      <c r="K23" s="11">
        <f>[19]Fevereiro!$G$14</f>
        <v>54</v>
      </c>
      <c r="L23" s="11">
        <f>[19]Fevereiro!$G$15</f>
        <v>41</v>
      </c>
      <c r="M23" s="11">
        <f>[19]Fevereiro!$G$16</f>
        <v>61</v>
      </c>
      <c r="N23" s="11">
        <f>[19]Fevereiro!$G$17</f>
        <v>51</v>
      </c>
      <c r="O23" s="11">
        <f>[19]Fevereiro!$G$18</f>
        <v>70</v>
      </c>
      <c r="P23" s="11">
        <f>[19]Fevereiro!$G$19</f>
        <v>53</v>
      </c>
      <c r="Q23" s="11">
        <f>[19]Fevereiro!$G$20</f>
        <v>35</v>
      </c>
      <c r="R23" s="11">
        <f>[19]Fevereiro!$G$21</f>
        <v>42</v>
      </c>
      <c r="S23" s="11">
        <f>[19]Fevereiro!$G$22</f>
        <v>41</v>
      </c>
      <c r="T23" s="11">
        <f>[19]Fevereiro!$G$23</f>
        <v>58</v>
      </c>
      <c r="U23" s="11">
        <f>[19]Fevereiro!$G$24</f>
        <v>51</v>
      </c>
      <c r="V23" s="11">
        <f>[19]Fevereiro!$G$25</f>
        <v>44</v>
      </c>
      <c r="W23" s="11">
        <f>[19]Fevereiro!$G$26</f>
        <v>37</v>
      </c>
      <c r="X23" s="11">
        <f>[19]Fevereiro!$G$27</f>
        <v>39</v>
      </c>
      <c r="Y23" s="11">
        <f>[19]Fevereiro!$G$28</f>
        <v>33</v>
      </c>
      <c r="Z23" s="11">
        <f>[19]Fevereiro!$G$29</f>
        <v>34</v>
      </c>
      <c r="AA23" s="11">
        <f>[19]Fevereiro!$G$30</f>
        <v>54</v>
      </c>
      <c r="AB23" s="11">
        <f>[19]Fevereiro!$G$31</f>
        <v>76</v>
      </c>
      <c r="AC23" s="11">
        <f>[19]Fevereiro!$G$32</f>
        <v>36</v>
      </c>
      <c r="AD23" s="15">
        <f t="shared" si="1"/>
        <v>26</v>
      </c>
      <c r="AE23" s="88">
        <f t="shared" si="2"/>
        <v>44.535714285714285</v>
      </c>
      <c r="AG23" t="s">
        <v>47</v>
      </c>
      <c r="AH23" t="s">
        <v>47</v>
      </c>
    </row>
    <row r="24" spans="1:36" x14ac:dyDescent="0.2">
      <c r="A24" s="57" t="s">
        <v>169</v>
      </c>
      <c r="B24" s="11">
        <f>[20]Fevereiro!$G$5</f>
        <v>30</v>
      </c>
      <c r="C24" s="11" t="str">
        <f>[20]Fevereiro!$G$6</f>
        <v>*</v>
      </c>
      <c r="D24" s="11">
        <f>[20]Fevereiro!$G$7</f>
        <v>39</v>
      </c>
      <c r="E24" s="11">
        <f>[20]Fevereiro!$G$8</f>
        <v>46</v>
      </c>
      <c r="F24" s="11">
        <f>[20]Fevereiro!$G$9</f>
        <v>55</v>
      </c>
      <c r="G24" s="11">
        <f>[20]Fevereiro!$G$10</f>
        <v>44</v>
      </c>
      <c r="H24" s="11">
        <f>[20]Fevereiro!$G$11</f>
        <v>36</v>
      </c>
      <c r="I24" s="11">
        <f>[20]Fevereiro!$G$12</f>
        <v>45</v>
      </c>
      <c r="J24" s="11">
        <f>[20]Fevereiro!$G$13</f>
        <v>38</v>
      </c>
      <c r="K24" s="11">
        <f>[20]Fevereiro!$G$14</f>
        <v>50</v>
      </c>
      <c r="L24" s="11">
        <f>[20]Fevereiro!$G$15</f>
        <v>42</v>
      </c>
      <c r="M24" s="11" t="str">
        <f>[20]Fevereiro!$G$16</f>
        <v>*</v>
      </c>
      <c r="N24" s="11" t="str">
        <f>[20]Fevereiro!$G$17</f>
        <v>*</v>
      </c>
      <c r="O24" s="11" t="str">
        <f>[20]Fevereiro!$G$18</f>
        <v>*</v>
      </c>
      <c r="P24" s="11" t="str">
        <f>[20]Fevereiro!$G$19</f>
        <v>*</v>
      </c>
      <c r="Q24" s="11" t="str">
        <f>[20]Fevereiro!$G$20</f>
        <v>*</v>
      </c>
      <c r="R24" s="11" t="str">
        <f>[20]Fevereiro!$G$21</f>
        <v>*</v>
      </c>
      <c r="S24" s="11" t="str">
        <f>[20]Fevereiro!$G$22</f>
        <v>*</v>
      </c>
      <c r="T24" s="11" t="str">
        <f>[20]Fevereiro!$G$23</f>
        <v>*</v>
      </c>
      <c r="U24" s="11" t="str">
        <f>[20]Fevereiro!$G$24</f>
        <v>*</v>
      </c>
      <c r="V24" s="11" t="str">
        <f>[20]Fevereiro!$G$25</f>
        <v>*</v>
      </c>
      <c r="W24" s="11" t="str">
        <f>[20]Fevereiro!$G$26</f>
        <v>*</v>
      </c>
      <c r="X24" s="11" t="str">
        <f>[20]Fevereiro!$G$27</f>
        <v>*</v>
      </c>
      <c r="Y24" s="11" t="str">
        <f>[20]Fevereiro!$G$28</f>
        <v>*</v>
      </c>
      <c r="Z24" s="11" t="str">
        <f>[20]Fevereiro!$G$29</f>
        <v>*</v>
      </c>
      <c r="AA24" s="11" t="str">
        <f>[20]Fevereiro!$G$30</f>
        <v>*</v>
      </c>
      <c r="AB24" s="11" t="str">
        <f>[20]Fevereiro!$G$31</f>
        <v>*</v>
      </c>
      <c r="AC24" s="11" t="str">
        <f>[20]Fevereiro!$G$32</f>
        <v>*</v>
      </c>
      <c r="AD24" s="15">
        <f t="shared" si="1"/>
        <v>30</v>
      </c>
      <c r="AE24" s="88">
        <f t="shared" si="2"/>
        <v>42.5</v>
      </c>
      <c r="AG24" t="s">
        <v>47</v>
      </c>
    </row>
    <row r="25" spans="1:36" x14ac:dyDescent="0.2">
      <c r="A25" s="57" t="s">
        <v>170</v>
      </c>
      <c r="B25" s="11">
        <f>[21]Fevereiro!$G$5</f>
        <v>25</v>
      </c>
      <c r="C25" s="11">
        <f>[21]Fevereiro!$G$6</f>
        <v>38</v>
      </c>
      <c r="D25" s="11">
        <f>[21]Fevereiro!$G$7</f>
        <v>48</v>
      </c>
      <c r="E25" s="11">
        <f>[21]Fevereiro!$G$8</f>
        <v>46</v>
      </c>
      <c r="F25" s="11">
        <f>[21]Fevereiro!$G$9</f>
        <v>53</v>
      </c>
      <c r="G25" s="11">
        <f>[21]Fevereiro!$G$10</f>
        <v>41</v>
      </c>
      <c r="H25" s="11">
        <f>[21]Fevereiro!$G$11</f>
        <v>35</v>
      </c>
      <c r="I25" s="11">
        <f>[21]Fevereiro!$G$12</f>
        <v>45</v>
      </c>
      <c r="J25" s="11">
        <f>[21]Fevereiro!$G$13</f>
        <v>32</v>
      </c>
      <c r="K25" s="11">
        <f>[21]Fevereiro!$G$14</f>
        <v>54</v>
      </c>
      <c r="L25" s="11">
        <f>[21]Fevereiro!$G$15</f>
        <v>38</v>
      </c>
      <c r="M25" s="11">
        <f>[21]Fevereiro!$G$16</f>
        <v>61</v>
      </c>
      <c r="N25" s="11">
        <f>[21]Fevereiro!$G$17</f>
        <v>62</v>
      </c>
      <c r="O25" s="11">
        <f>[21]Fevereiro!$G$18</f>
        <v>66</v>
      </c>
      <c r="P25" s="11">
        <f>[21]Fevereiro!$G$19</f>
        <v>44</v>
      </c>
      <c r="Q25" s="11">
        <f>[21]Fevereiro!$G$20</f>
        <v>44</v>
      </c>
      <c r="R25" s="11">
        <f>[21]Fevereiro!$G$21</f>
        <v>48</v>
      </c>
      <c r="S25" s="11">
        <f>[21]Fevereiro!$G$22</f>
        <v>49</v>
      </c>
      <c r="T25" s="11">
        <f>[21]Fevereiro!$G$23</f>
        <v>58</v>
      </c>
      <c r="U25" s="11">
        <f>[21]Fevereiro!$G$24</f>
        <v>43</v>
      </c>
      <c r="V25" s="11">
        <f>[21]Fevereiro!$G$25</f>
        <v>44</v>
      </c>
      <c r="W25" s="11">
        <f>[21]Fevereiro!$G$26</f>
        <v>39</v>
      </c>
      <c r="X25" s="11">
        <f>[21]Fevereiro!$G$27</f>
        <v>39</v>
      </c>
      <c r="Y25" s="11">
        <f>[21]Fevereiro!$G$28</f>
        <v>35</v>
      </c>
      <c r="Z25" s="11">
        <f>[21]Fevereiro!$G$29</f>
        <v>39</v>
      </c>
      <c r="AA25" s="11">
        <f>[21]Fevereiro!$G$30</f>
        <v>84</v>
      </c>
      <c r="AB25" s="11">
        <f>[21]Fevereiro!$G$31</f>
        <v>60</v>
      </c>
      <c r="AC25" s="11">
        <f>[21]Fevereiro!$G$32</f>
        <v>33</v>
      </c>
      <c r="AD25" s="15">
        <f t="shared" si="1"/>
        <v>25</v>
      </c>
      <c r="AE25" s="88">
        <f t="shared" si="2"/>
        <v>46.535714285714285</v>
      </c>
      <c r="AF25" s="12" t="s">
        <v>47</v>
      </c>
      <c r="AG25" t="s">
        <v>47</v>
      </c>
    </row>
    <row r="26" spans="1:36" x14ac:dyDescent="0.2">
      <c r="A26" s="57" t="s">
        <v>171</v>
      </c>
      <c r="B26" s="11" t="str">
        <f>[22]Fevereiro!$G$5</f>
        <v>*</v>
      </c>
      <c r="C26" s="11" t="str">
        <f>[22]Fevereiro!$G$6</f>
        <v>*</v>
      </c>
      <c r="D26" s="11" t="str">
        <f>[22]Fevereiro!$G$7</f>
        <v>*</v>
      </c>
      <c r="E26" s="11" t="str">
        <f>[22]Fevereiro!$G$8</f>
        <v>*</v>
      </c>
      <c r="F26" s="11" t="str">
        <f>[22]Fevereiro!$G$9</f>
        <v>*</v>
      </c>
      <c r="G26" s="11" t="str">
        <f>[22]Fevereiro!$G$10</f>
        <v>*</v>
      </c>
      <c r="H26" s="11" t="str">
        <f>[22]Fevereiro!$G$11</f>
        <v>*</v>
      </c>
      <c r="I26" s="11" t="str">
        <f>[22]Fevereiro!$G$12</f>
        <v>*</v>
      </c>
      <c r="J26" s="11" t="str">
        <f>[22]Fevereiro!$G$13</f>
        <v>*</v>
      </c>
      <c r="K26" s="11" t="str">
        <f>[22]Fevereiro!$G$14</f>
        <v>*</v>
      </c>
      <c r="L26" s="11" t="str">
        <f>[22]Fevereiro!$G$15</f>
        <v>*</v>
      </c>
      <c r="M26" s="11" t="str">
        <f>[22]Fevereiro!$G$16</f>
        <v>*</v>
      </c>
      <c r="N26" s="11" t="str">
        <f>[22]Fevereiro!$G$17</f>
        <v>*</v>
      </c>
      <c r="O26" s="11" t="str">
        <f>[22]Fevereiro!$G$18</f>
        <v>*</v>
      </c>
      <c r="P26" s="11" t="str">
        <f>[22]Fevereiro!$G$19</f>
        <v>*</v>
      </c>
      <c r="Q26" s="11" t="str">
        <f>[22]Fevereiro!$G$20</f>
        <v>*</v>
      </c>
      <c r="R26" s="11" t="str">
        <f>[22]Fevereiro!$G$21</f>
        <v>*</v>
      </c>
      <c r="S26" s="11" t="str">
        <f>[22]Fevereiro!$G$22</f>
        <v>*</v>
      </c>
      <c r="T26" s="11">
        <f>[22]Fevereiro!$G$23</f>
        <v>66</v>
      </c>
      <c r="U26" s="11">
        <f>[22]Fevereiro!$G$24</f>
        <v>46</v>
      </c>
      <c r="V26" s="11">
        <f>[22]Fevereiro!$G$25</f>
        <v>42</v>
      </c>
      <c r="W26" s="11">
        <f>[22]Fevereiro!$G$26</f>
        <v>39</v>
      </c>
      <c r="X26" s="11">
        <f>[22]Fevereiro!$G$27</f>
        <v>43</v>
      </c>
      <c r="Y26" s="11">
        <f>[22]Fevereiro!$G$28</f>
        <v>39</v>
      </c>
      <c r="Z26" s="11">
        <f>[22]Fevereiro!$G$29</f>
        <v>43</v>
      </c>
      <c r="AA26" s="11">
        <f>[22]Fevereiro!$G$30</f>
        <v>64</v>
      </c>
      <c r="AB26" s="11">
        <f>[22]Fevereiro!$G$31</f>
        <v>78</v>
      </c>
      <c r="AC26" s="11">
        <f>[22]Fevereiro!$G$32</f>
        <v>41</v>
      </c>
      <c r="AD26" s="15">
        <f t="shared" ref="AD26" si="5">MIN(B26:AC26)</f>
        <v>39</v>
      </c>
      <c r="AE26" s="88">
        <f t="shared" ref="AE26" si="6">AVERAGE(B26:AC26)</f>
        <v>50.1</v>
      </c>
      <c r="AG26" t="s">
        <v>47</v>
      </c>
      <c r="AJ26" t="s">
        <v>47</v>
      </c>
    </row>
    <row r="27" spans="1:36" x14ac:dyDescent="0.2">
      <c r="A27" s="57" t="s">
        <v>8</v>
      </c>
      <c r="B27" s="11">
        <f>[23]Fevereiro!$G$5</f>
        <v>26</v>
      </c>
      <c r="C27" s="11">
        <f>[23]Fevereiro!$G$6</f>
        <v>29</v>
      </c>
      <c r="D27" s="11">
        <f>[23]Fevereiro!$G$7</f>
        <v>35</v>
      </c>
      <c r="E27" s="11">
        <f>[23]Fevereiro!$G$8</f>
        <v>46</v>
      </c>
      <c r="F27" s="11">
        <f>[23]Fevereiro!$G$9</f>
        <v>54</v>
      </c>
      <c r="G27" s="11">
        <f>[23]Fevereiro!$G$10</f>
        <v>38</v>
      </c>
      <c r="H27" s="11">
        <f>[23]Fevereiro!$G$11</f>
        <v>34</v>
      </c>
      <c r="I27" s="11">
        <f>[23]Fevereiro!$G$12</f>
        <v>41</v>
      </c>
      <c r="J27" s="11">
        <f>[23]Fevereiro!$G$13</f>
        <v>32</v>
      </c>
      <c r="K27" s="11">
        <f>[23]Fevereiro!$G$14</f>
        <v>57</v>
      </c>
      <c r="L27" s="11">
        <f>[23]Fevereiro!$G$15</f>
        <v>35</v>
      </c>
      <c r="M27" s="11">
        <f>[23]Fevereiro!$G$16</f>
        <v>58</v>
      </c>
      <c r="N27" s="11">
        <f>[23]Fevereiro!$G$17</f>
        <v>62</v>
      </c>
      <c r="O27" s="11">
        <f>[23]Fevereiro!$G$18</f>
        <v>65</v>
      </c>
      <c r="P27" s="11">
        <f>[23]Fevereiro!$G$19</f>
        <v>36</v>
      </c>
      <c r="Q27" s="11">
        <f>[23]Fevereiro!$G$20</f>
        <v>33</v>
      </c>
      <c r="R27" s="11">
        <f>[23]Fevereiro!$G$21</f>
        <v>38</v>
      </c>
      <c r="S27" s="11">
        <f>[23]Fevereiro!$G$22</f>
        <v>60</v>
      </c>
      <c r="T27" s="11">
        <f>[23]Fevereiro!$G$23</f>
        <v>61</v>
      </c>
      <c r="U27" s="11">
        <f>[23]Fevereiro!$G$24</f>
        <v>42</v>
      </c>
      <c r="V27" s="11">
        <f>[23]Fevereiro!$G$25</f>
        <v>39</v>
      </c>
      <c r="W27" s="11">
        <f>[23]Fevereiro!$G$26</f>
        <v>38</v>
      </c>
      <c r="X27" s="11">
        <f>[23]Fevereiro!$G$27</f>
        <v>35</v>
      </c>
      <c r="Y27" s="11">
        <f>[23]Fevereiro!$G$28</f>
        <v>33</v>
      </c>
      <c r="Z27" s="11">
        <f>[23]Fevereiro!$G$29</f>
        <v>34</v>
      </c>
      <c r="AA27" s="11">
        <f>[23]Fevereiro!$G$30</f>
        <v>88</v>
      </c>
      <c r="AB27" s="11">
        <f>[23]Fevereiro!$G$31</f>
        <v>66</v>
      </c>
      <c r="AC27" s="11">
        <f>[23]Fevereiro!$G$32</f>
        <v>43</v>
      </c>
      <c r="AD27" s="15">
        <f t="shared" si="1"/>
        <v>26</v>
      </c>
      <c r="AE27" s="88">
        <f t="shared" si="2"/>
        <v>44.928571428571431</v>
      </c>
      <c r="AG27" t="s">
        <v>47</v>
      </c>
      <c r="AH27" t="s">
        <v>47</v>
      </c>
      <c r="AI27" t="s">
        <v>47</v>
      </c>
    </row>
    <row r="28" spans="1:36" x14ac:dyDescent="0.2">
      <c r="A28" s="57" t="s">
        <v>9</v>
      </c>
      <c r="B28" s="11">
        <f>[24]Fevereiro!$G$5</f>
        <v>25</v>
      </c>
      <c r="C28" s="11">
        <f>[24]Fevereiro!$G$6</f>
        <v>31</v>
      </c>
      <c r="D28" s="11">
        <f>[24]Fevereiro!$G$7</f>
        <v>33</v>
      </c>
      <c r="E28" s="11">
        <f>[24]Fevereiro!$G$8</f>
        <v>37</v>
      </c>
      <c r="F28" s="11">
        <f>[24]Fevereiro!$G$9</f>
        <v>48</v>
      </c>
      <c r="G28" s="11">
        <f>[24]Fevereiro!$G$10</f>
        <v>41</v>
      </c>
      <c r="H28" s="11">
        <f>[24]Fevereiro!$G$11</f>
        <v>44</v>
      </c>
      <c r="I28" s="11">
        <f>[24]Fevereiro!$G$12</f>
        <v>42</v>
      </c>
      <c r="J28" s="11">
        <f>[24]Fevereiro!$G$13</f>
        <v>30</v>
      </c>
      <c r="K28" s="11">
        <f>[24]Fevereiro!$G$14</f>
        <v>43</v>
      </c>
      <c r="L28" s="11">
        <f>[24]Fevereiro!$G$15</f>
        <v>47</v>
      </c>
      <c r="M28" s="11">
        <f>[24]Fevereiro!$G$16</f>
        <v>59</v>
      </c>
      <c r="N28" s="11">
        <f>[24]Fevereiro!$G$17</f>
        <v>65</v>
      </c>
      <c r="O28" s="11">
        <f>[24]Fevereiro!$G$18</f>
        <v>66</v>
      </c>
      <c r="P28" s="11">
        <f>[24]Fevereiro!$G$19</f>
        <v>54</v>
      </c>
      <c r="Q28" s="11">
        <f>[24]Fevereiro!$G$20</f>
        <v>37</v>
      </c>
      <c r="R28" s="11">
        <f>[24]Fevereiro!$G$21</f>
        <v>32</v>
      </c>
      <c r="S28" s="11">
        <f>[24]Fevereiro!$G$22</f>
        <v>50</v>
      </c>
      <c r="T28" s="11">
        <f>[24]Fevereiro!$G$23</f>
        <v>74</v>
      </c>
      <c r="U28" s="11">
        <f>[24]Fevereiro!$G$24</f>
        <v>39</v>
      </c>
      <c r="V28" s="11">
        <f>[24]Fevereiro!$G$25</f>
        <v>36</v>
      </c>
      <c r="W28" s="11">
        <f>[24]Fevereiro!$G$26</f>
        <v>39</v>
      </c>
      <c r="X28" s="11">
        <f>[24]Fevereiro!$G$27</f>
        <v>34</v>
      </c>
      <c r="Y28" s="11">
        <f>[24]Fevereiro!$G$28</f>
        <v>33</v>
      </c>
      <c r="Z28" s="11">
        <f>[24]Fevereiro!$G$29</f>
        <v>37</v>
      </c>
      <c r="AA28" s="11">
        <f>[24]Fevereiro!$G$30</f>
        <v>55</v>
      </c>
      <c r="AB28" s="11">
        <f>[24]Fevereiro!$G$31</f>
        <v>70</v>
      </c>
      <c r="AC28" s="11">
        <f>[24]Fevereiro!$G$32</f>
        <v>48</v>
      </c>
      <c r="AD28" s="15">
        <f t="shared" si="1"/>
        <v>25</v>
      </c>
      <c r="AE28" s="88">
        <f t="shared" si="2"/>
        <v>44.607142857142854</v>
      </c>
      <c r="AI28" t="s">
        <v>47</v>
      </c>
    </row>
    <row r="29" spans="1:36" x14ac:dyDescent="0.2">
      <c r="A29" s="57" t="s">
        <v>42</v>
      </c>
      <c r="B29" s="11">
        <f>[25]Fevereiro!$G$5</f>
        <v>28</v>
      </c>
      <c r="C29" s="11">
        <f>[25]Fevereiro!$G$6</f>
        <v>51</v>
      </c>
      <c r="D29" s="11">
        <f>[25]Fevereiro!$G$7</f>
        <v>37</v>
      </c>
      <c r="E29" s="11">
        <f>[25]Fevereiro!$G$8</f>
        <v>36</v>
      </c>
      <c r="F29" s="11">
        <f>[25]Fevereiro!$G$9</f>
        <v>33</v>
      </c>
      <c r="G29" s="11">
        <f>[25]Fevereiro!$G$10</f>
        <v>32</v>
      </c>
      <c r="H29" s="11">
        <f>[25]Fevereiro!$G$11</f>
        <v>29</v>
      </c>
      <c r="I29" s="11">
        <f>[25]Fevereiro!$G$12</f>
        <v>27</v>
      </c>
      <c r="J29" s="11">
        <f>[25]Fevereiro!$G$13</f>
        <v>31</v>
      </c>
      <c r="K29" s="11">
        <f>[25]Fevereiro!$G$14</f>
        <v>51</v>
      </c>
      <c r="L29" s="11">
        <f>[25]Fevereiro!$G$15</f>
        <v>39</v>
      </c>
      <c r="M29" s="11">
        <f>[25]Fevereiro!$G$16</f>
        <v>56</v>
      </c>
      <c r="N29" s="11">
        <f>[25]Fevereiro!$G$17</f>
        <v>48</v>
      </c>
      <c r="O29" s="11">
        <f>[25]Fevereiro!$G$18</f>
        <v>69</v>
      </c>
      <c r="P29" s="11">
        <f>[25]Fevereiro!$G$19</f>
        <v>61</v>
      </c>
      <c r="Q29" s="11">
        <f>[25]Fevereiro!$G$20</f>
        <v>33</v>
      </c>
      <c r="R29" s="11">
        <f>[25]Fevereiro!$G$21</f>
        <v>41</v>
      </c>
      <c r="S29" s="11">
        <f>[25]Fevereiro!$G$22</f>
        <v>41</v>
      </c>
      <c r="T29" s="11">
        <f>[25]Fevereiro!$G$23</f>
        <v>37</v>
      </c>
      <c r="U29" s="11">
        <f>[25]Fevereiro!$G$24</f>
        <v>47</v>
      </c>
      <c r="V29" s="11">
        <f>[25]Fevereiro!$G$25</f>
        <v>39</v>
      </c>
      <c r="W29" s="11">
        <f>[25]Fevereiro!$G$26</f>
        <v>43</v>
      </c>
      <c r="X29" s="11">
        <f>[25]Fevereiro!$G$27</f>
        <v>40</v>
      </c>
      <c r="Y29" s="11">
        <f>[25]Fevereiro!$G$28</f>
        <v>38</v>
      </c>
      <c r="Z29" s="11">
        <f>[25]Fevereiro!$G$29</f>
        <v>39</v>
      </c>
      <c r="AA29" s="11">
        <f>[25]Fevereiro!$G$30</f>
        <v>57</v>
      </c>
      <c r="AB29" s="11">
        <f>[25]Fevereiro!$G$31</f>
        <v>73</v>
      </c>
      <c r="AC29" s="11">
        <f>[25]Fevereiro!$G$32</f>
        <v>46</v>
      </c>
      <c r="AD29" s="15">
        <f t="shared" si="1"/>
        <v>27</v>
      </c>
      <c r="AE29" s="88">
        <f t="shared" si="2"/>
        <v>42.928571428571431</v>
      </c>
      <c r="AH29" t="s">
        <v>47</v>
      </c>
      <c r="AI29" t="s">
        <v>47</v>
      </c>
    </row>
    <row r="30" spans="1:36" x14ac:dyDescent="0.2">
      <c r="A30" s="57" t="s">
        <v>10</v>
      </c>
      <c r="B30" s="11">
        <f>[26]Fevereiro!$G$5</f>
        <v>24</v>
      </c>
      <c r="C30" s="11">
        <f>[26]Fevereiro!$G$6</f>
        <v>39</v>
      </c>
      <c r="D30" s="11">
        <f>[26]Fevereiro!$G$7</f>
        <v>37</v>
      </c>
      <c r="E30" s="11">
        <f>[26]Fevereiro!$G$8</f>
        <v>42</v>
      </c>
      <c r="F30" s="11">
        <f>[26]Fevereiro!$G$9</f>
        <v>48</v>
      </c>
      <c r="G30" s="11">
        <f>[26]Fevereiro!$G$10</f>
        <v>43</v>
      </c>
      <c r="H30" s="11">
        <f>[26]Fevereiro!$G$11</f>
        <v>47</v>
      </c>
      <c r="I30" s="11">
        <f>[26]Fevereiro!$G$12</f>
        <v>48</v>
      </c>
      <c r="J30" s="11">
        <f>[26]Fevereiro!$G$13</f>
        <v>30</v>
      </c>
      <c r="K30" s="11">
        <f>[26]Fevereiro!$G$14</f>
        <v>55</v>
      </c>
      <c r="L30" s="11">
        <f>[26]Fevereiro!$G$15</f>
        <v>37</v>
      </c>
      <c r="M30" s="11">
        <f>[26]Fevereiro!$G$16</f>
        <v>56</v>
      </c>
      <c r="N30" s="11">
        <f>[26]Fevereiro!$G$17</f>
        <v>55</v>
      </c>
      <c r="O30" s="11">
        <f>[26]Fevereiro!$G$18</f>
        <v>68</v>
      </c>
      <c r="P30" s="11">
        <f>[26]Fevereiro!$G$19</f>
        <v>44</v>
      </c>
      <c r="Q30" s="11">
        <f>[26]Fevereiro!$G$20</f>
        <v>39</v>
      </c>
      <c r="R30" s="11">
        <f>[26]Fevereiro!$G$21</f>
        <v>43</v>
      </c>
      <c r="S30" s="11">
        <f>[26]Fevereiro!$G$22</f>
        <v>53</v>
      </c>
      <c r="T30" s="11">
        <f>[26]Fevereiro!$G$23</f>
        <v>62</v>
      </c>
      <c r="U30" s="11">
        <f>[26]Fevereiro!$G$24</f>
        <v>45</v>
      </c>
      <c r="V30" s="11">
        <f>[26]Fevereiro!$G$25</f>
        <v>40</v>
      </c>
      <c r="W30" s="11">
        <f>[26]Fevereiro!$G$26</f>
        <v>40</v>
      </c>
      <c r="X30" s="11">
        <f>[26]Fevereiro!$G$27</f>
        <v>40</v>
      </c>
      <c r="Y30" s="11">
        <f>[26]Fevereiro!$G$28</f>
        <v>36</v>
      </c>
      <c r="Z30" s="11">
        <f>[26]Fevereiro!$G$29</f>
        <v>37</v>
      </c>
      <c r="AA30" s="11">
        <f>[26]Fevereiro!$G$30</f>
        <v>54</v>
      </c>
      <c r="AB30" s="11">
        <f>[26]Fevereiro!$G$31</f>
        <v>61</v>
      </c>
      <c r="AC30" s="11">
        <f>[26]Fevereiro!$G$32</f>
        <v>37</v>
      </c>
      <c r="AD30" s="15">
        <f t="shared" si="1"/>
        <v>24</v>
      </c>
      <c r="AE30" s="88">
        <f t="shared" si="2"/>
        <v>45</v>
      </c>
      <c r="AH30" t="s">
        <v>47</v>
      </c>
      <c r="AI30" t="s">
        <v>47</v>
      </c>
    </row>
    <row r="31" spans="1:36" x14ac:dyDescent="0.2">
      <c r="A31" s="57" t="s">
        <v>172</v>
      </c>
      <c r="B31" s="11">
        <f>[27]Fevereiro!$G$5</f>
        <v>41</v>
      </c>
      <c r="C31" s="11">
        <f>[27]Fevereiro!$G$6</f>
        <v>52</v>
      </c>
      <c r="D31" s="11">
        <f>[27]Fevereiro!$G$7</f>
        <v>43</v>
      </c>
      <c r="E31" s="11">
        <f>[27]Fevereiro!$G$8</f>
        <v>48</v>
      </c>
      <c r="F31" s="11">
        <f>[27]Fevereiro!$G$9</f>
        <v>55</v>
      </c>
      <c r="G31" s="11">
        <f>[27]Fevereiro!$G$10</f>
        <v>48</v>
      </c>
      <c r="H31" s="11">
        <f>[27]Fevereiro!$G$11</f>
        <v>49</v>
      </c>
      <c r="I31" s="11">
        <f>[27]Fevereiro!$G$12</f>
        <v>44</v>
      </c>
      <c r="J31" s="11">
        <f>[27]Fevereiro!$G$13</f>
        <v>46</v>
      </c>
      <c r="K31" s="11">
        <f>[27]Fevereiro!$G$14</f>
        <v>48</v>
      </c>
      <c r="L31" s="11">
        <f>[27]Fevereiro!$G$15</f>
        <v>49</v>
      </c>
      <c r="M31" s="11">
        <f>[27]Fevereiro!$G$16</f>
        <v>66</v>
      </c>
      <c r="N31" s="11">
        <f>[27]Fevereiro!$G$17</f>
        <v>50</v>
      </c>
      <c r="O31" s="11">
        <f>[27]Fevereiro!$G$18</f>
        <v>81</v>
      </c>
      <c r="P31" s="11">
        <f>[27]Fevereiro!$G$19</f>
        <v>49</v>
      </c>
      <c r="Q31" s="11">
        <f>[27]Fevereiro!$G$20</f>
        <v>38</v>
      </c>
      <c r="R31" s="11">
        <f>[27]Fevereiro!$G$21</f>
        <v>39</v>
      </c>
      <c r="S31" s="11">
        <f>[27]Fevereiro!$G$22</f>
        <v>46</v>
      </c>
      <c r="T31" s="11">
        <f>[27]Fevereiro!$G$23</f>
        <v>57</v>
      </c>
      <c r="U31" s="11">
        <f>[27]Fevereiro!$G$24</f>
        <v>55</v>
      </c>
      <c r="V31" s="11">
        <f>[27]Fevereiro!$G$25</f>
        <v>44</v>
      </c>
      <c r="W31" s="11">
        <f>[27]Fevereiro!$G$26</f>
        <v>43</v>
      </c>
      <c r="X31" s="11">
        <f>[27]Fevereiro!$G$27</f>
        <v>43</v>
      </c>
      <c r="Y31" s="11">
        <f>[27]Fevereiro!$G$28</f>
        <v>47</v>
      </c>
      <c r="Z31" s="11">
        <f>[27]Fevereiro!$G$29</f>
        <v>48</v>
      </c>
      <c r="AA31" s="11">
        <f>[27]Fevereiro!$G$30</f>
        <v>60</v>
      </c>
      <c r="AB31" s="11">
        <f>[27]Fevereiro!$G$31</f>
        <v>65</v>
      </c>
      <c r="AC31" s="11">
        <f>[27]Fevereiro!$G$32</f>
        <v>43</v>
      </c>
      <c r="AD31" s="15">
        <f t="shared" si="1"/>
        <v>38</v>
      </c>
      <c r="AE31" s="88">
        <f t="shared" si="2"/>
        <v>49.892857142857146</v>
      </c>
      <c r="AF31" s="12" t="s">
        <v>47</v>
      </c>
      <c r="AG31" t="s">
        <v>47</v>
      </c>
      <c r="AI31" t="s">
        <v>47</v>
      </c>
    </row>
    <row r="32" spans="1:36" x14ac:dyDescent="0.2">
      <c r="A32" s="57" t="s">
        <v>11</v>
      </c>
      <c r="B32" s="11">
        <f>[28]Fevereiro!$G$5</f>
        <v>30</v>
      </c>
      <c r="C32" s="11">
        <f>[28]Fevereiro!$G$6</f>
        <v>46</v>
      </c>
      <c r="D32" s="11">
        <f>[28]Fevereiro!$G$7</f>
        <v>32</v>
      </c>
      <c r="E32" s="11">
        <f>[28]Fevereiro!$G$8</f>
        <v>43</v>
      </c>
      <c r="F32" s="11">
        <f>[28]Fevereiro!$G$9</f>
        <v>48</v>
      </c>
      <c r="G32" s="11">
        <f>[28]Fevereiro!$G$10</f>
        <v>41</v>
      </c>
      <c r="H32" s="11">
        <f>[28]Fevereiro!$G$11</f>
        <v>33</v>
      </c>
      <c r="I32" s="11">
        <f>[28]Fevereiro!$G$12</f>
        <v>38</v>
      </c>
      <c r="J32" s="11">
        <f>[28]Fevereiro!$G$13</f>
        <v>39</v>
      </c>
      <c r="K32" s="11">
        <f>[28]Fevereiro!$G$14</f>
        <v>49</v>
      </c>
      <c r="L32" s="11">
        <f>[28]Fevereiro!$G$15</f>
        <v>43</v>
      </c>
      <c r="M32" s="11">
        <f>[28]Fevereiro!$G$16</f>
        <v>69</v>
      </c>
      <c r="N32" s="11">
        <f>[28]Fevereiro!$G$17</f>
        <v>51</v>
      </c>
      <c r="O32" s="11">
        <f>[28]Fevereiro!$G$18</f>
        <v>68</v>
      </c>
      <c r="P32" s="11">
        <f>[28]Fevereiro!$G$19</f>
        <v>58</v>
      </c>
      <c r="Q32" s="11">
        <f>[28]Fevereiro!$G$20</f>
        <v>34</v>
      </c>
      <c r="R32" s="11">
        <f>[28]Fevereiro!$G$21</f>
        <v>31</v>
      </c>
      <c r="S32" s="11">
        <f>[28]Fevereiro!$G$22</f>
        <v>36</v>
      </c>
      <c r="T32" s="11">
        <f>[28]Fevereiro!$G$23</f>
        <v>40</v>
      </c>
      <c r="U32" s="11">
        <f>[28]Fevereiro!$G$24</f>
        <v>43</v>
      </c>
      <c r="V32" s="11">
        <f>[28]Fevereiro!$G$25</f>
        <v>44</v>
      </c>
      <c r="W32" s="11">
        <f>[28]Fevereiro!$G$26</f>
        <v>40</v>
      </c>
      <c r="X32" s="11">
        <f>[28]Fevereiro!$G$27</f>
        <v>41</v>
      </c>
      <c r="Y32" s="11">
        <f>[28]Fevereiro!$G$28</f>
        <v>36</v>
      </c>
      <c r="Z32" s="11">
        <f>[28]Fevereiro!$G$29</f>
        <v>40</v>
      </c>
      <c r="AA32" s="11">
        <f>[28]Fevereiro!$G$30</f>
        <v>59</v>
      </c>
      <c r="AB32" s="11">
        <f>[28]Fevereiro!$G$31</f>
        <v>81</v>
      </c>
      <c r="AC32" s="11">
        <f>[28]Fevereiro!$G$32</f>
        <v>45</v>
      </c>
      <c r="AD32" s="15">
        <f t="shared" si="1"/>
        <v>30</v>
      </c>
      <c r="AE32" s="88">
        <f t="shared" si="2"/>
        <v>44.928571428571431</v>
      </c>
      <c r="AI32" t="s">
        <v>47</v>
      </c>
    </row>
    <row r="33" spans="1:38" s="5" customFormat="1" x14ac:dyDescent="0.2">
      <c r="A33" s="57" t="s">
        <v>12</v>
      </c>
      <c r="B33" s="11">
        <f>[29]Fevereiro!$G$5</f>
        <v>27</v>
      </c>
      <c r="C33" s="11">
        <f>[29]Fevereiro!$G$6</f>
        <v>59</v>
      </c>
      <c r="D33" s="11">
        <f>[29]Fevereiro!$G$7</f>
        <v>34</v>
      </c>
      <c r="E33" s="11">
        <f>[29]Fevereiro!$G$8</f>
        <v>34</v>
      </c>
      <c r="F33" s="11">
        <f>[29]Fevereiro!$G$9</f>
        <v>45</v>
      </c>
      <c r="G33" s="11">
        <f>[29]Fevereiro!$G$10</f>
        <v>36</v>
      </c>
      <c r="H33" s="11">
        <f>[29]Fevereiro!$G$11</f>
        <v>34</v>
      </c>
      <c r="I33" s="11">
        <f>[29]Fevereiro!$G$12</f>
        <v>37</v>
      </c>
      <c r="J33" s="11">
        <f>[29]Fevereiro!$G$13</f>
        <v>37</v>
      </c>
      <c r="K33" s="11">
        <f>[29]Fevereiro!$G$14</f>
        <v>61</v>
      </c>
      <c r="L33" s="11">
        <f>[29]Fevereiro!$G$15</f>
        <v>47</v>
      </c>
      <c r="M33" s="11">
        <f>[29]Fevereiro!$G$16</f>
        <v>58</v>
      </c>
      <c r="N33" s="11">
        <f>[29]Fevereiro!$G$17</f>
        <v>54</v>
      </c>
      <c r="O33" s="11">
        <f>[29]Fevereiro!$G$18</f>
        <v>63</v>
      </c>
      <c r="P33" s="11">
        <f>[29]Fevereiro!$G$19</f>
        <v>57</v>
      </c>
      <c r="Q33" s="11">
        <f>[29]Fevereiro!$G$20</f>
        <v>32</v>
      </c>
      <c r="R33" s="11">
        <f>[29]Fevereiro!$G$21</f>
        <v>34</v>
      </c>
      <c r="S33" s="11">
        <f>[29]Fevereiro!$G$22</f>
        <v>36</v>
      </c>
      <c r="T33" s="11">
        <f>[29]Fevereiro!$G$23</f>
        <v>46</v>
      </c>
      <c r="U33" s="11">
        <f>[29]Fevereiro!$G$24</f>
        <v>54</v>
      </c>
      <c r="V33" s="11">
        <f>[29]Fevereiro!$G$25</f>
        <v>40</v>
      </c>
      <c r="W33" s="11">
        <f>[29]Fevereiro!$G$26</f>
        <v>49</v>
      </c>
      <c r="X33" s="11">
        <f>[29]Fevereiro!$G$27</f>
        <v>43</v>
      </c>
      <c r="Y33" s="11">
        <f>[29]Fevereiro!$G$28</f>
        <v>41</v>
      </c>
      <c r="Z33" s="11">
        <f>[29]Fevereiro!$G$29</f>
        <v>40</v>
      </c>
      <c r="AA33" s="11">
        <f>[29]Fevereiro!$G$30</f>
        <v>66</v>
      </c>
      <c r="AB33" s="11">
        <f>[29]Fevereiro!$G$31</f>
        <v>68</v>
      </c>
      <c r="AC33" s="11">
        <f>[29]Fevereiro!$G$32</f>
        <v>48</v>
      </c>
      <c r="AD33" s="15">
        <f t="shared" si="1"/>
        <v>27</v>
      </c>
      <c r="AE33" s="88">
        <f t="shared" si="2"/>
        <v>45.714285714285715</v>
      </c>
      <c r="AG33" s="5" t="s">
        <v>47</v>
      </c>
    </row>
    <row r="34" spans="1:38" x14ac:dyDescent="0.2">
      <c r="A34" s="57" t="s">
        <v>13</v>
      </c>
      <c r="B34" s="11">
        <f>[30]Fevereiro!$G$5</f>
        <v>34</v>
      </c>
      <c r="C34" s="11">
        <f>[30]Fevereiro!$G$6</f>
        <v>54</v>
      </c>
      <c r="D34" s="11">
        <f>[30]Fevereiro!$G$7</f>
        <v>42</v>
      </c>
      <c r="E34" s="11">
        <f>[30]Fevereiro!$G$8</f>
        <v>43</v>
      </c>
      <c r="F34" s="11">
        <f>[30]Fevereiro!$G$9</f>
        <v>48</v>
      </c>
      <c r="G34" s="11">
        <f>[30]Fevereiro!$G$10</f>
        <v>41</v>
      </c>
      <c r="H34" s="11">
        <f>[30]Fevereiro!$G$11</f>
        <v>44</v>
      </c>
      <c r="I34" s="11">
        <f>[30]Fevereiro!$G$12</f>
        <v>46</v>
      </c>
      <c r="J34" s="11">
        <f>[30]Fevereiro!$G$13</f>
        <v>41</v>
      </c>
      <c r="K34" s="11">
        <f>[30]Fevereiro!$G$14</f>
        <v>53</v>
      </c>
      <c r="L34" s="11">
        <f>[30]Fevereiro!$G$15</f>
        <v>47</v>
      </c>
      <c r="M34" s="11">
        <f>[30]Fevereiro!$G$16</f>
        <v>50</v>
      </c>
      <c r="N34" s="11">
        <f>[30]Fevereiro!$G$17</f>
        <v>64</v>
      </c>
      <c r="O34" s="11">
        <f>[30]Fevereiro!$G$18</f>
        <v>59</v>
      </c>
      <c r="P34" s="11">
        <f>[30]Fevereiro!$G$19</f>
        <v>64</v>
      </c>
      <c r="Q34" s="11">
        <f>[30]Fevereiro!$G$20</f>
        <v>39</v>
      </c>
      <c r="R34" s="11">
        <f>[30]Fevereiro!$G$21</f>
        <v>37</v>
      </c>
      <c r="S34" s="11">
        <f>[30]Fevereiro!$G$22</f>
        <v>43</v>
      </c>
      <c r="T34" s="11">
        <f>[30]Fevereiro!$G$23</f>
        <v>54</v>
      </c>
      <c r="U34" s="11">
        <f>[30]Fevereiro!$G$24</f>
        <v>62</v>
      </c>
      <c r="V34" s="11">
        <f>[30]Fevereiro!$G$25</f>
        <v>64</v>
      </c>
      <c r="W34" s="11">
        <f>[30]Fevereiro!$G$26</f>
        <v>60</v>
      </c>
      <c r="X34" s="11">
        <f>[30]Fevereiro!$G$27</f>
        <v>47</v>
      </c>
      <c r="Y34" s="11">
        <f>[30]Fevereiro!$G$28</f>
        <v>46</v>
      </c>
      <c r="Z34" s="11">
        <f>[30]Fevereiro!$G$29</f>
        <v>47</v>
      </c>
      <c r="AA34" s="11">
        <f>[30]Fevereiro!$G$30</f>
        <v>66</v>
      </c>
      <c r="AB34" s="11">
        <f>[30]Fevereiro!$G$31</f>
        <v>72</v>
      </c>
      <c r="AC34" s="11">
        <f>[30]Fevereiro!$G$32</f>
        <v>64</v>
      </c>
      <c r="AD34" s="15">
        <f t="shared" si="1"/>
        <v>34</v>
      </c>
      <c r="AE34" s="88">
        <f t="shared" si="2"/>
        <v>51.107142857142854</v>
      </c>
      <c r="AH34" t="s">
        <v>47</v>
      </c>
    </row>
    <row r="35" spans="1:38" x14ac:dyDescent="0.2">
      <c r="A35" s="57" t="s">
        <v>173</v>
      </c>
      <c r="B35" s="11">
        <f>[31]Fevereiro!$G$5</f>
        <v>44</v>
      </c>
      <c r="C35" s="11">
        <f>[31]Fevereiro!$G$6</f>
        <v>56</v>
      </c>
      <c r="D35" s="11">
        <f>[31]Fevereiro!$G$7</f>
        <v>53</v>
      </c>
      <c r="E35" s="11">
        <f>[31]Fevereiro!$G$8</f>
        <v>57</v>
      </c>
      <c r="F35" s="11">
        <f>[31]Fevereiro!$G$9</f>
        <v>62</v>
      </c>
      <c r="G35" s="11">
        <f>[31]Fevereiro!$G$10</f>
        <v>61</v>
      </c>
      <c r="H35" s="11">
        <f>[31]Fevereiro!$G$11</f>
        <v>58</v>
      </c>
      <c r="I35" s="11">
        <f>[31]Fevereiro!$G$12</f>
        <v>56</v>
      </c>
      <c r="J35" s="11">
        <f>[31]Fevereiro!$G$13</f>
        <v>52</v>
      </c>
      <c r="K35" s="11">
        <f>[31]Fevereiro!$G$14</f>
        <v>62</v>
      </c>
      <c r="L35" s="11">
        <f>[31]Fevereiro!$G$15</f>
        <v>59</v>
      </c>
      <c r="M35" s="11">
        <f>[31]Fevereiro!$G$16</f>
        <v>65</v>
      </c>
      <c r="N35" s="11">
        <f>[31]Fevereiro!$G$17</f>
        <v>71</v>
      </c>
      <c r="O35" s="11">
        <f>[31]Fevereiro!$G$18</f>
        <v>74</v>
      </c>
      <c r="P35" s="11">
        <f>[31]Fevereiro!$G$19</f>
        <v>75</v>
      </c>
      <c r="Q35" s="11">
        <f>[31]Fevereiro!$G$20</f>
        <v>59</v>
      </c>
      <c r="R35" s="11">
        <f>[31]Fevereiro!$G$21</f>
        <v>55</v>
      </c>
      <c r="S35" s="11">
        <f>[31]Fevereiro!$G$22</f>
        <v>62</v>
      </c>
      <c r="T35" s="11">
        <f>[31]Fevereiro!$G$23</f>
        <v>65</v>
      </c>
      <c r="U35" s="11">
        <f>[31]Fevereiro!$G$24</f>
        <v>65</v>
      </c>
      <c r="V35" s="11">
        <f>[31]Fevereiro!$G$25</f>
        <v>64</v>
      </c>
      <c r="W35" s="11">
        <f>[31]Fevereiro!$G$26</f>
        <v>57</v>
      </c>
      <c r="X35" s="11">
        <f>[31]Fevereiro!$G$27</f>
        <v>57</v>
      </c>
      <c r="Y35" s="11">
        <f>[31]Fevereiro!$G$28</f>
        <v>55</v>
      </c>
      <c r="Z35" s="11">
        <f>[31]Fevereiro!$G$29</f>
        <v>57</v>
      </c>
      <c r="AA35" s="11">
        <f>[31]Fevereiro!$G$30</f>
        <v>62</v>
      </c>
      <c r="AB35" s="11">
        <f>[31]Fevereiro!$G$31</f>
        <v>84</v>
      </c>
      <c r="AC35" s="11">
        <f>[31]Fevereiro!$G$32</f>
        <v>76</v>
      </c>
      <c r="AD35" s="15">
        <f t="shared" si="1"/>
        <v>44</v>
      </c>
      <c r="AE35" s="88">
        <f t="shared" si="2"/>
        <v>61.535714285714285</v>
      </c>
    </row>
    <row r="36" spans="1:38" x14ac:dyDescent="0.2">
      <c r="A36" s="57" t="s">
        <v>144</v>
      </c>
      <c r="B36" s="11">
        <f>[32]Fevereiro!$G$5</f>
        <v>30</v>
      </c>
      <c r="C36" s="11">
        <f>[32]Fevereiro!$G$6</f>
        <v>38</v>
      </c>
      <c r="D36" s="11">
        <f>[32]Fevereiro!$G$7</f>
        <v>34</v>
      </c>
      <c r="E36" s="11">
        <f>[32]Fevereiro!$G$8</f>
        <v>43</v>
      </c>
      <c r="F36" s="11">
        <f>[32]Fevereiro!$G$9</f>
        <v>54</v>
      </c>
      <c r="G36" s="11">
        <f>[32]Fevereiro!$G$10</f>
        <v>48</v>
      </c>
      <c r="H36" s="11">
        <f>[32]Fevereiro!$G$11</f>
        <v>39</v>
      </c>
      <c r="I36" s="11">
        <f>[32]Fevereiro!$G$12</f>
        <v>40</v>
      </c>
      <c r="J36" s="11">
        <f>[32]Fevereiro!$G$13</f>
        <v>34</v>
      </c>
      <c r="K36" s="11">
        <f>[32]Fevereiro!$G$14</f>
        <v>51</v>
      </c>
      <c r="L36" s="11">
        <f>[32]Fevereiro!$G$15</f>
        <v>50</v>
      </c>
      <c r="M36" s="11">
        <f>[32]Fevereiro!$G$16</f>
        <v>68</v>
      </c>
      <c r="N36" s="11">
        <f>[32]Fevereiro!$G$17</f>
        <v>62</v>
      </c>
      <c r="O36" s="11">
        <f>[32]Fevereiro!$G$18</f>
        <v>66</v>
      </c>
      <c r="P36" s="11">
        <f>[32]Fevereiro!$G$19</f>
        <v>64</v>
      </c>
      <c r="Q36" s="11">
        <f>[32]Fevereiro!$G$20</f>
        <v>44</v>
      </c>
      <c r="R36" s="11">
        <f>[32]Fevereiro!$G$21</f>
        <v>43</v>
      </c>
      <c r="S36" s="11">
        <f>[32]Fevereiro!$G$22</f>
        <v>46</v>
      </c>
      <c r="T36" s="11">
        <f>[32]Fevereiro!$G$23</f>
        <v>68</v>
      </c>
      <c r="U36" s="11">
        <f>[32]Fevereiro!$G$24</f>
        <v>88</v>
      </c>
      <c r="V36" s="11" t="str">
        <f>[32]Fevereiro!$G$25</f>
        <v>*</v>
      </c>
      <c r="W36" s="11" t="str">
        <f>[32]Fevereiro!$G$26</f>
        <v>*</v>
      </c>
      <c r="X36" s="11" t="str">
        <f>[32]Fevereiro!$G$27</f>
        <v>*</v>
      </c>
      <c r="Y36" s="11" t="str">
        <f>[32]Fevereiro!$G$28</f>
        <v>*</v>
      </c>
      <c r="Z36" s="11" t="str">
        <f>[32]Fevereiro!$G$29</f>
        <v>*</v>
      </c>
      <c r="AA36" s="11" t="str">
        <f>[32]Fevereiro!$G$30</f>
        <v>*</v>
      </c>
      <c r="AB36" s="11" t="str">
        <f>[32]Fevereiro!$G$31</f>
        <v>*</v>
      </c>
      <c r="AC36" s="11" t="str">
        <f>[32]Fevereiro!$G$32</f>
        <v>*</v>
      </c>
      <c r="AD36" s="15">
        <f t="shared" si="1"/>
        <v>30</v>
      </c>
      <c r="AE36" s="88">
        <f t="shared" si="2"/>
        <v>50.5</v>
      </c>
    </row>
    <row r="37" spans="1:38" x14ac:dyDescent="0.2">
      <c r="A37" s="57" t="s">
        <v>14</v>
      </c>
      <c r="B37" s="11">
        <f>[33]Fevereiro!$G$5</f>
        <v>29</v>
      </c>
      <c r="C37" s="11">
        <f>[33]Fevereiro!$G$6</f>
        <v>20</v>
      </c>
      <c r="D37" s="11">
        <f>[33]Fevereiro!$G$7</f>
        <v>29</v>
      </c>
      <c r="E37" s="11">
        <f>[33]Fevereiro!$G$8</f>
        <v>27</v>
      </c>
      <c r="F37" s="11">
        <f>[33]Fevereiro!$G$9</f>
        <v>37</v>
      </c>
      <c r="G37" s="11">
        <f>[33]Fevereiro!$G$10</f>
        <v>38</v>
      </c>
      <c r="H37" s="11">
        <f>[33]Fevereiro!$G$11</f>
        <v>30</v>
      </c>
      <c r="I37" s="11">
        <f>[33]Fevereiro!$G$12</f>
        <v>33</v>
      </c>
      <c r="J37" s="11">
        <f>[33]Fevereiro!$G$13</f>
        <v>36</v>
      </c>
      <c r="K37" s="11">
        <f>[33]Fevereiro!$G$14</f>
        <v>40</v>
      </c>
      <c r="L37" s="11">
        <f>[33]Fevereiro!$G$15</f>
        <v>43</v>
      </c>
      <c r="M37" s="11">
        <f>[33]Fevereiro!$G$16</f>
        <v>54</v>
      </c>
      <c r="N37" s="11">
        <f>[33]Fevereiro!$G$17</f>
        <v>56</v>
      </c>
      <c r="O37" s="11">
        <f>[33]Fevereiro!$G$18</f>
        <v>60</v>
      </c>
      <c r="P37" s="11">
        <f>[33]Fevereiro!$G$19</f>
        <v>52</v>
      </c>
      <c r="Q37" s="11">
        <f>[33]Fevereiro!$G$20</f>
        <v>60</v>
      </c>
      <c r="R37" s="11">
        <f>[33]Fevereiro!$G$21</f>
        <v>44</v>
      </c>
      <c r="S37" s="11">
        <f>[33]Fevereiro!$G$22</f>
        <v>34</v>
      </c>
      <c r="T37" s="11">
        <f>[33]Fevereiro!$G$23</f>
        <v>45</v>
      </c>
      <c r="U37" s="11">
        <f>[33]Fevereiro!$G$24</f>
        <v>63</v>
      </c>
      <c r="V37" s="11">
        <f>[33]Fevereiro!$G$25</f>
        <v>64</v>
      </c>
      <c r="W37" s="11">
        <f>[33]Fevereiro!$G$26</f>
        <v>52</v>
      </c>
      <c r="X37" s="11">
        <f>[33]Fevereiro!$G$27</f>
        <v>47</v>
      </c>
      <c r="Y37" s="11">
        <f>[33]Fevereiro!$G$28</f>
        <v>36</v>
      </c>
      <c r="Z37" s="11">
        <f>[33]Fevereiro!$G$29</f>
        <v>38</v>
      </c>
      <c r="AA37" s="11">
        <f>[33]Fevereiro!$G$30</f>
        <v>44</v>
      </c>
      <c r="AB37" s="11">
        <f>[33]Fevereiro!$G$31</f>
        <v>55</v>
      </c>
      <c r="AC37" s="11">
        <f>[33]Fevereiro!$G$32</f>
        <v>73</v>
      </c>
      <c r="AD37" s="15">
        <f t="shared" si="1"/>
        <v>20</v>
      </c>
      <c r="AE37" s="88">
        <f t="shared" si="2"/>
        <v>44.25</v>
      </c>
    </row>
    <row r="38" spans="1:38" x14ac:dyDescent="0.2">
      <c r="A38" s="57" t="s">
        <v>174</v>
      </c>
      <c r="B38" s="11">
        <f>[34]Fevereiro!$G$5</f>
        <v>78</v>
      </c>
      <c r="C38" s="11">
        <f>[34]Fevereiro!$G$6</f>
        <v>72</v>
      </c>
      <c r="D38" s="11">
        <f>[34]Fevereiro!$G$7</f>
        <v>68</v>
      </c>
      <c r="E38" s="11">
        <f>[34]Fevereiro!$G$8</f>
        <v>68</v>
      </c>
      <c r="F38" s="11">
        <f>[34]Fevereiro!$G$9</f>
        <v>68</v>
      </c>
      <c r="G38" s="11">
        <f>[34]Fevereiro!$G$10</f>
        <v>73</v>
      </c>
      <c r="H38" s="11">
        <f>[34]Fevereiro!$G$11</f>
        <v>71</v>
      </c>
      <c r="I38" s="11">
        <f>[34]Fevereiro!$G$12</f>
        <v>81</v>
      </c>
      <c r="J38" s="11">
        <f>[34]Fevereiro!$G$13</f>
        <v>78</v>
      </c>
      <c r="K38" s="11">
        <f>[34]Fevereiro!$G$14</f>
        <v>86</v>
      </c>
      <c r="L38" s="11">
        <f>[34]Fevereiro!$G$15</f>
        <v>82</v>
      </c>
      <c r="M38" s="11">
        <f>[34]Fevereiro!$G$16</f>
        <v>77</v>
      </c>
      <c r="N38" s="11">
        <f>[34]Fevereiro!$G$17</f>
        <v>83</v>
      </c>
      <c r="O38" s="11">
        <f>[34]Fevereiro!$G$18</f>
        <v>76</v>
      </c>
      <c r="P38" s="11">
        <f>[34]Fevereiro!$G$19</f>
        <v>72</v>
      </c>
      <c r="Q38" s="11">
        <f>[34]Fevereiro!$G$20</f>
        <v>79</v>
      </c>
      <c r="R38" s="11">
        <f>[34]Fevereiro!$G$21</f>
        <v>65</v>
      </c>
      <c r="S38" s="11">
        <f>[34]Fevereiro!$G$22</f>
        <v>75</v>
      </c>
      <c r="T38" s="11">
        <f>[34]Fevereiro!$G$23</f>
        <v>74</v>
      </c>
      <c r="U38" s="11">
        <f>[34]Fevereiro!$G$24</f>
        <v>88</v>
      </c>
      <c r="V38" s="11">
        <f>[34]Fevereiro!$G$25</f>
        <v>73</v>
      </c>
      <c r="W38" s="11">
        <f>[34]Fevereiro!$G$26</f>
        <v>74</v>
      </c>
      <c r="X38" s="11">
        <f>[34]Fevereiro!$G$27</f>
        <v>78</v>
      </c>
      <c r="Y38" s="11">
        <f>[34]Fevereiro!$G$28</f>
        <v>71</v>
      </c>
      <c r="Z38" s="11">
        <f>[34]Fevereiro!$G$29</f>
        <v>74</v>
      </c>
      <c r="AA38" s="11">
        <f>[34]Fevereiro!$G$30</f>
        <v>79</v>
      </c>
      <c r="AB38" s="11">
        <f>[34]Fevereiro!$G$31</f>
        <v>76</v>
      </c>
      <c r="AC38" s="11">
        <f>[34]Fevereiro!$G$32</f>
        <v>76</v>
      </c>
      <c r="AD38" s="15">
        <f t="shared" si="1"/>
        <v>65</v>
      </c>
      <c r="AE38" s="88">
        <f t="shared" si="2"/>
        <v>75.535714285714292</v>
      </c>
      <c r="AG38" t="s">
        <v>47</v>
      </c>
      <c r="AH38" t="s">
        <v>47</v>
      </c>
    </row>
    <row r="39" spans="1:38" x14ac:dyDescent="0.2">
      <c r="A39" s="57" t="s">
        <v>15</v>
      </c>
      <c r="B39" s="11">
        <f>[35]Fevereiro!$G$5</f>
        <v>27</v>
      </c>
      <c r="C39" s="11">
        <f>[35]Fevereiro!$G$6</f>
        <v>44</v>
      </c>
      <c r="D39" s="11">
        <f>[35]Fevereiro!$G$7</f>
        <v>56</v>
      </c>
      <c r="E39" s="11">
        <f>[35]Fevereiro!$G$8</f>
        <v>49</v>
      </c>
      <c r="F39" s="11">
        <f>[35]Fevereiro!$G$9</f>
        <v>47</v>
      </c>
      <c r="G39" s="11">
        <f>[35]Fevereiro!$G$10</f>
        <v>44</v>
      </c>
      <c r="H39" s="11">
        <f>[35]Fevereiro!$G$11</f>
        <v>33</v>
      </c>
      <c r="I39" s="11">
        <f>[35]Fevereiro!$G$12</f>
        <v>40</v>
      </c>
      <c r="J39" s="11">
        <f>[35]Fevereiro!$G$13</f>
        <v>34</v>
      </c>
      <c r="K39" s="11">
        <f>[35]Fevereiro!$G$14</f>
        <v>57</v>
      </c>
      <c r="L39" s="11">
        <f>[35]Fevereiro!$G$15</f>
        <v>46</v>
      </c>
      <c r="M39" s="11">
        <f>[35]Fevereiro!$G$16</f>
        <v>62</v>
      </c>
      <c r="N39" s="11">
        <f>[35]Fevereiro!$G$17</f>
        <v>53</v>
      </c>
      <c r="O39" s="11">
        <f>[35]Fevereiro!$G$18</f>
        <v>73</v>
      </c>
      <c r="P39" s="11">
        <f>[35]Fevereiro!$G$19</f>
        <v>56</v>
      </c>
      <c r="Q39" s="11">
        <f>[35]Fevereiro!$G$20</f>
        <v>39</v>
      </c>
      <c r="R39" s="11">
        <f>[35]Fevereiro!$G$21</f>
        <v>48</v>
      </c>
      <c r="S39" s="11">
        <f>[35]Fevereiro!$G$22</f>
        <v>45</v>
      </c>
      <c r="T39" s="11">
        <f>[35]Fevereiro!$G$23</f>
        <v>60</v>
      </c>
      <c r="U39" s="11">
        <f>[35]Fevereiro!$G$24</f>
        <v>57</v>
      </c>
      <c r="V39" s="11">
        <f>[35]Fevereiro!$G$25</f>
        <v>44</v>
      </c>
      <c r="W39" s="11">
        <f>[35]Fevereiro!$G$26</f>
        <v>42</v>
      </c>
      <c r="X39" s="11">
        <f>[35]Fevereiro!$G$27</f>
        <v>39</v>
      </c>
      <c r="Y39" s="11">
        <f>[35]Fevereiro!$G$28</f>
        <v>38</v>
      </c>
      <c r="Z39" s="11">
        <f>[35]Fevereiro!$G$29</f>
        <v>44</v>
      </c>
      <c r="AA39" s="11">
        <f>[35]Fevereiro!$G$30</f>
        <v>58</v>
      </c>
      <c r="AB39" s="11">
        <f>[35]Fevereiro!$G$31</f>
        <v>65</v>
      </c>
      <c r="AC39" s="11">
        <f>[35]Fevereiro!$G$32</f>
        <v>54</v>
      </c>
      <c r="AD39" s="15">
        <f t="shared" si="1"/>
        <v>27</v>
      </c>
      <c r="AE39" s="88">
        <f t="shared" si="2"/>
        <v>48.357142857142854</v>
      </c>
      <c r="AF39" s="12" t="s">
        <v>47</v>
      </c>
      <c r="AH39" t="s">
        <v>47</v>
      </c>
      <c r="AI39" t="s">
        <v>47</v>
      </c>
      <c r="AJ39" t="s">
        <v>47</v>
      </c>
      <c r="AL39" t="s">
        <v>47</v>
      </c>
    </row>
    <row r="40" spans="1:38" x14ac:dyDescent="0.2">
      <c r="A40" s="57" t="s">
        <v>16</v>
      </c>
      <c r="B40" s="11">
        <f>[36]Fevereiro!$G$5</f>
        <v>19</v>
      </c>
      <c r="C40" s="11">
        <f>[36]Fevereiro!$G$6</f>
        <v>24</v>
      </c>
      <c r="D40" s="11">
        <f>[36]Fevereiro!$G$7</f>
        <v>42</v>
      </c>
      <c r="E40" s="11">
        <f>[36]Fevereiro!$G$8</f>
        <v>41</v>
      </c>
      <c r="F40" s="11">
        <f>[36]Fevereiro!$G$9</f>
        <v>31</v>
      </c>
      <c r="G40" s="11">
        <f>[36]Fevereiro!$G$10</f>
        <v>25</v>
      </c>
      <c r="H40" s="11">
        <f>[36]Fevereiro!$G$11</f>
        <v>22</v>
      </c>
      <c r="I40" s="11">
        <f>[36]Fevereiro!$G$12</f>
        <v>20</v>
      </c>
      <c r="J40" s="11">
        <f>[36]Fevereiro!$G$13</f>
        <v>25</v>
      </c>
      <c r="K40" s="11">
        <f>[36]Fevereiro!$G$14</f>
        <v>35</v>
      </c>
      <c r="L40" s="11">
        <f>[36]Fevereiro!$G$15</f>
        <v>33</v>
      </c>
      <c r="M40" s="11">
        <f>[36]Fevereiro!$G$16</f>
        <v>44</v>
      </c>
      <c r="N40" s="11">
        <f>[36]Fevereiro!$G$17</f>
        <v>63</v>
      </c>
      <c r="O40" s="11">
        <f>[36]Fevereiro!$G$18</f>
        <v>52</v>
      </c>
      <c r="P40" s="11">
        <f>[36]Fevereiro!$G$19</f>
        <v>46</v>
      </c>
      <c r="Q40" s="11">
        <f>[36]Fevereiro!$G$20</f>
        <v>31</v>
      </c>
      <c r="R40" s="11">
        <f>[36]Fevereiro!$G$21</f>
        <v>37</v>
      </c>
      <c r="S40" s="11">
        <f>[36]Fevereiro!$G$22</f>
        <v>22</v>
      </c>
      <c r="T40" s="11">
        <f>[36]Fevereiro!$G$23</f>
        <v>39</v>
      </c>
      <c r="U40" s="11">
        <f>[36]Fevereiro!$G$24</f>
        <v>34</v>
      </c>
      <c r="V40" s="11">
        <f>[36]Fevereiro!$G$25</f>
        <v>30</v>
      </c>
      <c r="W40" s="11">
        <f>[36]Fevereiro!$G$26</f>
        <v>31</v>
      </c>
      <c r="X40" s="11">
        <f>[36]Fevereiro!$G$27</f>
        <v>34</v>
      </c>
      <c r="Y40" s="11">
        <f>[36]Fevereiro!$G$28</f>
        <v>32</v>
      </c>
      <c r="Z40" s="11">
        <f>[36]Fevereiro!$G$29</f>
        <v>35</v>
      </c>
      <c r="AA40" s="11">
        <f>[36]Fevereiro!$G$30</f>
        <v>54</v>
      </c>
      <c r="AB40" s="11">
        <f>[36]Fevereiro!$G$31</f>
        <v>88</v>
      </c>
      <c r="AC40" s="11">
        <f>[36]Fevereiro!$G$32</f>
        <v>43</v>
      </c>
      <c r="AD40" s="15">
        <f t="shared" si="1"/>
        <v>19</v>
      </c>
      <c r="AE40" s="88">
        <f t="shared" si="2"/>
        <v>36.857142857142854</v>
      </c>
      <c r="AI40" t="s">
        <v>47</v>
      </c>
    </row>
    <row r="41" spans="1:38" x14ac:dyDescent="0.2">
      <c r="A41" s="57" t="s">
        <v>175</v>
      </c>
      <c r="B41" s="11">
        <f>[37]Fevereiro!$G$5</f>
        <v>33</v>
      </c>
      <c r="C41" s="11">
        <f>[37]Fevereiro!$G$6</f>
        <v>42</v>
      </c>
      <c r="D41" s="11">
        <f>[37]Fevereiro!$G$7</f>
        <v>34</v>
      </c>
      <c r="E41" s="11">
        <f>[37]Fevereiro!$G$8</f>
        <v>40</v>
      </c>
      <c r="F41" s="11">
        <f>[37]Fevereiro!$G$9</f>
        <v>52</v>
      </c>
      <c r="G41" s="11">
        <f>[37]Fevereiro!$G$10</f>
        <v>50</v>
      </c>
      <c r="H41" s="11">
        <f>[37]Fevereiro!$G$11</f>
        <v>45</v>
      </c>
      <c r="I41" s="11">
        <f>[37]Fevereiro!$G$12</f>
        <v>33</v>
      </c>
      <c r="J41" s="11">
        <f>[37]Fevereiro!$G$13</f>
        <v>39</v>
      </c>
      <c r="K41" s="11">
        <f>[37]Fevereiro!$G$14</f>
        <v>52</v>
      </c>
      <c r="L41" s="11">
        <f>[37]Fevereiro!$G$15</f>
        <v>53</v>
      </c>
      <c r="M41" s="11">
        <f>[37]Fevereiro!$G$16</f>
        <v>65</v>
      </c>
      <c r="N41" s="11">
        <f>[37]Fevereiro!$G$17</f>
        <v>54</v>
      </c>
      <c r="O41" s="11">
        <f>[37]Fevereiro!$G$18</f>
        <v>62</v>
      </c>
      <c r="P41" s="11">
        <f>[37]Fevereiro!$E$19</f>
        <v>91</v>
      </c>
      <c r="Q41" s="11">
        <f>[37]Fevereiro!$G$20</f>
        <v>41</v>
      </c>
      <c r="R41" s="11">
        <f>[37]Fevereiro!$G$21</f>
        <v>36</v>
      </c>
      <c r="S41" s="11">
        <f>[37]Fevereiro!$G$22</f>
        <v>42</v>
      </c>
      <c r="T41" s="11">
        <f>[37]Fevereiro!$G$23</f>
        <v>46</v>
      </c>
      <c r="U41" s="11">
        <f>[37]Fevereiro!$G$24</f>
        <v>49</v>
      </c>
      <c r="V41" s="11">
        <f>[37]Fevereiro!$G$25</f>
        <v>46</v>
      </c>
      <c r="W41" s="11">
        <f>[37]Fevereiro!$G$26</f>
        <v>40</v>
      </c>
      <c r="X41" s="11">
        <f>[37]Fevereiro!$G$27</f>
        <v>43</v>
      </c>
      <c r="Y41" s="11">
        <f>[37]Fevereiro!$G$28</f>
        <v>39</v>
      </c>
      <c r="Z41" s="11">
        <f>[37]Fevereiro!$G$29</f>
        <v>64</v>
      </c>
      <c r="AA41" s="11">
        <f>[37]Fevereiro!$G$30</f>
        <v>59</v>
      </c>
      <c r="AB41" s="11">
        <f>[37]Fevereiro!$G$31</f>
        <v>68</v>
      </c>
      <c r="AC41" s="11">
        <f>[37]Fevereiro!$G$32</f>
        <v>62</v>
      </c>
      <c r="AD41" s="15">
        <f t="shared" si="1"/>
        <v>33</v>
      </c>
      <c r="AE41" s="88">
        <f t="shared" si="2"/>
        <v>49.285714285714285</v>
      </c>
      <c r="AG41" t="s">
        <v>47</v>
      </c>
      <c r="AI41" t="s">
        <v>47</v>
      </c>
    </row>
    <row r="42" spans="1:38" x14ac:dyDescent="0.2">
      <c r="A42" s="57" t="s">
        <v>17</v>
      </c>
      <c r="B42" s="11">
        <f>[38]Fevereiro!$G$5</f>
        <v>28</v>
      </c>
      <c r="C42" s="11">
        <f>[38]Fevereiro!$G$6</f>
        <v>42</v>
      </c>
      <c r="D42" s="11">
        <f>[38]Fevereiro!$G$7</f>
        <v>33</v>
      </c>
      <c r="E42" s="11">
        <f>[38]Fevereiro!$G$8</f>
        <v>38</v>
      </c>
      <c r="F42" s="11">
        <f>[38]Fevereiro!$G$9</f>
        <v>48</v>
      </c>
      <c r="G42" s="11">
        <f>[38]Fevereiro!$G$10</f>
        <v>43</v>
      </c>
      <c r="H42" s="11">
        <f>[38]Fevereiro!$G$11</f>
        <v>33</v>
      </c>
      <c r="I42" s="11">
        <f>[38]Fevereiro!$G$12</f>
        <v>33</v>
      </c>
      <c r="J42" s="11">
        <f>[38]Fevereiro!$G$13</f>
        <v>32</v>
      </c>
      <c r="K42" s="11">
        <f>[38]Fevereiro!$G$14</f>
        <v>52</v>
      </c>
      <c r="L42" s="11">
        <f>[38]Fevereiro!$G$15</f>
        <v>38</v>
      </c>
      <c r="M42" s="11">
        <f>[38]Fevereiro!$G$16</f>
        <v>63</v>
      </c>
      <c r="N42" s="11">
        <f>[38]Fevereiro!$G$17</f>
        <v>47</v>
      </c>
      <c r="O42" s="11">
        <f>[38]Fevereiro!$G$18</f>
        <v>63</v>
      </c>
      <c r="P42" s="11">
        <f>[38]Fevereiro!$G$19</f>
        <v>63</v>
      </c>
      <c r="Q42" s="11">
        <f>[38]Fevereiro!$G$20</f>
        <v>35</v>
      </c>
      <c r="R42" s="11">
        <f>[38]Fevereiro!$G$21</f>
        <v>30</v>
      </c>
      <c r="S42" s="11">
        <f>[38]Fevereiro!$G$22</f>
        <v>41</v>
      </c>
      <c r="T42" s="11">
        <f>[38]Fevereiro!$G$23</f>
        <v>56</v>
      </c>
      <c r="U42" s="11">
        <f>[38]Fevereiro!$G$24</f>
        <v>45</v>
      </c>
      <c r="V42" s="11">
        <f>[38]Fevereiro!$G$25</f>
        <v>41</v>
      </c>
      <c r="W42" s="11">
        <f>[38]Fevereiro!$G$26</f>
        <v>35</v>
      </c>
      <c r="X42" s="11">
        <f>[38]Fevereiro!$G$27</f>
        <v>38</v>
      </c>
      <c r="Y42" s="11">
        <f>[38]Fevereiro!$G$28</f>
        <v>34</v>
      </c>
      <c r="Z42" s="11">
        <f>[38]Fevereiro!$G$29</f>
        <v>41</v>
      </c>
      <c r="AA42" s="11">
        <f>[38]Fevereiro!$G$30</f>
        <v>65</v>
      </c>
      <c r="AB42" s="11">
        <f>[38]Fevereiro!$G$31</f>
        <v>84</v>
      </c>
      <c r="AC42" s="11">
        <f>[38]Fevereiro!$G$32</f>
        <v>54</v>
      </c>
      <c r="AD42" s="15">
        <f t="shared" si="1"/>
        <v>28</v>
      </c>
      <c r="AE42" s="88">
        <f t="shared" si="2"/>
        <v>44.821428571428569</v>
      </c>
    </row>
    <row r="43" spans="1:38" x14ac:dyDescent="0.2">
      <c r="A43" s="57" t="s">
        <v>157</v>
      </c>
      <c r="B43" s="11">
        <f>[39]Fevereiro!$G$5</f>
        <v>31</v>
      </c>
      <c r="C43" s="11">
        <f>[39]Fevereiro!$G$6</f>
        <v>34</v>
      </c>
      <c r="D43" s="11">
        <f>[39]Fevereiro!$G$7</f>
        <v>30</v>
      </c>
      <c r="E43" s="11">
        <f>[39]Fevereiro!$G$8</f>
        <v>44</v>
      </c>
      <c r="F43" s="11">
        <f>[39]Fevereiro!$G$9</f>
        <v>48</v>
      </c>
      <c r="G43" s="11">
        <f>[39]Fevereiro!$G$10</f>
        <v>48</v>
      </c>
      <c r="H43" s="11">
        <f>[39]Fevereiro!$G$11</f>
        <v>42</v>
      </c>
      <c r="I43" s="11">
        <f>[39]Fevereiro!$G$12</f>
        <v>30</v>
      </c>
      <c r="J43" s="11">
        <f>[39]Fevereiro!$G$13</f>
        <v>27</v>
      </c>
      <c r="K43" s="11">
        <f>[39]Fevereiro!$G$14</f>
        <v>45</v>
      </c>
      <c r="L43" s="11">
        <f>[39]Fevereiro!$G$15</f>
        <v>41</v>
      </c>
      <c r="M43" s="11">
        <f>[39]Fevereiro!$G$16</f>
        <v>62</v>
      </c>
      <c r="N43" s="11">
        <f>[39]Fevereiro!$G$17</f>
        <v>62</v>
      </c>
      <c r="O43" s="11">
        <f>[39]Fevereiro!$G$18</f>
        <v>60</v>
      </c>
      <c r="P43" s="11">
        <f>[39]Fevereiro!$G$19</f>
        <v>64</v>
      </c>
      <c r="Q43" s="11">
        <f>[39]Fevereiro!$G$20</f>
        <v>38</v>
      </c>
      <c r="R43" s="11">
        <f>[39]Fevereiro!$G$21</f>
        <v>34</v>
      </c>
      <c r="S43" s="11">
        <f>[39]Fevereiro!$G$22</f>
        <v>35</v>
      </c>
      <c r="T43" s="11">
        <f>[39]Fevereiro!$G$23</f>
        <v>52</v>
      </c>
      <c r="U43" s="11">
        <f>[39]Fevereiro!$G$24</f>
        <v>52</v>
      </c>
      <c r="V43" s="11">
        <f>[39]Fevereiro!$G$25</f>
        <v>42</v>
      </c>
      <c r="W43" s="11">
        <f>[39]Fevereiro!$G$26</f>
        <v>38</v>
      </c>
      <c r="X43" s="11">
        <f>[39]Fevereiro!$G$27</f>
        <v>38</v>
      </c>
      <c r="Y43" s="11">
        <f>[39]Fevereiro!$G$28</f>
        <v>39</v>
      </c>
      <c r="Z43" s="11">
        <f>[39]Fevereiro!$G$29</f>
        <v>43</v>
      </c>
      <c r="AA43" s="11">
        <f>[39]Fevereiro!$G$30</f>
        <v>69</v>
      </c>
      <c r="AB43" s="11">
        <f>[39]Fevereiro!$G$31</f>
        <v>65</v>
      </c>
      <c r="AC43" s="11">
        <f>[39]Fevereiro!$G$32</f>
        <v>64</v>
      </c>
      <c r="AD43" s="15">
        <f t="shared" si="1"/>
        <v>27</v>
      </c>
      <c r="AE43" s="88">
        <f t="shared" si="2"/>
        <v>45.607142857142854</v>
      </c>
      <c r="AG43" t="s">
        <v>47</v>
      </c>
      <c r="AI43" t="s">
        <v>47</v>
      </c>
      <c r="AJ43" t="s">
        <v>47</v>
      </c>
    </row>
    <row r="44" spans="1:38" x14ac:dyDescent="0.2">
      <c r="A44" s="57" t="s">
        <v>18</v>
      </c>
      <c r="B44" s="11">
        <f>[40]Fevereiro!$G$5</f>
        <v>26</v>
      </c>
      <c r="C44" s="11">
        <f>[40]Fevereiro!$G$6</f>
        <v>45</v>
      </c>
      <c r="D44" s="11">
        <f>[40]Fevereiro!$G$7</f>
        <v>40</v>
      </c>
      <c r="E44" s="11">
        <f>[40]Fevereiro!$G$8</f>
        <v>47</v>
      </c>
      <c r="F44" s="11">
        <f>[40]Fevereiro!$G$9</f>
        <v>45</v>
      </c>
      <c r="G44" s="11">
        <f>[40]Fevereiro!$G$10</f>
        <v>49</v>
      </c>
      <c r="H44" s="11">
        <f>[40]Fevereiro!$G$11</f>
        <v>51</v>
      </c>
      <c r="I44" s="11">
        <f>[40]Fevereiro!$G$12</f>
        <v>50</v>
      </c>
      <c r="J44" s="11">
        <f>[40]Fevereiro!$G$13</f>
        <v>55</v>
      </c>
      <c r="K44" s="11">
        <f>[40]Fevereiro!$G$14</f>
        <v>65</v>
      </c>
      <c r="L44" s="11">
        <f>[40]Fevereiro!$G$15</f>
        <v>59</v>
      </c>
      <c r="M44" s="11">
        <f>[40]Fevereiro!$G$16</f>
        <v>58</v>
      </c>
      <c r="N44" s="11">
        <f>[40]Fevereiro!$G$17</f>
        <v>57</v>
      </c>
      <c r="O44" s="11">
        <f>[40]Fevereiro!$G$18</f>
        <v>66</v>
      </c>
      <c r="P44" s="11">
        <f>[40]Fevereiro!$G$19</f>
        <v>67</v>
      </c>
      <c r="Q44" s="11">
        <f>[40]Fevereiro!$G$20</f>
        <v>45</v>
      </c>
      <c r="R44" s="11">
        <f>[40]Fevereiro!$G$21</f>
        <v>31</v>
      </c>
      <c r="S44" s="11">
        <f>[40]Fevereiro!$G$22</f>
        <v>38</v>
      </c>
      <c r="T44" s="11">
        <f>[40]Fevereiro!$G$23</f>
        <v>45</v>
      </c>
      <c r="U44" s="11">
        <f>[40]Fevereiro!$G$24</f>
        <v>66</v>
      </c>
      <c r="V44" s="11">
        <f>[40]Fevereiro!$G$25</f>
        <v>50</v>
      </c>
      <c r="W44" s="11">
        <f>[40]Fevereiro!$G$26</f>
        <v>44</v>
      </c>
      <c r="X44" s="11">
        <f>[40]Fevereiro!$G$27</f>
        <v>40</v>
      </c>
      <c r="Y44" s="11">
        <f>[40]Fevereiro!$G$28</f>
        <v>41</v>
      </c>
      <c r="Z44" s="11">
        <f>[40]Fevereiro!$G$29</f>
        <v>44</v>
      </c>
      <c r="AA44" s="11">
        <f>[40]Fevereiro!$G$30</f>
        <v>80</v>
      </c>
      <c r="AB44" s="11">
        <f>[40]Fevereiro!$G$31</f>
        <v>60</v>
      </c>
      <c r="AC44" s="11">
        <f>[40]Fevereiro!$G$32</f>
        <v>59</v>
      </c>
      <c r="AD44" s="15">
        <f t="shared" si="1"/>
        <v>26</v>
      </c>
      <c r="AE44" s="88">
        <f t="shared" si="2"/>
        <v>50.821428571428569</v>
      </c>
    </row>
    <row r="45" spans="1:38" x14ac:dyDescent="0.2">
      <c r="A45" s="57" t="s">
        <v>162</v>
      </c>
      <c r="B45" s="11">
        <f>[41]Fevereiro!$G$5</f>
        <v>28</v>
      </c>
      <c r="C45" s="11">
        <f>[41]Fevereiro!$G$6</f>
        <v>41</v>
      </c>
      <c r="D45" s="11">
        <f>[41]Fevereiro!$G$7</f>
        <v>40</v>
      </c>
      <c r="E45" s="11">
        <f>[41]Fevereiro!$G$8</f>
        <v>41</v>
      </c>
      <c r="F45" s="11">
        <f>[41]Fevereiro!$G$9</f>
        <v>49</v>
      </c>
      <c r="G45" s="11">
        <f>[41]Fevereiro!$G$10</f>
        <v>53</v>
      </c>
      <c r="H45" s="11">
        <f>[41]Fevereiro!$G$11</f>
        <v>34</v>
      </c>
      <c r="I45" s="11">
        <f>[41]Fevereiro!$G$12</f>
        <v>32</v>
      </c>
      <c r="J45" s="11">
        <f>[41]Fevereiro!$G$13</f>
        <v>36</v>
      </c>
      <c r="K45" s="11">
        <f>[41]Fevereiro!$G$14</f>
        <v>48</v>
      </c>
      <c r="L45" s="11">
        <f>[41]Fevereiro!$G$15</f>
        <v>45</v>
      </c>
      <c r="M45" s="11">
        <f>[41]Fevereiro!$G$16</f>
        <v>55</v>
      </c>
      <c r="N45" s="11">
        <f>[41]Fevereiro!$G$17</f>
        <v>54</v>
      </c>
      <c r="O45" s="11">
        <f>[41]Fevereiro!$G$18</f>
        <v>59</v>
      </c>
      <c r="P45" s="11">
        <f>[41]Fevereiro!$G$19</f>
        <v>68</v>
      </c>
      <c r="Q45" s="11">
        <f>[41]Fevereiro!$G$20</f>
        <v>52</v>
      </c>
      <c r="R45" s="11">
        <f>[41]Fevereiro!$G$21</f>
        <v>38</v>
      </c>
      <c r="S45" s="11">
        <f>[41]Fevereiro!$G$22</f>
        <v>36</v>
      </c>
      <c r="T45" s="11">
        <f>[41]Fevereiro!$G$23</f>
        <v>43</v>
      </c>
      <c r="U45" s="11">
        <f>[41]Fevereiro!$G$24</f>
        <v>68</v>
      </c>
      <c r="V45" s="11">
        <f>[41]Fevereiro!$G$25</f>
        <v>65</v>
      </c>
      <c r="W45" s="11">
        <f>[41]Fevereiro!$G$26</f>
        <v>51</v>
      </c>
      <c r="X45" s="11">
        <f>[41]Fevereiro!$G$27</f>
        <v>42</v>
      </c>
      <c r="Y45" s="11">
        <f>[41]Fevereiro!$G$28</f>
        <v>46</v>
      </c>
      <c r="Z45" s="11">
        <f>[41]Fevereiro!$G$29</f>
        <v>42</v>
      </c>
      <c r="AA45" s="11">
        <f>[41]Fevereiro!$G$30</f>
        <v>67</v>
      </c>
      <c r="AB45" s="11">
        <f>[41]Fevereiro!$G$31</f>
        <v>67</v>
      </c>
      <c r="AC45" s="11">
        <f>[41]Fevereiro!$G$32</f>
        <v>71</v>
      </c>
      <c r="AD45" s="15">
        <f t="shared" si="1"/>
        <v>28</v>
      </c>
      <c r="AE45" s="88">
        <f t="shared" si="2"/>
        <v>48.964285714285715</v>
      </c>
      <c r="AG45" s="12" t="s">
        <v>47</v>
      </c>
      <c r="AI45" t="s">
        <v>47</v>
      </c>
    </row>
    <row r="46" spans="1:38" x14ac:dyDescent="0.2">
      <c r="A46" s="57" t="s">
        <v>19</v>
      </c>
      <c r="B46" s="11">
        <f>[42]Fevereiro!$G$5</f>
        <v>29</v>
      </c>
      <c r="C46" s="11">
        <f>[42]Fevereiro!$G$6</f>
        <v>31</v>
      </c>
      <c r="D46" s="11">
        <f>[42]Fevereiro!$G$7</f>
        <v>59</v>
      </c>
      <c r="E46" s="11">
        <f>[42]Fevereiro!$G$8</f>
        <v>48</v>
      </c>
      <c r="F46" s="11">
        <f>[42]Fevereiro!$G$9</f>
        <v>47</v>
      </c>
      <c r="G46" s="11">
        <f>[42]Fevereiro!$G$10</f>
        <v>40</v>
      </c>
      <c r="H46" s="11">
        <f>[42]Fevereiro!$G$11</f>
        <v>33</v>
      </c>
      <c r="I46" s="11">
        <f>[42]Fevereiro!$G$12</f>
        <v>39</v>
      </c>
      <c r="J46" s="11">
        <f>[42]Fevereiro!$G$13</f>
        <v>27</v>
      </c>
      <c r="K46" s="11">
        <f>[42]Fevereiro!$G$14</f>
        <v>52</v>
      </c>
      <c r="L46" s="11">
        <f>[42]Fevereiro!$G$15</f>
        <v>44</v>
      </c>
      <c r="M46" s="11">
        <f>[42]Fevereiro!$G$16</f>
        <v>70</v>
      </c>
      <c r="N46" s="11">
        <f>[42]Fevereiro!$G$17</f>
        <v>56</v>
      </c>
      <c r="O46" s="11">
        <f>[42]Fevereiro!$G$18</f>
        <v>64</v>
      </c>
      <c r="P46" s="11">
        <f>[42]Fevereiro!$G$19</f>
        <v>45</v>
      </c>
      <c r="Q46" s="11">
        <f>[42]Fevereiro!$G$20</f>
        <v>41</v>
      </c>
      <c r="R46" s="11">
        <f>[42]Fevereiro!$G$21</f>
        <v>46</v>
      </c>
      <c r="S46" s="11">
        <f>[42]Fevereiro!$G$22</f>
        <v>50</v>
      </c>
      <c r="T46" s="11">
        <f>[42]Fevereiro!$G$23</f>
        <v>55</v>
      </c>
      <c r="U46" s="11">
        <f>[42]Fevereiro!$G$24</f>
        <v>41</v>
      </c>
      <c r="V46" s="11">
        <f>[42]Fevereiro!$G$25</f>
        <v>36</v>
      </c>
      <c r="W46" s="11">
        <f>[42]Fevereiro!$G$26</f>
        <v>33</v>
      </c>
      <c r="X46" s="11">
        <f>[42]Fevereiro!$G$27</f>
        <v>41</v>
      </c>
      <c r="Y46" s="11">
        <f>[42]Fevereiro!$G$28</f>
        <v>34</v>
      </c>
      <c r="Z46" s="11">
        <f>[42]Fevereiro!$G$29</f>
        <v>42</v>
      </c>
      <c r="AA46" s="11">
        <f>[42]Fevereiro!$G$30</f>
        <v>77</v>
      </c>
      <c r="AB46" s="11">
        <f>[42]Fevereiro!$G$31</f>
        <v>52</v>
      </c>
      <c r="AC46" s="11">
        <f>[42]Fevereiro!$G$32</f>
        <v>24</v>
      </c>
      <c r="AD46" s="15">
        <f t="shared" si="1"/>
        <v>24</v>
      </c>
      <c r="AE46" s="88">
        <f t="shared" si="2"/>
        <v>44.857142857142854</v>
      </c>
      <c r="AF46" s="12" t="s">
        <v>47</v>
      </c>
      <c r="AG46" t="s">
        <v>47</v>
      </c>
      <c r="AH46" t="s">
        <v>47</v>
      </c>
      <c r="AI46" t="s">
        <v>47</v>
      </c>
    </row>
    <row r="47" spans="1:38" x14ac:dyDescent="0.2">
      <c r="A47" s="57" t="s">
        <v>31</v>
      </c>
      <c r="B47" s="11">
        <f>[43]Fevereiro!$G$5</f>
        <v>28</v>
      </c>
      <c r="C47" s="11">
        <f>[43]Fevereiro!$G$6</f>
        <v>38</v>
      </c>
      <c r="D47" s="11">
        <f>[43]Fevereiro!$G$7</f>
        <v>37</v>
      </c>
      <c r="E47" s="11">
        <f>[43]Fevereiro!$G$8</f>
        <v>42</v>
      </c>
      <c r="F47" s="11">
        <f>[43]Fevereiro!$G$9</f>
        <v>44</v>
      </c>
      <c r="G47" s="11">
        <f>[43]Fevereiro!$G$10</f>
        <v>38</v>
      </c>
      <c r="H47" s="11">
        <f>[43]Fevereiro!$G$11</f>
        <v>37</v>
      </c>
      <c r="I47" s="11">
        <f>[43]Fevereiro!$G$12</f>
        <v>36</v>
      </c>
      <c r="J47" s="11">
        <f>[43]Fevereiro!$G$13</f>
        <v>31</v>
      </c>
      <c r="K47" s="11">
        <f>[43]Fevereiro!$G$14</f>
        <v>53</v>
      </c>
      <c r="L47" s="11">
        <f>[43]Fevereiro!$G$15</f>
        <v>41</v>
      </c>
      <c r="M47" s="11">
        <f>[43]Fevereiro!$G$16</f>
        <v>60</v>
      </c>
      <c r="N47" s="11">
        <f>[43]Fevereiro!$G$17</f>
        <v>46</v>
      </c>
      <c r="O47" s="11">
        <f>[43]Fevereiro!$G$18</f>
        <v>67</v>
      </c>
      <c r="P47" s="11">
        <f>[43]Fevereiro!$G$19</f>
        <v>72</v>
      </c>
      <c r="Q47" s="11">
        <f>[43]Fevereiro!$G$20</f>
        <v>44</v>
      </c>
      <c r="R47" s="11">
        <f>[43]Fevereiro!$G$21</f>
        <v>41</v>
      </c>
      <c r="S47" s="11">
        <f>[43]Fevereiro!$G$22</f>
        <v>42</v>
      </c>
      <c r="T47" s="11">
        <f>[43]Fevereiro!$G$23</f>
        <v>47</v>
      </c>
      <c r="U47" s="11">
        <f>[43]Fevereiro!$G$24</f>
        <v>48</v>
      </c>
      <c r="V47" s="11">
        <f>[43]Fevereiro!$G$25</f>
        <v>38</v>
      </c>
      <c r="W47" s="11">
        <f>[43]Fevereiro!$G$26</f>
        <v>43</v>
      </c>
      <c r="X47" s="11">
        <f>[43]Fevereiro!$G$27</f>
        <v>43</v>
      </c>
      <c r="Y47" s="11">
        <f>[43]Fevereiro!$G$28</f>
        <v>39</v>
      </c>
      <c r="Z47" s="11">
        <f>[43]Fevereiro!$G$29</f>
        <v>44</v>
      </c>
      <c r="AA47" s="11">
        <f>[43]Fevereiro!$G$30</f>
        <v>67</v>
      </c>
      <c r="AB47" s="11">
        <f>[43]Fevereiro!$G$31</f>
        <v>79</v>
      </c>
      <c r="AC47" s="11">
        <f>[43]Fevereiro!$G$32</f>
        <v>61</v>
      </c>
      <c r="AD47" s="15">
        <f t="shared" si="1"/>
        <v>28</v>
      </c>
      <c r="AE47" s="88">
        <f t="shared" si="2"/>
        <v>46.642857142857146</v>
      </c>
      <c r="AI47" t="s">
        <v>47</v>
      </c>
    </row>
    <row r="48" spans="1:38" x14ac:dyDescent="0.2">
      <c r="A48" s="57" t="s">
        <v>44</v>
      </c>
      <c r="B48" s="11">
        <f>[44]Fevereiro!$G$5</f>
        <v>41</v>
      </c>
      <c r="C48" s="11">
        <f>[44]Fevereiro!$G$6</f>
        <v>45</v>
      </c>
      <c r="D48" s="11">
        <f>[44]Fevereiro!$G$7</f>
        <v>31</v>
      </c>
      <c r="E48" s="11">
        <f>[44]Fevereiro!$G$8</f>
        <v>44</v>
      </c>
      <c r="F48" s="11">
        <f>[44]Fevereiro!$G$9</f>
        <v>46</v>
      </c>
      <c r="G48" s="11">
        <f>[44]Fevereiro!$G$10</f>
        <v>54</v>
      </c>
      <c r="H48" s="11">
        <f>[44]Fevereiro!$G$11</f>
        <v>47</v>
      </c>
      <c r="I48" s="11">
        <f>[44]Fevereiro!$G$12</f>
        <v>49</v>
      </c>
      <c r="J48" s="11">
        <f>[44]Fevereiro!$G$13</f>
        <v>48</v>
      </c>
      <c r="K48" s="11">
        <f>[44]Fevereiro!$G$14</f>
        <v>57</v>
      </c>
      <c r="L48" s="11">
        <f>[44]Fevereiro!$G$15</f>
        <v>45</v>
      </c>
      <c r="M48" s="11">
        <f>[44]Fevereiro!$G$16</f>
        <v>49</v>
      </c>
      <c r="N48" s="11">
        <f>[44]Fevereiro!$G$17</f>
        <v>59</v>
      </c>
      <c r="O48" s="11">
        <f>[44]Fevereiro!$G$18</f>
        <v>63</v>
      </c>
      <c r="P48" s="11">
        <f>[44]Fevereiro!$G$19</f>
        <v>59</v>
      </c>
      <c r="Q48" s="11">
        <f>[44]Fevereiro!$G$20</f>
        <v>55</v>
      </c>
      <c r="R48" s="11">
        <f>[44]Fevereiro!$G$21</f>
        <v>35</v>
      </c>
      <c r="S48" s="11">
        <f>[44]Fevereiro!$G$22</f>
        <v>38</v>
      </c>
      <c r="T48" s="11">
        <f>[44]Fevereiro!$G$23</f>
        <v>68</v>
      </c>
      <c r="U48" s="11">
        <f>[44]Fevereiro!$G$24</f>
        <v>83</v>
      </c>
      <c r="V48" s="11">
        <f>[44]Fevereiro!$G$25</f>
        <v>67</v>
      </c>
      <c r="W48" s="11">
        <f>[44]Fevereiro!$G$26</f>
        <v>42</v>
      </c>
      <c r="X48" s="11">
        <f>[44]Fevereiro!$G$27</f>
        <v>42</v>
      </c>
      <c r="Y48" s="11">
        <f>[44]Fevereiro!$G$28</f>
        <v>51</v>
      </c>
      <c r="Z48" s="11">
        <f>[44]Fevereiro!$G$29</f>
        <v>51</v>
      </c>
      <c r="AA48" s="11">
        <f>[44]Fevereiro!$G$30</f>
        <v>70</v>
      </c>
      <c r="AB48" s="11">
        <f>[44]Fevereiro!$G$31</f>
        <v>61</v>
      </c>
      <c r="AC48" s="11">
        <f>[44]Fevereiro!$G$32</f>
        <v>66</v>
      </c>
      <c r="AD48" s="15">
        <f t="shared" si="1"/>
        <v>31</v>
      </c>
      <c r="AE48" s="88">
        <f t="shared" si="2"/>
        <v>52.357142857142854</v>
      </c>
      <c r="AF48" s="12" t="s">
        <v>47</v>
      </c>
      <c r="AG48" t="s">
        <v>47</v>
      </c>
      <c r="AH48" t="s">
        <v>47</v>
      </c>
    </row>
    <row r="49" spans="1:35" x14ac:dyDescent="0.2">
      <c r="A49" s="57" t="s">
        <v>20</v>
      </c>
      <c r="B49" s="11">
        <f>[45]Fevereiro!$G$5</f>
        <v>24</v>
      </c>
      <c r="C49" s="11">
        <f>[45]Fevereiro!$G$6</f>
        <v>32</v>
      </c>
      <c r="D49" s="11">
        <f>[45]Fevereiro!$G$7</f>
        <v>32</v>
      </c>
      <c r="E49" s="11">
        <f>[45]Fevereiro!$G$8</f>
        <v>32</v>
      </c>
      <c r="F49" s="11">
        <f>[45]Fevereiro!$G$9</f>
        <v>40</v>
      </c>
      <c r="G49" s="11">
        <f>[45]Fevereiro!$G$10</f>
        <v>41</v>
      </c>
      <c r="H49" s="11">
        <f>[45]Fevereiro!$G$11</f>
        <v>28</v>
      </c>
      <c r="I49" s="11">
        <f>[45]Fevereiro!$G$12</f>
        <v>26</v>
      </c>
      <c r="J49" s="11">
        <f>[45]Fevereiro!$G$13</f>
        <v>26</v>
      </c>
      <c r="K49" s="11">
        <f>[45]Fevereiro!$G$14</f>
        <v>35</v>
      </c>
      <c r="L49" s="11">
        <f>[45]Fevereiro!$G$15</f>
        <v>34</v>
      </c>
      <c r="M49" s="11">
        <f>[45]Fevereiro!$G$16</f>
        <v>53</v>
      </c>
      <c r="N49" s="11">
        <f>[45]Fevereiro!$G$17</f>
        <v>45</v>
      </c>
      <c r="O49" s="11">
        <f>[45]Fevereiro!$G$18</f>
        <v>44</v>
      </c>
      <c r="P49" s="11">
        <f>[45]Fevereiro!$G$19</f>
        <v>62</v>
      </c>
      <c r="Q49" s="11">
        <f>[45]Fevereiro!$G$20</f>
        <v>34</v>
      </c>
      <c r="R49" s="11">
        <f>[45]Fevereiro!$G$21</f>
        <v>29</v>
      </c>
      <c r="S49" s="11">
        <f>[45]Fevereiro!$G$22</f>
        <v>31</v>
      </c>
      <c r="T49" s="11">
        <f>[45]Fevereiro!$G$23</f>
        <v>41</v>
      </c>
      <c r="U49" s="11">
        <f>[45]Fevereiro!$G$24</f>
        <v>64</v>
      </c>
      <c r="V49" s="11">
        <f>[45]Fevereiro!$G$25</f>
        <v>44</v>
      </c>
      <c r="W49" s="11">
        <f>[45]Fevereiro!$G$26</f>
        <v>44</v>
      </c>
      <c r="X49" s="11">
        <f>[45]Fevereiro!$G$27</f>
        <v>33</v>
      </c>
      <c r="Y49" s="11">
        <f>[45]Fevereiro!$G$28</f>
        <v>37</v>
      </c>
      <c r="Z49" s="11">
        <f>[45]Fevereiro!$G$29</f>
        <v>35</v>
      </c>
      <c r="AA49" s="11">
        <f>[45]Fevereiro!$G$30</f>
        <v>64</v>
      </c>
      <c r="AB49" s="11">
        <f>[45]Fevereiro!$G$31</f>
        <v>75</v>
      </c>
      <c r="AC49" s="11">
        <f>[45]Fevereiro!$G$32</f>
        <v>51</v>
      </c>
      <c r="AD49" s="15">
        <f t="shared" si="1"/>
        <v>24</v>
      </c>
      <c r="AE49" s="88">
        <f t="shared" si="2"/>
        <v>40.571428571428569</v>
      </c>
      <c r="AG49" t="s">
        <v>47</v>
      </c>
    </row>
    <row r="50" spans="1:35" s="5" customFormat="1" ht="17.100000000000001" customHeight="1" x14ac:dyDescent="0.2">
      <c r="A50" s="105" t="s">
        <v>228</v>
      </c>
      <c r="B50" s="13">
        <f t="shared" ref="B50:AD50" si="7">MIN(B5:B49)</f>
        <v>19</v>
      </c>
      <c r="C50" s="13">
        <f t="shared" si="7"/>
        <v>20</v>
      </c>
      <c r="D50" s="13">
        <f t="shared" si="7"/>
        <v>25</v>
      </c>
      <c r="E50" s="13">
        <f t="shared" si="7"/>
        <v>26</v>
      </c>
      <c r="F50" s="13">
        <f t="shared" si="7"/>
        <v>31</v>
      </c>
      <c r="G50" s="13">
        <f t="shared" si="7"/>
        <v>25</v>
      </c>
      <c r="H50" s="13">
        <f t="shared" si="7"/>
        <v>22</v>
      </c>
      <c r="I50" s="13">
        <f t="shared" si="7"/>
        <v>20</v>
      </c>
      <c r="J50" s="13">
        <f t="shared" si="7"/>
        <v>21</v>
      </c>
      <c r="K50" s="13">
        <f t="shared" si="7"/>
        <v>35</v>
      </c>
      <c r="L50" s="13">
        <f t="shared" si="7"/>
        <v>33</v>
      </c>
      <c r="M50" s="13">
        <f t="shared" si="7"/>
        <v>44</v>
      </c>
      <c r="N50" s="13">
        <f t="shared" si="7"/>
        <v>45</v>
      </c>
      <c r="O50" s="13">
        <f t="shared" si="7"/>
        <v>44</v>
      </c>
      <c r="P50" s="13">
        <f t="shared" si="7"/>
        <v>36</v>
      </c>
      <c r="Q50" s="13">
        <f t="shared" si="7"/>
        <v>31</v>
      </c>
      <c r="R50" s="13">
        <f t="shared" si="7"/>
        <v>29</v>
      </c>
      <c r="S50" s="13">
        <f t="shared" si="7"/>
        <v>22</v>
      </c>
      <c r="T50" s="13">
        <f t="shared" si="7"/>
        <v>37</v>
      </c>
      <c r="U50" s="13">
        <f t="shared" si="7"/>
        <v>34</v>
      </c>
      <c r="V50" s="13">
        <f t="shared" si="7"/>
        <v>30</v>
      </c>
      <c r="W50" s="13">
        <f t="shared" si="7"/>
        <v>31</v>
      </c>
      <c r="X50" s="13">
        <f t="shared" si="7"/>
        <v>29</v>
      </c>
      <c r="Y50" s="13">
        <f t="shared" si="7"/>
        <v>30</v>
      </c>
      <c r="Z50" s="13">
        <f t="shared" si="7"/>
        <v>32</v>
      </c>
      <c r="AA50" s="13">
        <f t="shared" si="7"/>
        <v>37</v>
      </c>
      <c r="AB50" s="13">
        <f t="shared" si="7"/>
        <v>46</v>
      </c>
      <c r="AC50" s="13">
        <f t="shared" si="7"/>
        <v>24</v>
      </c>
      <c r="AD50" s="15">
        <f t="shared" si="7"/>
        <v>19</v>
      </c>
      <c r="AE50" s="88">
        <f>AVERAGE(AE5:AE49)</f>
        <v>47.74855658106177</v>
      </c>
      <c r="AI50" s="5" t="s">
        <v>47</v>
      </c>
    </row>
    <row r="51" spans="1:35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52"/>
      <c r="AE51" s="54"/>
    </row>
    <row r="52" spans="1:35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37" t="s">
        <v>97</v>
      </c>
      <c r="U52" s="137"/>
      <c r="V52" s="137"/>
      <c r="W52" s="137"/>
      <c r="X52" s="137"/>
      <c r="Y52" s="131"/>
      <c r="Z52" s="131"/>
      <c r="AA52" s="131"/>
      <c r="AB52" s="131"/>
      <c r="AC52" s="131"/>
      <c r="AD52" s="52"/>
      <c r="AE52" s="51"/>
      <c r="AG52" s="12" t="s">
        <v>47</v>
      </c>
      <c r="AI52" t="s">
        <v>47</v>
      </c>
    </row>
    <row r="53" spans="1:35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38" t="s">
        <v>98</v>
      </c>
      <c r="U53" s="138"/>
      <c r="V53" s="138"/>
      <c r="W53" s="138"/>
      <c r="X53" s="138"/>
      <c r="Y53" s="131"/>
      <c r="Z53" s="131"/>
      <c r="AA53" s="131"/>
      <c r="AB53" s="131"/>
      <c r="AC53" s="131"/>
      <c r="AD53" s="52"/>
      <c r="AE53" s="51"/>
    </row>
    <row r="54" spans="1:35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52"/>
      <c r="AE54" s="89"/>
    </row>
    <row r="55" spans="1:35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52"/>
      <c r="AE55" s="54"/>
      <c r="AI55" t="s">
        <v>47</v>
      </c>
    </row>
    <row r="56" spans="1:35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52"/>
      <c r="AE56" s="54"/>
    </row>
    <row r="57" spans="1:35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2"/>
      <c r="AE57" s="90"/>
    </row>
    <row r="58" spans="1:35" x14ac:dyDescent="0.2">
      <c r="AD58" s="7"/>
    </row>
    <row r="63" spans="1:35" x14ac:dyDescent="0.2">
      <c r="P63" s="2" t="s">
        <v>47</v>
      </c>
      <c r="AF63" t="s">
        <v>47</v>
      </c>
    </row>
    <row r="64" spans="1:35" x14ac:dyDescent="0.2">
      <c r="T64" s="2" t="s">
        <v>47</v>
      </c>
      <c r="Z64" s="2" t="s">
        <v>47</v>
      </c>
    </row>
    <row r="66" spans="7:36" x14ac:dyDescent="0.2">
      <c r="N66" s="2" t="s">
        <v>47</v>
      </c>
    </row>
    <row r="67" spans="7:36" x14ac:dyDescent="0.2">
      <c r="G67" s="2" t="s">
        <v>47</v>
      </c>
      <c r="AJ67" t="s">
        <v>47</v>
      </c>
    </row>
    <row r="69" spans="7:36" x14ac:dyDescent="0.2">
      <c r="J69" s="2" t="s">
        <v>47</v>
      </c>
    </row>
  </sheetData>
  <sheetProtection password="C6EC" sheet="1" objects="1" scenarios="1"/>
  <mergeCells count="33">
    <mergeCell ref="A2:A4"/>
    <mergeCell ref="B3:B4"/>
    <mergeCell ref="A1:AE1"/>
    <mergeCell ref="Z3:Z4"/>
    <mergeCell ref="AA3:AA4"/>
    <mergeCell ref="AB3:AB4"/>
    <mergeCell ref="AC3:AC4"/>
    <mergeCell ref="Y3:Y4"/>
    <mergeCell ref="N3:N4"/>
    <mergeCell ref="O3:O4"/>
    <mergeCell ref="P3:P4"/>
    <mergeCell ref="Q3:Q4"/>
    <mergeCell ref="B2:AE2"/>
    <mergeCell ref="C3:C4"/>
    <mergeCell ref="D3:D4"/>
    <mergeCell ref="F3:F4"/>
    <mergeCell ref="G3:G4"/>
    <mergeCell ref="H3:H4"/>
    <mergeCell ref="T52:X52"/>
    <mergeCell ref="E3:E4"/>
    <mergeCell ref="W3:W4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2"/>
  <sheetViews>
    <sheetView zoomScale="90" zoomScaleNormal="90" workbookViewId="0">
      <selection activeCell="AJ66" sqref="AJ66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9" width="5.42578125" style="3" bestFit="1" customWidth="1"/>
    <col min="30" max="30" width="7.42578125" style="7" bestFit="1" customWidth="1"/>
  </cols>
  <sheetData>
    <row r="1" spans="1:31" ht="20.100000000000001" customHeight="1" x14ac:dyDescent="0.2">
      <c r="A1" s="147" t="s">
        <v>28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53"/>
    </row>
    <row r="2" spans="1:31" s="4" customFormat="1" ht="20.100000000000001" customHeight="1" x14ac:dyDescent="0.2">
      <c r="A2" s="146" t="s">
        <v>21</v>
      </c>
      <c r="B2" s="140" t="s">
        <v>231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2"/>
    </row>
    <row r="3" spans="1:31" s="5" customFormat="1" ht="20.100000000000001" customHeight="1" x14ac:dyDescent="0.2">
      <c r="A3" s="146"/>
      <c r="B3" s="150">
        <v>1</v>
      </c>
      <c r="C3" s="150">
        <f>SUM(B3+1)</f>
        <v>2</v>
      </c>
      <c r="D3" s="150">
        <f t="shared" ref="D3:AC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46" t="s">
        <v>37</v>
      </c>
      <c r="AE3" s="102" t="s">
        <v>36</v>
      </c>
    </row>
    <row r="4" spans="1:31" s="5" customFormat="1" ht="20.100000000000001" customHeight="1" x14ac:dyDescent="0.2">
      <c r="A4" s="146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46" t="s">
        <v>35</v>
      </c>
      <c r="AE4" s="59" t="s">
        <v>35</v>
      </c>
    </row>
    <row r="5" spans="1:31" s="5" customFormat="1" x14ac:dyDescent="0.2">
      <c r="A5" s="57" t="s">
        <v>40</v>
      </c>
      <c r="B5" s="118">
        <f>[1]Fevereiro!$H$5</f>
        <v>21.6</v>
      </c>
      <c r="C5" s="118">
        <f>[1]Fevereiro!$H$6</f>
        <v>7.5600000000000005</v>
      </c>
      <c r="D5" s="118">
        <f>[1]Fevereiro!$H$7</f>
        <v>10.08</v>
      </c>
      <c r="E5" s="118">
        <f>[1]Fevereiro!$H$8</f>
        <v>14.4</v>
      </c>
      <c r="F5" s="118">
        <f>[1]Fevereiro!$H$9</f>
        <v>10.44</v>
      </c>
      <c r="G5" s="118">
        <f>[1]Fevereiro!$H$10</f>
        <v>6.84</v>
      </c>
      <c r="H5" s="118">
        <f>[1]Fevereiro!$H$11</f>
        <v>6.84</v>
      </c>
      <c r="I5" s="118">
        <f>[1]Fevereiro!$H$12</f>
        <v>8.64</v>
      </c>
      <c r="J5" s="118">
        <f>[1]Fevereiro!$H$13</f>
        <v>15.840000000000002</v>
      </c>
      <c r="K5" s="118">
        <f>[1]Fevereiro!$H$14</f>
        <v>12.6</v>
      </c>
      <c r="L5" s="118">
        <f>[1]Fevereiro!$H$15</f>
        <v>13.32</v>
      </c>
      <c r="M5" s="118">
        <f>[1]Fevereiro!$H$16</f>
        <v>8.64</v>
      </c>
      <c r="N5" s="118">
        <f>[1]Fevereiro!$H$17</f>
        <v>12.96</v>
      </c>
      <c r="O5" s="118">
        <f>[1]Fevereiro!$H$18</f>
        <v>9</v>
      </c>
      <c r="P5" s="118">
        <f>[1]Fevereiro!$H$19</f>
        <v>14.4</v>
      </c>
      <c r="Q5" s="118">
        <f>[1]Fevereiro!$H$20</f>
        <v>11.879999999999999</v>
      </c>
      <c r="R5" s="118">
        <f>[1]Fevereiro!$H$21</f>
        <v>10.8</v>
      </c>
      <c r="S5" s="118">
        <f>[1]Fevereiro!$H$22</f>
        <v>16.559999999999999</v>
      </c>
      <c r="T5" s="118">
        <f>[1]Fevereiro!$H$23</f>
        <v>12.96</v>
      </c>
      <c r="U5" s="118">
        <f>[1]Fevereiro!$H$24</f>
        <v>9.7200000000000006</v>
      </c>
      <c r="V5" s="118">
        <f>[1]Fevereiro!$H$25</f>
        <v>5.4</v>
      </c>
      <c r="W5" s="118">
        <f>[1]Fevereiro!$H$26</f>
        <v>8.64</v>
      </c>
      <c r="X5" s="118">
        <f>[1]Fevereiro!$H$27</f>
        <v>11.879999999999999</v>
      </c>
      <c r="Y5" s="118">
        <f>[1]Fevereiro!$H$28</f>
        <v>13.68</v>
      </c>
      <c r="Z5" s="118">
        <f>[1]Fevereiro!$H$29</f>
        <v>12.6</v>
      </c>
      <c r="AA5" s="118">
        <f>[1]Fevereiro!$H$30</f>
        <v>14.4</v>
      </c>
      <c r="AB5" s="118">
        <f>[1]Fevereiro!$H$31</f>
        <v>12.96</v>
      </c>
      <c r="AC5" s="118">
        <f>[1]Fevereiro!$H$32</f>
        <v>9</v>
      </c>
      <c r="AD5" s="15">
        <f>MAX(B5:AC5)</f>
        <v>21.6</v>
      </c>
      <c r="AE5" s="115">
        <f>AVERAGE(B5:AC5)</f>
        <v>11.55857142857143</v>
      </c>
    </row>
    <row r="6" spans="1:31" x14ac:dyDescent="0.2">
      <c r="A6" s="57" t="s">
        <v>0</v>
      </c>
      <c r="B6" s="11">
        <f>[2]Fevereiro!$H$5</f>
        <v>13.32</v>
      </c>
      <c r="C6" s="11">
        <f>[2]Fevereiro!$H$6</f>
        <v>19.079999999999998</v>
      </c>
      <c r="D6" s="11">
        <f>[2]Fevereiro!$H$7</f>
        <v>10.08</v>
      </c>
      <c r="E6" s="11">
        <f>[2]Fevereiro!$H$8</f>
        <v>7.9200000000000008</v>
      </c>
      <c r="F6" s="11">
        <f>[2]Fevereiro!$H$9</f>
        <v>10.8</v>
      </c>
      <c r="G6" s="11">
        <f>[2]Fevereiro!$H$10</f>
        <v>16.559999999999999</v>
      </c>
      <c r="H6" s="11">
        <f>[2]Fevereiro!$H$11</f>
        <v>13.32</v>
      </c>
      <c r="I6" s="11">
        <f>[2]Fevereiro!$H$12</f>
        <v>16.2</v>
      </c>
      <c r="J6" s="11">
        <f>[2]Fevereiro!$H$13</f>
        <v>13.32</v>
      </c>
      <c r="K6" s="11">
        <f>[2]Fevereiro!$H$14</f>
        <v>7.9200000000000008</v>
      </c>
      <c r="L6" s="11">
        <f>[2]Fevereiro!$H$15</f>
        <v>21.6</v>
      </c>
      <c r="M6" s="11">
        <f>[2]Fevereiro!$H$16</f>
        <v>18</v>
      </c>
      <c r="N6" s="11">
        <f>[2]Fevereiro!$H$17</f>
        <v>12.24</v>
      </c>
      <c r="O6" s="11">
        <f>[2]Fevereiro!$H$18</f>
        <v>17.28</v>
      </c>
      <c r="P6" s="11">
        <f>[2]Fevereiro!$H$19</f>
        <v>12.24</v>
      </c>
      <c r="Q6" s="11">
        <f>[2]Fevereiro!$H$20</f>
        <v>7.9200000000000008</v>
      </c>
      <c r="R6" s="11">
        <f>[2]Fevereiro!$H$21</f>
        <v>8.64</v>
      </c>
      <c r="S6" s="11">
        <f>[2]Fevereiro!$H$22</f>
        <v>12.96</v>
      </c>
      <c r="T6" s="11">
        <f>[2]Fevereiro!$H$23</f>
        <v>14.4</v>
      </c>
      <c r="U6" s="11">
        <f>[2]Fevereiro!$H$24</f>
        <v>9.3600000000000012</v>
      </c>
      <c r="V6" s="11">
        <f>[2]Fevereiro!$H$25</f>
        <v>10.08</v>
      </c>
      <c r="W6" s="11">
        <f>[2]Fevereiro!$H$26</f>
        <v>12.96</v>
      </c>
      <c r="X6" s="11">
        <f>[2]Fevereiro!$H$27</f>
        <v>17.28</v>
      </c>
      <c r="Y6" s="11">
        <f>[2]Fevereiro!$H$28</f>
        <v>21.240000000000002</v>
      </c>
      <c r="Z6" s="11">
        <f>[2]Fevereiro!$H$29</f>
        <v>21.240000000000002</v>
      </c>
      <c r="AA6" s="11">
        <f>[2]Fevereiro!$H$30</f>
        <v>15.840000000000002</v>
      </c>
      <c r="AB6" s="11">
        <f>[2]Fevereiro!$H$31</f>
        <v>7.2</v>
      </c>
      <c r="AC6" s="11">
        <f>[2]Fevereiro!$H$32</f>
        <v>7.9200000000000008</v>
      </c>
      <c r="AD6" s="15">
        <f>MAX(B6:AC6)</f>
        <v>21.6</v>
      </c>
      <c r="AE6" s="115">
        <f>AVERAGE(B6:AC6)</f>
        <v>13.461428571428572</v>
      </c>
    </row>
    <row r="7" spans="1:31" x14ac:dyDescent="0.2">
      <c r="A7" s="57" t="s">
        <v>104</v>
      </c>
      <c r="B7" s="11">
        <f>[3]Fevereiro!$H$5</f>
        <v>8.2799999999999994</v>
      </c>
      <c r="C7" s="11">
        <f>[3]Fevereiro!$H$6</f>
        <v>18.720000000000002</v>
      </c>
      <c r="D7" s="11">
        <f>[3]Fevereiro!$H$7</f>
        <v>16.920000000000002</v>
      </c>
      <c r="E7" s="11">
        <f>[3]Fevereiro!$H$8</f>
        <v>15.48</v>
      </c>
      <c r="F7" s="11">
        <f>[3]Fevereiro!$H$9</f>
        <v>20.16</v>
      </c>
      <c r="G7" s="11">
        <f>[3]Fevereiro!$H$10</f>
        <v>15.48</v>
      </c>
      <c r="H7" s="11">
        <f>[3]Fevereiro!$H$11</f>
        <v>13.32</v>
      </c>
      <c r="I7" s="11">
        <f>[3]Fevereiro!$H$12</f>
        <v>12.24</v>
      </c>
      <c r="J7" s="11">
        <f>[3]Fevereiro!$H$13</f>
        <v>11.520000000000001</v>
      </c>
      <c r="K7" s="11">
        <f>[3]Fevereiro!$H$14</f>
        <v>31.680000000000003</v>
      </c>
      <c r="L7" s="11">
        <f>[3]Fevereiro!$H$15</f>
        <v>20.52</v>
      </c>
      <c r="M7" s="11">
        <f>[3]Fevereiro!$H$16</f>
        <v>15.840000000000002</v>
      </c>
      <c r="N7" s="11">
        <f>[3]Fevereiro!$H$17</f>
        <v>15.48</v>
      </c>
      <c r="O7" s="11">
        <f>[3]Fevereiro!$H$18</f>
        <v>15.840000000000002</v>
      </c>
      <c r="P7" s="11">
        <f>[3]Fevereiro!$H$19</f>
        <v>19.079999999999998</v>
      </c>
      <c r="Q7" s="11">
        <f>[3]Fevereiro!$H$20</f>
        <v>13.32</v>
      </c>
      <c r="R7" s="11">
        <f>[3]Fevereiro!$H$21</f>
        <v>17.28</v>
      </c>
      <c r="S7" s="11">
        <f>[3]Fevereiro!$H$22</f>
        <v>15.48</v>
      </c>
      <c r="T7" s="11">
        <f>[3]Fevereiro!$H$23</f>
        <v>14.04</v>
      </c>
      <c r="U7" s="11">
        <f>[3]Fevereiro!$H$24</f>
        <v>12.24</v>
      </c>
      <c r="V7" s="11">
        <f>[3]Fevereiro!$H$25</f>
        <v>10.44</v>
      </c>
      <c r="W7" s="11">
        <f>[3]Fevereiro!$H$26</f>
        <v>11.520000000000001</v>
      </c>
      <c r="X7" s="11">
        <f>[3]Fevereiro!$H$27</f>
        <v>18</v>
      </c>
      <c r="Y7" s="11">
        <f>[3]Fevereiro!$H$28</f>
        <v>20.52</v>
      </c>
      <c r="Z7" s="11">
        <f>[3]Fevereiro!$H$29</f>
        <v>24.840000000000003</v>
      </c>
      <c r="AA7" s="11">
        <f>[3]Fevereiro!$H$30</f>
        <v>19.440000000000001</v>
      </c>
      <c r="AB7" s="11">
        <f>[3]Fevereiro!$H$31</f>
        <v>8.2799999999999994</v>
      </c>
      <c r="AC7" s="11">
        <f>[3]Fevereiro!$H$32</f>
        <v>9.7200000000000006</v>
      </c>
      <c r="AD7" s="91">
        <f>MAX(B7:AC7)</f>
        <v>31.680000000000003</v>
      </c>
      <c r="AE7" s="109">
        <f>AVERAGE(B7:AC7)</f>
        <v>15.917142857142858</v>
      </c>
    </row>
    <row r="8" spans="1:31" x14ac:dyDescent="0.2">
      <c r="A8" s="57" t="s">
        <v>1</v>
      </c>
      <c r="B8" s="11">
        <f>[4]Fevereiro!$H$5</f>
        <v>1.8</v>
      </c>
      <c r="C8" s="11">
        <f>[4]Fevereiro!$H$6</f>
        <v>3.6</v>
      </c>
      <c r="D8" s="11">
        <f>[4]Fevereiro!$H$7</f>
        <v>7.5600000000000005</v>
      </c>
      <c r="E8" s="11">
        <f>[4]Fevereiro!$H$8</f>
        <v>2.52</v>
      </c>
      <c r="F8" s="11">
        <f>[4]Fevereiro!$H$9</f>
        <v>13.68</v>
      </c>
      <c r="G8" s="11">
        <f>[4]Fevereiro!$H$10</f>
        <v>6.12</v>
      </c>
      <c r="H8" s="11">
        <f>[4]Fevereiro!$H$11</f>
        <v>1.4400000000000002</v>
      </c>
      <c r="I8" s="11">
        <f>[4]Fevereiro!$H$12</f>
        <v>3.9600000000000004</v>
      </c>
      <c r="J8" s="11">
        <f>[4]Fevereiro!$H$13</f>
        <v>6.48</v>
      </c>
      <c r="K8" s="11">
        <f>[4]Fevereiro!$H$14</f>
        <v>12.6</v>
      </c>
      <c r="L8" s="11">
        <f>[4]Fevereiro!$H$15</f>
        <v>12.24</v>
      </c>
      <c r="M8" s="11">
        <f>[4]Fevereiro!$H$16</f>
        <v>12.6</v>
      </c>
      <c r="N8" s="11">
        <f>[4]Fevereiro!$H$17</f>
        <v>12.24</v>
      </c>
      <c r="O8" s="11">
        <f>[4]Fevereiro!$H$18</f>
        <v>8.2799999999999994</v>
      </c>
      <c r="P8" s="11">
        <f>[4]Fevereiro!$H$19</f>
        <v>9</v>
      </c>
      <c r="Q8" s="11">
        <f>[4]Fevereiro!$H$20</f>
        <v>3.9600000000000004</v>
      </c>
      <c r="R8" s="11">
        <f>[4]Fevereiro!$H$21</f>
        <v>9</v>
      </c>
      <c r="S8" s="11">
        <f>[4]Fevereiro!$H$22</f>
        <v>11.520000000000001</v>
      </c>
      <c r="T8" s="11">
        <f>[4]Fevereiro!$H$23</f>
        <v>11.520000000000001</v>
      </c>
      <c r="U8" s="11">
        <f>[4]Fevereiro!$H$24</f>
        <v>5.7600000000000007</v>
      </c>
      <c r="V8" s="11">
        <f>[4]Fevereiro!$H$25</f>
        <v>7.2</v>
      </c>
      <c r="W8" s="11">
        <f>[4]Fevereiro!$H$26</f>
        <v>12.6</v>
      </c>
      <c r="X8" s="11">
        <f>[4]Fevereiro!$H$27</f>
        <v>12.6</v>
      </c>
      <c r="Y8" s="11">
        <f>[4]Fevereiro!$H$28</f>
        <v>13.32</v>
      </c>
      <c r="Z8" s="11">
        <f>[4]Fevereiro!$H$29</f>
        <v>11.16</v>
      </c>
      <c r="AA8" s="11">
        <f>[4]Fevereiro!$H$30</f>
        <v>11.520000000000001</v>
      </c>
      <c r="AB8" s="11">
        <f>[4]Fevereiro!$H$31</f>
        <v>10.08</v>
      </c>
      <c r="AC8" s="11">
        <f>[4]Fevereiro!$H$32</f>
        <v>11.520000000000001</v>
      </c>
      <c r="AD8" s="15">
        <f>MAX(B8:AC8)</f>
        <v>13.68</v>
      </c>
      <c r="AE8" s="115">
        <f>AVERAGE(B8:AC8)</f>
        <v>8.781428571428572</v>
      </c>
    </row>
    <row r="9" spans="1:31" x14ac:dyDescent="0.2">
      <c r="A9" s="57" t="s">
        <v>167</v>
      </c>
      <c r="B9" s="11">
        <f>[5]Fevereiro!$H$5</f>
        <v>15.120000000000001</v>
      </c>
      <c r="C9" s="11">
        <f>[5]Fevereiro!$H$6</f>
        <v>20.16</v>
      </c>
      <c r="D9" s="11">
        <f>[5]Fevereiro!$H$7</f>
        <v>16.2</v>
      </c>
      <c r="E9" s="11">
        <f>[5]Fevereiro!$H$8</f>
        <v>16.2</v>
      </c>
      <c r="F9" s="11">
        <f>[5]Fevereiro!$H$9</f>
        <v>13.32</v>
      </c>
      <c r="G9" s="11">
        <f>[5]Fevereiro!$H$10</f>
        <v>16.920000000000002</v>
      </c>
      <c r="H9" s="11">
        <f>[5]Fevereiro!$H$11</f>
        <v>13.68</v>
      </c>
      <c r="I9" s="11">
        <f>[5]Fevereiro!$H$12</f>
        <v>16.2</v>
      </c>
      <c r="J9" s="11">
        <f>[5]Fevereiro!$H$13</f>
        <v>17.64</v>
      </c>
      <c r="K9" s="11">
        <f>[5]Fevereiro!$H$14</f>
        <v>29.52</v>
      </c>
      <c r="L9" s="11">
        <f>[5]Fevereiro!$H$15</f>
        <v>24.48</v>
      </c>
      <c r="M9" s="11">
        <f>[5]Fevereiro!$H$16</f>
        <v>24.48</v>
      </c>
      <c r="N9" s="11">
        <f>[5]Fevereiro!$H$17</f>
        <v>19.440000000000001</v>
      </c>
      <c r="O9" s="11">
        <f>[5]Fevereiro!$H$18</f>
        <v>16.920000000000002</v>
      </c>
      <c r="P9" s="11">
        <f>[5]Fevereiro!$H$19</f>
        <v>21.6</v>
      </c>
      <c r="Q9" s="11">
        <f>[5]Fevereiro!$H$20</f>
        <v>14.04</v>
      </c>
      <c r="R9" s="11">
        <f>[5]Fevereiro!$H$21</f>
        <v>18</v>
      </c>
      <c r="S9" s="11">
        <f>[5]Fevereiro!$H$22</f>
        <v>24.12</v>
      </c>
      <c r="T9" s="11">
        <f>[5]Fevereiro!$H$23</f>
        <v>21.6</v>
      </c>
      <c r="U9" s="11">
        <f>[5]Fevereiro!$H$24</f>
        <v>18</v>
      </c>
      <c r="V9" s="11">
        <f>[5]Fevereiro!$H$25</f>
        <v>13.68</v>
      </c>
      <c r="W9" s="11">
        <f>[5]Fevereiro!$H$26</f>
        <v>21.240000000000002</v>
      </c>
      <c r="X9" s="11">
        <f>[5]Fevereiro!$H$27</f>
        <v>18.720000000000002</v>
      </c>
      <c r="Y9" s="11">
        <f>[5]Fevereiro!$H$28</f>
        <v>24.12</v>
      </c>
      <c r="Z9" s="11">
        <f>[5]Fevereiro!$H$29</f>
        <v>25.56</v>
      </c>
      <c r="AA9" s="11">
        <f>[5]Fevereiro!$H$30</f>
        <v>27.36</v>
      </c>
      <c r="AB9" s="11">
        <f>[5]Fevereiro!$H$31</f>
        <v>17.28</v>
      </c>
      <c r="AC9" s="11">
        <f>[5]Fevereiro!$H$32</f>
        <v>15.48</v>
      </c>
      <c r="AD9" s="91">
        <f>MAX(B9:AC9)</f>
        <v>29.52</v>
      </c>
      <c r="AE9" s="109">
        <f>AVERAGE(B9:AC9)</f>
        <v>19.324285714285718</v>
      </c>
    </row>
    <row r="10" spans="1:31" x14ac:dyDescent="0.2">
      <c r="A10" s="57" t="s">
        <v>111</v>
      </c>
      <c r="B10" s="11" t="str">
        <f>[6]Fevereiro!$H$5</f>
        <v>*</v>
      </c>
      <c r="C10" s="11" t="str">
        <f>[6]Fevereiro!$H$6</f>
        <v>*</v>
      </c>
      <c r="D10" s="11" t="str">
        <f>[6]Fevereiro!$H$7</f>
        <v>*</v>
      </c>
      <c r="E10" s="11" t="str">
        <f>[6]Fevereiro!$H$8</f>
        <v>*</v>
      </c>
      <c r="F10" s="11" t="str">
        <f>[6]Fevereiro!$H$9</f>
        <v>*</v>
      </c>
      <c r="G10" s="11" t="str">
        <f>[6]Fevereiro!$H$10</f>
        <v>*</v>
      </c>
      <c r="H10" s="11" t="str">
        <f>[6]Fevereiro!$H$11</f>
        <v>*</v>
      </c>
      <c r="I10" s="11" t="str">
        <f>[6]Fevereiro!$H$12</f>
        <v>*</v>
      </c>
      <c r="J10" s="11" t="str">
        <f>[6]Fevereiro!$H$13</f>
        <v>*</v>
      </c>
      <c r="K10" s="11" t="str">
        <f>[6]Fevereiro!$H$14</f>
        <v>*</v>
      </c>
      <c r="L10" s="11" t="str">
        <f>[6]Fevereiro!$H$15</f>
        <v>*</v>
      </c>
      <c r="M10" s="11" t="str">
        <f>[6]Fevereiro!$H$16</f>
        <v>*</v>
      </c>
      <c r="N10" s="11" t="str">
        <f>[6]Fevereiro!$H$17</f>
        <v>*</v>
      </c>
      <c r="O10" s="11" t="str">
        <f>[6]Fevereiro!$H$18</f>
        <v>*</v>
      </c>
      <c r="P10" s="11" t="str">
        <f>[6]Fevereiro!$H$19</f>
        <v>*</v>
      </c>
      <c r="Q10" s="11" t="str">
        <f>[6]Fevereiro!$H$20</f>
        <v>*</v>
      </c>
      <c r="R10" s="11" t="str">
        <f>[6]Fevereiro!$H$21</f>
        <v>*</v>
      </c>
      <c r="S10" s="11" t="str">
        <f>[6]Fevereiro!$H$22</f>
        <v>*</v>
      </c>
      <c r="T10" s="11" t="str">
        <f>[6]Fevereiro!$H$23</f>
        <v>*</v>
      </c>
      <c r="U10" s="11" t="str">
        <f>[6]Fevereiro!$H$24</f>
        <v>*</v>
      </c>
      <c r="V10" s="11" t="str">
        <f>[6]Fevereiro!$H$25</f>
        <v>*</v>
      </c>
      <c r="W10" s="11" t="str">
        <f>[6]Fevereiro!$H$26</f>
        <v>*</v>
      </c>
      <c r="X10" s="11" t="str">
        <f>[6]Fevereiro!$H$27</f>
        <v>*</v>
      </c>
      <c r="Y10" s="11" t="str">
        <f>[6]Fevereiro!$H$28</f>
        <v>*</v>
      </c>
      <c r="Z10" s="11" t="str">
        <f>[6]Fevereiro!$H$29</f>
        <v>*</v>
      </c>
      <c r="AA10" s="11" t="str">
        <f>[6]Fevereiro!$H$30</f>
        <v>*</v>
      </c>
      <c r="AB10" s="11" t="str">
        <f>[6]Fevereiro!$H$31</f>
        <v>*</v>
      </c>
      <c r="AC10" s="11" t="str">
        <f>[6]Fevereiro!$H$32</f>
        <v>*</v>
      </c>
      <c r="AD10" s="87" t="s">
        <v>226</v>
      </c>
      <c r="AE10" s="109" t="s">
        <v>226</v>
      </c>
    </row>
    <row r="11" spans="1:31" x14ac:dyDescent="0.2">
      <c r="A11" s="57" t="s">
        <v>64</v>
      </c>
      <c r="B11" s="11">
        <f>[7]Fevereiro!$H$5</f>
        <v>19.079999999999998</v>
      </c>
      <c r="C11" s="11">
        <f>[7]Fevereiro!$H$6</f>
        <v>25.56</v>
      </c>
      <c r="D11" s="11">
        <f>[7]Fevereiro!$H$7</f>
        <v>22.32</v>
      </c>
      <c r="E11" s="11">
        <f>[7]Fevereiro!$H$8</f>
        <v>36.72</v>
      </c>
      <c r="F11" s="11">
        <f>[7]Fevereiro!$H$9</f>
        <v>23.400000000000002</v>
      </c>
      <c r="G11" s="11">
        <f>[7]Fevereiro!$H$10</f>
        <v>16.559999999999999</v>
      </c>
      <c r="H11" s="11">
        <f>[7]Fevereiro!$H$11</f>
        <v>18</v>
      </c>
      <c r="I11" s="11">
        <f>[7]Fevereiro!$H$12</f>
        <v>15.120000000000001</v>
      </c>
      <c r="J11" s="11">
        <f>[7]Fevereiro!$H$13</f>
        <v>32.4</v>
      </c>
      <c r="K11" s="11">
        <f>[7]Fevereiro!$H$14</f>
        <v>32.04</v>
      </c>
      <c r="L11" s="11">
        <f>[7]Fevereiro!$H$15</f>
        <v>15.48</v>
      </c>
      <c r="M11" s="11">
        <f>[7]Fevereiro!$H$16</f>
        <v>29.880000000000003</v>
      </c>
      <c r="N11" s="11">
        <f>[7]Fevereiro!$H$17</f>
        <v>19.8</v>
      </c>
      <c r="O11" s="11">
        <f>[7]Fevereiro!$H$18</f>
        <v>24.840000000000003</v>
      </c>
      <c r="P11" s="11">
        <f>[7]Fevereiro!$H$19</f>
        <v>19.8</v>
      </c>
      <c r="Q11" s="11">
        <f>[7]Fevereiro!$H$20</f>
        <v>11.16</v>
      </c>
      <c r="R11" s="11">
        <f>[7]Fevereiro!$H$21</f>
        <v>11.879999999999999</v>
      </c>
      <c r="S11" s="11">
        <f>[7]Fevereiro!$H$22</f>
        <v>19.8</v>
      </c>
      <c r="T11" s="11">
        <f>[7]Fevereiro!$H$23</f>
        <v>17.28</v>
      </c>
      <c r="U11" s="11">
        <f>[7]Fevereiro!$H$24</f>
        <v>15.840000000000002</v>
      </c>
      <c r="V11" s="11">
        <f>[7]Fevereiro!$H$25</f>
        <v>12.6</v>
      </c>
      <c r="W11" s="11">
        <f>[7]Fevereiro!$H$26</f>
        <v>15.48</v>
      </c>
      <c r="X11" s="11">
        <f>[7]Fevereiro!$H$27</f>
        <v>17.64</v>
      </c>
      <c r="Y11" s="11">
        <f>[7]Fevereiro!$H$28</f>
        <v>14.04</v>
      </c>
      <c r="Z11" s="11">
        <f>[7]Fevereiro!$H$29</f>
        <v>18.36</v>
      </c>
      <c r="AA11" s="11">
        <f>[7]Fevereiro!$H$30</f>
        <v>19.079999999999998</v>
      </c>
      <c r="AB11" s="11">
        <f>[7]Fevereiro!$H$31</f>
        <v>12.6</v>
      </c>
      <c r="AC11" s="11">
        <f>[7]Fevereiro!$H$32</f>
        <v>24.48</v>
      </c>
      <c r="AD11" s="15">
        <f>MAX(B11:AC11)</f>
        <v>36.72</v>
      </c>
      <c r="AE11" s="115">
        <f>AVERAGE(B11:AC11)</f>
        <v>20.044285714285724</v>
      </c>
    </row>
    <row r="12" spans="1:31" x14ac:dyDescent="0.2">
      <c r="A12" s="57" t="s">
        <v>41</v>
      </c>
      <c r="B12" s="11">
        <f>[8]Fevereiro!$H$5</f>
        <v>10.8</v>
      </c>
      <c r="C12" s="11">
        <f>[8]Fevereiro!$H$6</f>
        <v>16.920000000000002</v>
      </c>
      <c r="D12" s="11">
        <f>[8]Fevereiro!$H$7</f>
        <v>12.96</v>
      </c>
      <c r="E12" s="11">
        <f>[8]Fevereiro!$H$8</f>
        <v>15.120000000000001</v>
      </c>
      <c r="F12" s="11">
        <f>[8]Fevereiro!$H$9</f>
        <v>13.68</v>
      </c>
      <c r="G12" s="11">
        <f>[8]Fevereiro!$H$10</f>
        <v>9.7200000000000006</v>
      </c>
      <c r="H12" s="11">
        <f>[8]Fevereiro!$H$11</f>
        <v>10.8</v>
      </c>
      <c r="I12" s="11">
        <f>[8]Fevereiro!$H$12</f>
        <v>15.48</v>
      </c>
      <c r="J12" s="11">
        <f>[8]Fevereiro!$H$13</f>
        <v>15.48</v>
      </c>
      <c r="K12" s="11">
        <f>[8]Fevereiro!$H$14</f>
        <v>12.6</v>
      </c>
      <c r="L12" s="11">
        <f>[8]Fevereiro!$H$15</f>
        <v>17.28</v>
      </c>
      <c r="M12" s="11">
        <f>[8]Fevereiro!$H$16</f>
        <v>10.8</v>
      </c>
      <c r="N12" s="11">
        <f>[8]Fevereiro!$H$17</f>
        <v>12.6</v>
      </c>
      <c r="O12" s="11">
        <f>[8]Fevereiro!$H$18</f>
        <v>17.28</v>
      </c>
      <c r="P12" s="11">
        <f>[8]Fevereiro!$H$19</f>
        <v>16.559999999999999</v>
      </c>
      <c r="Q12" s="11">
        <f>[8]Fevereiro!$H$20</f>
        <v>14.4</v>
      </c>
      <c r="R12" s="11">
        <f>[8]Fevereiro!$H$21</f>
        <v>10.08</v>
      </c>
      <c r="S12" s="11">
        <f>[8]Fevereiro!$H$22</f>
        <v>14.4</v>
      </c>
      <c r="T12" s="11">
        <f>[8]Fevereiro!$H$23</f>
        <v>16.920000000000002</v>
      </c>
      <c r="U12" s="11">
        <f>[8]Fevereiro!$H$24</f>
        <v>9.7200000000000006</v>
      </c>
      <c r="V12" s="11">
        <f>[8]Fevereiro!$H$25</f>
        <v>17.28</v>
      </c>
      <c r="W12" s="11">
        <f>[8]Fevereiro!$H$26</f>
        <v>11.520000000000001</v>
      </c>
      <c r="X12" s="11">
        <f>[8]Fevereiro!$H$27</f>
        <v>16.920000000000002</v>
      </c>
      <c r="Y12" s="11">
        <f>[8]Fevereiro!$H$28</f>
        <v>19.8</v>
      </c>
      <c r="Z12" s="11">
        <f>[8]Fevereiro!$H$29</f>
        <v>21.6</v>
      </c>
      <c r="AA12" s="11">
        <f>[8]Fevereiro!$H$30</f>
        <v>15.48</v>
      </c>
      <c r="AB12" s="11">
        <f>[8]Fevereiro!$H$31</f>
        <v>8.64</v>
      </c>
      <c r="AC12" s="11">
        <f>[8]Fevereiro!$H$32</f>
        <v>15.120000000000001</v>
      </c>
      <c r="AD12" s="15">
        <f>MAX(B12:AC12)</f>
        <v>21.6</v>
      </c>
      <c r="AE12" s="115">
        <f>AVERAGE(B12:AC12)</f>
        <v>14.284285714285719</v>
      </c>
    </row>
    <row r="13" spans="1:31" x14ac:dyDescent="0.2">
      <c r="A13" s="57" t="s">
        <v>114</v>
      </c>
      <c r="B13" s="11">
        <f>[9]Fevereiro!$H$5</f>
        <v>18.36</v>
      </c>
      <c r="C13" s="11">
        <f>[9]Fevereiro!$H$6</f>
        <v>26.64</v>
      </c>
      <c r="D13" s="11">
        <f>[9]Fevereiro!$H$7</f>
        <v>22.68</v>
      </c>
      <c r="E13" s="11">
        <f>[9]Fevereiro!$H$8</f>
        <v>19.079999999999998</v>
      </c>
      <c r="F13" s="11">
        <f>[9]Fevereiro!$H$9</f>
        <v>12.96</v>
      </c>
      <c r="G13" s="11">
        <f>[9]Fevereiro!$H$10</f>
        <v>10.8</v>
      </c>
      <c r="H13" s="11">
        <f>[9]Fevereiro!$H$11</f>
        <v>20.52</v>
      </c>
      <c r="I13" s="11">
        <f>[9]Fevereiro!$H$12</f>
        <v>15.48</v>
      </c>
      <c r="J13" s="11">
        <f>[9]Fevereiro!$H$13</f>
        <v>18</v>
      </c>
      <c r="K13" s="11">
        <f>[9]Fevereiro!$H$14</f>
        <v>18</v>
      </c>
      <c r="L13" s="11">
        <f>[9]Fevereiro!$H$15</f>
        <v>26.64</v>
      </c>
      <c r="M13" s="11">
        <f>[9]Fevereiro!$H$16</f>
        <v>26.64</v>
      </c>
      <c r="N13" s="11">
        <f>[9]Fevereiro!$H$17</f>
        <v>16.559999999999999</v>
      </c>
      <c r="O13" s="11">
        <f>[9]Fevereiro!$H$18</f>
        <v>19.8</v>
      </c>
      <c r="P13" s="11">
        <f>[9]Fevereiro!$H$19</f>
        <v>21.6</v>
      </c>
      <c r="Q13" s="11">
        <f>[9]Fevereiro!$H$20</f>
        <v>15.120000000000001</v>
      </c>
      <c r="R13" s="11">
        <f>[9]Fevereiro!$H$21</f>
        <v>14.4</v>
      </c>
      <c r="S13" s="11">
        <f>[9]Fevereiro!$H$22</f>
        <v>21.96</v>
      </c>
      <c r="T13" s="11">
        <f>[9]Fevereiro!$H$23</f>
        <v>20.16</v>
      </c>
      <c r="U13" s="11">
        <f>[9]Fevereiro!$H$24</f>
        <v>12.96</v>
      </c>
      <c r="V13" s="11">
        <f>[9]Fevereiro!$H$25</f>
        <v>15.120000000000001</v>
      </c>
      <c r="W13" s="11">
        <f>[9]Fevereiro!$H$26</f>
        <v>19.079999999999998</v>
      </c>
      <c r="X13" s="11">
        <f>[9]Fevereiro!$H$27</f>
        <v>14.04</v>
      </c>
      <c r="Y13" s="11" t="str">
        <f>[9]Fevereiro!$H$28</f>
        <v>*</v>
      </c>
      <c r="Z13" s="11" t="str">
        <f>[9]Fevereiro!$H$29</f>
        <v>*</v>
      </c>
      <c r="AA13" s="11" t="str">
        <f>[9]Fevereiro!$H$30</f>
        <v>*</v>
      </c>
      <c r="AB13" s="11" t="str">
        <f>[9]Fevereiro!$H$31</f>
        <v>*</v>
      </c>
      <c r="AC13" s="11" t="str">
        <f>[9]Fevereiro!$H$32</f>
        <v>*</v>
      </c>
      <c r="AD13" s="91">
        <f>MAX(B13:AC13)</f>
        <v>26.64</v>
      </c>
      <c r="AE13" s="109">
        <f>AVERAGE(B13:AC13)</f>
        <v>18.547826086956519</v>
      </c>
    </row>
    <row r="14" spans="1:31" x14ac:dyDescent="0.2">
      <c r="A14" s="57" t="s">
        <v>118</v>
      </c>
      <c r="B14" s="11" t="str">
        <f>[10]Fevereiro!$H$5</f>
        <v>*</v>
      </c>
      <c r="C14" s="11" t="str">
        <f>[10]Fevereiro!$H$6</f>
        <v>*</v>
      </c>
      <c r="D14" s="11" t="str">
        <f>[10]Fevereiro!$H$7</f>
        <v>*</v>
      </c>
      <c r="E14" s="11" t="str">
        <f>[10]Fevereiro!$H$8</f>
        <v>*</v>
      </c>
      <c r="F14" s="11" t="str">
        <f>[10]Fevereiro!$H$9</f>
        <v>*</v>
      </c>
      <c r="G14" s="11" t="str">
        <f>[10]Fevereiro!$H$10</f>
        <v>*</v>
      </c>
      <c r="H14" s="11" t="str">
        <f>[10]Fevereiro!$H$11</f>
        <v>*</v>
      </c>
      <c r="I14" s="11" t="str">
        <f>[10]Fevereiro!$H$12</f>
        <v>*</v>
      </c>
      <c r="J14" s="11" t="str">
        <f>[10]Fevereiro!$H$13</f>
        <v>*</v>
      </c>
      <c r="K14" s="11" t="str">
        <f>[10]Fevereiro!$H$14</f>
        <v>*</v>
      </c>
      <c r="L14" s="11" t="str">
        <f>[10]Fevereiro!$H$15</f>
        <v>*</v>
      </c>
      <c r="M14" s="11" t="str">
        <f>[10]Fevereiro!$H$16</f>
        <v>*</v>
      </c>
      <c r="N14" s="11" t="str">
        <f>[10]Fevereiro!$H$17</f>
        <v>*</v>
      </c>
      <c r="O14" s="11" t="str">
        <f>[10]Fevereiro!$H$18</f>
        <v>*</v>
      </c>
      <c r="P14" s="11" t="str">
        <f>[10]Fevereiro!$H$19</f>
        <v>*</v>
      </c>
      <c r="Q14" s="11" t="str">
        <f>[10]Fevereiro!$H$20</f>
        <v>*</v>
      </c>
      <c r="R14" s="11" t="str">
        <f>[10]Fevereiro!$H$21</f>
        <v>*</v>
      </c>
      <c r="S14" s="11" t="str">
        <f>[10]Fevereiro!$H$22</f>
        <v>*</v>
      </c>
      <c r="T14" s="11" t="str">
        <f>[10]Fevereiro!$H$23</f>
        <v>*</v>
      </c>
      <c r="U14" s="11" t="str">
        <f>[10]Fevereiro!$H$24</f>
        <v>*</v>
      </c>
      <c r="V14" s="11" t="str">
        <f>[10]Fevereiro!$H$25</f>
        <v>*</v>
      </c>
      <c r="W14" s="11" t="str">
        <f>[10]Fevereiro!$H$26</f>
        <v>*</v>
      </c>
      <c r="X14" s="11" t="str">
        <f>[10]Fevereiro!$H$27</f>
        <v>*</v>
      </c>
      <c r="Y14" s="11" t="str">
        <f>[10]Fevereiro!$H$28</f>
        <v>*</v>
      </c>
      <c r="Z14" s="11" t="str">
        <f>[10]Fevereiro!$H$29</f>
        <v>*</v>
      </c>
      <c r="AA14" s="11" t="str">
        <f>[10]Fevereiro!$H$30</f>
        <v>*</v>
      </c>
      <c r="AB14" s="11" t="str">
        <f>[10]Fevereiro!$H$31</f>
        <v>*</v>
      </c>
      <c r="AC14" s="11" t="str">
        <f>[10]Fevereiro!$H$32</f>
        <v>*</v>
      </c>
      <c r="AD14" s="87" t="s">
        <v>226</v>
      </c>
      <c r="AE14" s="109" t="s">
        <v>226</v>
      </c>
    </row>
    <row r="15" spans="1:31" x14ac:dyDescent="0.2">
      <c r="A15" s="57" t="s">
        <v>121</v>
      </c>
      <c r="B15" s="11">
        <f>[11]Fevereiro!$H$5</f>
        <v>10.8</v>
      </c>
      <c r="C15" s="11">
        <f>[11]Fevereiro!$H$6</f>
        <v>28.08</v>
      </c>
      <c r="D15" s="11">
        <f>[11]Fevereiro!$H$7</f>
        <v>17.64</v>
      </c>
      <c r="E15" s="11">
        <f>[11]Fevereiro!$H$8</f>
        <v>14.76</v>
      </c>
      <c r="F15" s="11">
        <f>[11]Fevereiro!$H$9</f>
        <v>15.120000000000001</v>
      </c>
      <c r="G15" s="11">
        <f>[11]Fevereiro!$H$10</f>
        <v>19.8</v>
      </c>
      <c r="H15" s="11">
        <f>[11]Fevereiro!$H$11</f>
        <v>17.64</v>
      </c>
      <c r="I15" s="11">
        <f>[11]Fevereiro!$H$12</f>
        <v>24.840000000000003</v>
      </c>
      <c r="J15" s="11">
        <f>[11]Fevereiro!$H$13</f>
        <v>13.68</v>
      </c>
      <c r="K15" s="11">
        <f>[11]Fevereiro!$H$14</f>
        <v>23.400000000000002</v>
      </c>
      <c r="L15" s="11">
        <f>[11]Fevereiro!$H$15</f>
        <v>24.840000000000003</v>
      </c>
      <c r="M15" s="11">
        <f>[11]Fevereiro!$H$16</f>
        <v>23.040000000000003</v>
      </c>
      <c r="N15" s="11">
        <f>[11]Fevereiro!$H$17</f>
        <v>14.4</v>
      </c>
      <c r="O15" s="11">
        <f>[11]Fevereiro!$H$18</f>
        <v>16.2</v>
      </c>
      <c r="P15" s="11">
        <f>[11]Fevereiro!$H$19</f>
        <v>25.56</v>
      </c>
      <c r="Q15" s="11">
        <f>[11]Fevereiro!$H$20</f>
        <v>14.4</v>
      </c>
      <c r="R15" s="11">
        <f>[11]Fevereiro!$H$21</f>
        <v>13.68</v>
      </c>
      <c r="S15" s="11">
        <f>[11]Fevereiro!$H$22</f>
        <v>37.080000000000005</v>
      </c>
      <c r="T15" s="11">
        <f>[11]Fevereiro!$H$23</f>
        <v>15.120000000000001</v>
      </c>
      <c r="U15" s="11">
        <f>[11]Fevereiro!$H$24</f>
        <v>11.520000000000001</v>
      </c>
      <c r="V15" s="11">
        <f>[11]Fevereiro!$H$25</f>
        <v>24.48</v>
      </c>
      <c r="W15" s="11">
        <f>[11]Fevereiro!$H$26</f>
        <v>16.2</v>
      </c>
      <c r="X15" s="11">
        <f>[11]Fevereiro!$H$27</f>
        <v>21.96</v>
      </c>
      <c r="Y15" s="11">
        <f>[11]Fevereiro!$H$28</f>
        <v>23.759999999999998</v>
      </c>
      <c r="Z15" s="11">
        <f>[11]Fevereiro!$H$29</f>
        <v>29.16</v>
      </c>
      <c r="AA15" s="11">
        <f>[11]Fevereiro!$H$30</f>
        <v>18.36</v>
      </c>
      <c r="AB15" s="11">
        <f>[11]Fevereiro!$H$31</f>
        <v>12.96</v>
      </c>
      <c r="AC15" s="11">
        <f>[11]Fevereiro!$H$32</f>
        <v>19.079999999999998</v>
      </c>
      <c r="AD15" s="87">
        <f t="shared" ref="AD15:AD49" si="1">MAX(B15:AC15)</f>
        <v>37.080000000000005</v>
      </c>
      <c r="AE15" s="109">
        <f t="shared" ref="AE15:AE49" si="2">AVERAGE(B15:AC15)</f>
        <v>19.555714285714288</v>
      </c>
    </row>
    <row r="16" spans="1:31" x14ac:dyDescent="0.2">
      <c r="A16" s="57" t="s">
        <v>168</v>
      </c>
      <c r="B16" s="11">
        <f>[12]Fevereiro!$H$5</f>
        <v>29.16</v>
      </c>
      <c r="C16" s="11">
        <f>[12]Fevereiro!$H$6</f>
        <v>12.24</v>
      </c>
      <c r="D16" s="11">
        <f>[12]Fevereiro!$H$7</f>
        <v>22.32</v>
      </c>
      <c r="E16" s="11">
        <f>[12]Fevereiro!$H$8</f>
        <v>17.28</v>
      </c>
      <c r="F16" s="11">
        <f>[12]Fevereiro!$H$9</f>
        <v>20.52</v>
      </c>
      <c r="G16" s="11">
        <f>[12]Fevereiro!$H$10</f>
        <v>17.64</v>
      </c>
      <c r="H16" s="11">
        <f>[12]Fevereiro!$H$11</f>
        <v>14.04</v>
      </c>
      <c r="I16" s="11">
        <f>[12]Fevereiro!$H$12</f>
        <v>12.24</v>
      </c>
      <c r="J16" s="11">
        <f>[12]Fevereiro!$H$13</f>
        <v>12.24</v>
      </c>
      <c r="K16" s="11">
        <f>[12]Fevereiro!$H$14</f>
        <v>20.88</v>
      </c>
      <c r="L16" s="11">
        <f>[12]Fevereiro!$H$15</f>
        <v>16.559999999999999</v>
      </c>
      <c r="M16" s="11">
        <f>[12]Fevereiro!$H$16</f>
        <v>18.720000000000002</v>
      </c>
      <c r="N16" s="11">
        <f>[12]Fevereiro!$H$17</f>
        <v>13.32</v>
      </c>
      <c r="O16" s="11">
        <f>[12]Fevereiro!$H$18</f>
        <v>18.36</v>
      </c>
      <c r="P16" s="11">
        <f>[12]Fevereiro!$H$19</f>
        <v>17.64</v>
      </c>
      <c r="Q16" s="11">
        <f>[12]Fevereiro!$H$20</f>
        <v>17.64</v>
      </c>
      <c r="R16" s="11">
        <f>[12]Fevereiro!$H$21</f>
        <v>16.920000000000002</v>
      </c>
      <c r="S16" s="11">
        <f>[12]Fevereiro!$H$22</f>
        <v>20.52</v>
      </c>
      <c r="T16" s="11">
        <f>[12]Fevereiro!$H$23</f>
        <v>27.36</v>
      </c>
      <c r="U16" s="11">
        <f>[12]Fevereiro!$H$24</f>
        <v>19.079999999999998</v>
      </c>
      <c r="V16" s="11">
        <f>[12]Fevereiro!$H$25</f>
        <v>15.48</v>
      </c>
      <c r="W16" s="11">
        <f>[12]Fevereiro!$H$26</f>
        <v>14.76</v>
      </c>
      <c r="X16" s="11">
        <f>[12]Fevereiro!$H$27</f>
        <v>20.88</v>
      </c>
      <c r="Y16" s="11">
        <f>[12]Fevereiro!$H$28</f>
        <v>23.040000000000003</v>
      </c>
      <c r="Z16" s="11">
        <f>[12]Fevereiro!$H$29</f>
        <v>21.6</v>
      </c>
      <c r="AA16" s="11">
        <f>[12]Fevereiro!$H$30</f>
        <v>33.840000000000003</v>
      </c>
      <c r="AB16" s="11">
        <f>[12]Fevereiro!$H$31</f>
        <v>19.079999999999998</v>
      </c>
      <c r="AC16" s="11">
        <f>[12]Fevereiro!$H$32</f>
        <v>14.4</v>
      </c>
      <c r="AD16" s="15">
        <f t="shared" si="1"/>
        <v>33.840000000000003</v>
      </c>
      <c r="AE16" s="115">
        <f t="shared" si="2"/>
        <v>18.848571428571429</v>
      </c>
    </row>
    <row r="17" spans="1:35" x14ac:dyDescent="0.2">
      <c r="A17" s="57" t="s">
        <v>2</v>
      </c>
      <c r="B17" s="11">
        <f>[13]Fevereiro!$H$5</f>
        <v>13.68</v>
      </c>
      <c r="C17" s="11">
        <f>[13]Fevereiro!$H$6</f>
        <v>16.2</v>
      </c>
      <c r="D17" s="11">
        <f>[13]Fevereiro!$H$7</f>
        <v>15.120000000000001</v>
      </c>
      <c r="E17" s="11">
        <f>[13]Fevereiro!$H$8</f>
        <v>18.720000000000002</v>
      </c>
      <c r="F17" s="11">
        <f>[13]Fevereiro!$H$9</f>
        <v>14.04</v>
      </c>
      <c r="G17" s="11">
        <f>[13]Fevereiro!$H$10</f>
        <v>15.840000000000002</v>
      </c>
      <c r="H17" s="11">
        <f>[13]Fevereiro!$H$11</f>
        <v>9.7200000000000006</v>
      </c>
      <c r="I17" s="11">
        <f>[13]Fevereiro!$H$12</f>
        <v>32.04</v>
      </c>
      <c r="J17" s="11">
        <f>[13]Fevereiro!$H$13</f>
        <v>16.559999999999999</v>
      </c>
      <c r="K17" s="11">
        <f>[13]Fevereiro!$H$14</f>
        <v>26.64</v>
      </c>
      <c r="L17" s="11">
        <f>[13]Fevereiro!$H$15</f>
        <v>16.2</v>
      </c>
      <c r="M17" s="11">
        <f>[13]Fevereiro!$H$16</f>
        <v>17.28</v>
      </c>
      <c r="N17" s="11">
        <f>[13]Fevereiro!$H$17</f>
        <v>10.08</v>
      </c>
      <c r="O17" s="11">
        <f>[13]Fevereiro!$H$18</f>
        <v>16.2</v>
      </c>
      <c r="P17" s="11">
        <f>[13]Fevereiro!$H$19</f>
        <v>16.2</v>
      </c>
      <c r="Q17" s="11">
        <f>[13]Fevereiro!$H$20</f>
        <v>14.04</v>
      </c>
      <c r="R17" s="11">
        <f>[13]Fevereiro!$H$21</f>
        <v>12.24</v>
      </c>
      <c r="S17" s="11">
        <f>[13]Fevereiro!$H$22</f>
        <v>15.120000000000001</v>
      </c>
      <c r="T17" s="11">
        <f>[13]Fevereiro!$H$23</f>
        <v>18.36</v>
      </c>
      <c r="U17" s="11">
        <f>[13]Fevereiro!$H$24</f>
        <v>12.6</v>
      </c>
      <c r="V17" s="11">
        <f>[13]Fevereiro!$H$25</f>
        <v>8.64</v>
      </c>
      <c r="W17" s="11">
        <f>[13]Fevereiro!$H$26</f>
        <v>13.32</v>
      </c>
      <c r="X17" s="11">
        <f>[13]Fevereiro!$H$27</f>
        <v>17.28</v>
      </c>
      <c r="Y17" s="11">
        <f>[13]Fevereiro!$H$28</f>
        <v>17.64</v>
      </c>
      <c r="Z17" s="11">
        <f>[13]Fevereiro!$H$29</f>
        <v>18.720000000000002</v>
      </c>
      <c r="AA17" s="11">
        <f>[13]Fevereiro!$H$30</f>
        <v>16.920000000000002</v>
      </c>
      <c r="AB17" s="11">
        <f>[13]Fevereiro!$H$31</f>
        <v>9.7200000000000006</v>
      </c>
      <c r="AC17" s="11">
        <f>[13]Fevereiro!$H$32</f>
        <v>15.840000000000002</v>
      </c>
      <c r="AD17" s="15">
        <f t="shared" si="1"/>
        <v>32.04</v>
      </c>
      <c r="AE17" s="115">
        <f t="shared" si="2"/>
        <v>15.891428571428573</v>
      </c>
      <c r="AG17" s="12" t="s">
        <v>47</v>
      </c>
    </row>
    <row r="18" spans="1:35" x14ac:dyDescent="0.2">
      <c r="A18" s="57" t="s">
        <v>3</v>
      </c>
      <c r="B18" s="11">
        <f>[14]Fevereiro!$H$5</f>
        <v>10.08</v>
      </c>
      <c r="C18" s="11">
        <f>[14]Fevereiro!$H$6</f>
        <v>23.759999999999998</v>
      </c>
      <c r="D18" s="11">
        <f>[14]Fevereiro!$H$7</f>
        <v>15.120000000000001</v>
      </c>
      <c r="E18" s="11">
        <f>[14]Fevereiro!$H$8</f>
        <v>17.64</v>
      </c>
      <c r="F18" s="11">
        <f>[14]Fevereiro!$H$9</f>
        <v>14.04</v>
      </c>
      <c r="G18" s="11">
        <f>[14]Fevereiro!$H$10</f>
        <v>15.120000000000001</v>
      </c>
      <c r="H18" s="11">
        <f>[14]Fevereiro!$H$11</f>
        <v>11.520000000000001</v>
      </c>
      <c r="I18" s="11">
        <f>[14]Fevereiro!$H$12</f>
        <v>15.48</v>
      </c>
      <c r="J18" s="11">
        <f>[14]Fevereiro!$H$13</f>
        <v>10.44</v>
      </c>
      <c r="K18" s="11">
        <f>[14]Fevereiro!$H$14</f>
        <v>18.720000000000002</v>
      </c>
      <c r="L18" s="11">
        <f>[14]Fevereiro!$H$15</f>
        <v>19.440000000000001</v>
      </c>
      <c r="M18" s="11">
        <f>[14]Fevereiro!$H$16</f>
        <v>20.88</v>
      </c>
      <c r="N18" s="11">
        <f>[14]Fevereiro!$H$17</f>
        <v>9</v>
      </c>
      <c r="O18" s="11">
        <f>[14]Fevereiro!$H$18</f>
        <v>13.32</v>
      </c>
      <c r="P18" s="11">
        <f>[14]Fevereiro!$H$19</f>
        <v>22.68</v>
      </c>
      <c r="Q18" s="11">
        <f>[14]Fevereiro!$H$20</f>
        <v>9.7200000000000006</v>
      </c>
      <c r="R18" s="11">
        <f>[14]Fevereiro!$H$21</f>
        <v>11.16</v>
      </c>
      <c r="S18" s="11">
        <f>[14]Fevereiro!$H$22</f>
        <v>25.56</v>
      </c>
      <c r="T18" s="11">
        <f>[14]Fevereiro!$H$23</f>
        <v>32.76</v>
      </c>
      <c r="U18" s="11">
        <f>[14]Fevereiro!$H$24</f>
        <v>13.32</v>
      </c>
      <c r="V18" s="11">
        <f>[14]Fevereiro!$H$25</f>
        <v>14.04</v>
      </c>
      <c r="W18" s="11">
        <f>[14]Fevereiro!$H$26</f>
        <v>20.88</v>
      </c>
      <c r="X18" s="11">
        <f>[14]Fevereiro!$H$27</f>
        <v>10.8</v>
      </c>
      <c r="Y18" s="11">
        <f>[14]Fevereiro!$H$28</f>
        <v>10.8</v>
      </c>
      <c r="Z18" s="11">
        <f>[14]Fevereiro!$H$29</f>
        <v>15.840000000000002</v>
      </c>
      <c r="AA18" s="11">
        <f>[14]Fevereiro!$H$30</f>
        <v>18.720000000000002</v>
      </c>
      <c r="AB18" s="11">
        <f>[14]Fevereiro!$H$31</f>
        <v>19.440000000000001</v>
      </c>
      <c r="AC18" s="11">
        <f>[14]Fevereiro!$H$32</f>
        <v>14.4</v>
      </c>
      <c r="AD18" s="15">
        <f t="shared" si="1"/>
        <v>32.76</v>
      </c>
      <c r="AE18" s="115">
        <f t="shared" si="2"/>
        <v>16.238571428571429</v>
      </c>
      <c r="AF18" s="12" t="s">
        <v>47</v>
      </c>
      <c r="AG18" s="12" t="s">
        <v>47</v>
      </c>
    </row>
    <row r="19" spans="1:35" x14ac:dyDescent="0.2">
      <c r="A19" s="57" t="s">
        <v>4</v>
      </c>
      <c r="B19" s="11">
        <f>[15]Fevereiro!$H$5</f>
        <v>21.6</v>
      </c>
      <c r="C19" s="11">
        <f>[15]Fevereiro!$H$6</f>
        <v>21.96</v>
      </c>
      <c r="D19" s="11">
        <f>[15]Fevereiro!$H$7</f>
        <v>15.120000000000001</v>
      </c>
      <c r="E19" s="11">
        <f>[15]Fevereiro!$H$8</f>
        <v>17.28</v>
      </c>
      <c r="F19" s="11">
        <f>[15]Fevereiro!$H$9</f>
        <v>18.720000000000002</v>
      </c>
      <c r="G19" s="11">
        <f>[15]Fevereiro!$H$10</f>
        <v>16.559999999999999</v>
      </c>
      <c r="H19" s="11">
        <f>[15]Fevereiro!$H$11</f>
        <v>12.96</v>
      </c>
      <c r="I19" s="11">
        <f>[15]Fevereiro!$H$12</f>
        <v>15.840000000000002</v>
      </c>
      <c r="J19" s="11">
        <f>[15]Fevereiro!$H$13</f>
        <v>16.2</v>
      </c>
      <c r="K19" s="11">
        <f>[15]Fevereiro!$H$14</f>
        <v>20.52</v>
      </c>
      <c r="L19" s="11">
        <f>[15]Fevereiro!$H$15</f>
        <v>17.64</v>
      </c>
      <c r="M19" s="11">
        <f>[15]Fevereiro!$H$16</f>
        <v>7.9200000000000008</v>
      </c>
      <c r="N19" s="11" t="str">
        <f>[15]Fevereiro!$H$17</f>
        <v>*</v>
      </c>
      <c r="O19" s="11">
        <f>[15]Fevereiro!$H$18</f>
        <v>13.68</v>
      </c>
      <c r="P19" s="11">
        <f>[15]Fevereiro!$H$19</f>
        <v>15.48</v>
      </c>
      <c r="Q19" s="11">
        <f>[15]Fevereiro!$H$20</f>
        <v>12.24</v>
      </c>
      <c r="R19" s="11">
        <f>[15]Fevereiro!$H$21</f>
        <v>10.44</v>
      </c>
      <c r="S19" s="11">
        <f>[15]Fevereiro!$H$22</f>
        <v>14.04</v>
      </c>
      <c r="T19" s="11">
        <f>[15]Fevereiro!$H$23</f>
        <v>23.040000000000003</v>
      </c>
      <c r="U19" s="11">
        <f>[15]Fevereiro!$H$24</f>
        <v>16.559999999999999</v>
      </c>
      <c r="V19" s="11">
        <f>[15]Fevereiro!$H$25</f>
        <v>14.04</v>
      </c>
      <c r="W19" s="11">
        <f>[15]Fevereiro!$H$26</f>
        <v>16.559999999999999</v>
      </c>
      <c r="X19" s="11">
        <f>[15]Fevereiro!$H$27</f>
        <v>20.88</v>
      </c>
      <c r="Y19" s="11">
        <f>[15]Fevereiro!$H$28</f>
        <v>15.48</v>
      </c>
      <c r="Z19" s="11">
        <f>[15]Fevereiro!$H$29</f>
        <v>17.28</v>
      </c>
      <c r="AA19" s="11">
        <f>[15]Fevereiro!$H$30</f>
        <v>22.68</v>
      </c>
      <c r="AB19" s="11">
        <f>[15]Fevereiro!$H$31</f>
        <v>16.2</v>
      </c>
      <c r="AC19" s="11">
        <f>[15]Fevereiro!$H$32</f>
        <v>18.720000000000002</v>
      </c>
      <c r="AD19" s="15">
        <f t="shared" si="1"/>
        <v>23.040000000000003</v>
      </c>
      <c r="AE19" s="115">
        <f t="shared" si="2"/>
        <v>16.653333333333336</v>
      </c>
      <c r="AG19" t="s">
        <v>47</v>
      </c>
    </row>
    <row r="20" spans="1:35" x14ac:dyDescent="0.2">
      <c r="A20" s="57" t="s">
        <v>5</v>
      </c>
      <c r="B20" s="11" t="str">
        <f>[16]Fevereiro!$H$5</f>
        <v>*</v>
      </c>
      <c r="C20" s="11" t="str">
        <f>[16]Fevereiro!$H$6</f>
        <v>*</v>
      </c>
      <c r="D20" s="11" t="str">
        <f>[16]Fevereiro!$H$7</f>
        <v>*</v>
      </c>
      <c r="E20" s="11" t="str">
        <f>[16]Fevereiro!$H$8</f>
        <v>*</v>
      </c>
      <c r="F20" s="11" t="str">
        <f>[16]Fevereiro!$H$9</f>
        <v>*</v>
      </c>
      <c r="G20" s="11" t="str">
        <f>[16]Fevereiro!$H$10</f>
        <v>*</v>
      </c>
      <c r="H20" s="11" t="str">
        <f>[16]Fevereiro!$H$11</f>
        <v>*</v>
      </c>
      <c r="I20" s="11" t="str">
        <f>[16]Fevereiro!$H$12</f>
        <v>*</v>
      </c>
      <c r="J20" s="11" t="str">
        <f>[16]Fevereiro!$H$13</f>
        <v>*</v>
      </c>
      <c r="K20" s="11" t="str">
        <f>[16]Fevereiro!$H$14</f>
        <v>*</v>
      </c>
      <c r="L20" s="11" t="str">
        <f>[16]Fevereiro!$H$15</f>
        <v>*</v>
      </c>
      <c r="M20" s="11" t="str">
        <f>[16]Fevereiro!$H$16</f>
        <v>*</v>
      </c>
      <c r="N20" s="11" t="str">
        <f>[16]Fevereiro!$H$17</f>
        <v>*</v>
      </c>
      <c r="O20" s="11">
        <f>[16]Fevereiro!$H$18</f>
        <v>9.7200000000000006</v>
      </c>
      <c r="P20" s="11">
        <f>[16]Fevereiro!$H$19</f>
        <v>17.64</v>
      </c>
      <c r="Q20" s="11">
        <f>[16]Fevereiro!$H$20</f>
        <v>11.520000000000001</v>
      </c>
      <c r="R20" s="11">
        <f>[16]Fevereiro!$H$21</f>
        <v>6.48</v>
      </c>
      <c r="S20" s="11">
        <f>[16]Fevereiro!$H$22</f>
        <v>12.6</v>
      </c>
      <c r="T20" s="11">
        <f>[16]Fevereiro!$H$23</f>
        <v>21.6</v>
      </c>
      <c r="U20" s="11">
        <f>[16]Fevereiro!$H$24</f>
        <v>16.559999999999999</v>
      </c>
      <c r="V20" s="11">
        <f>[16]Fevereiro!$H$25</f>
        <v>10.8</v>
      </c>
      <c r="W20" s="11">
        <f>[16]Fevereiro!$H$26</f>
        <v>11.520000000000001</v>
      </c>
      <c r="X20" s="11">
        <f>[16]Fevereiro!$H$27</f>
        <v>18.36</v>
      </c>
      <c r="Y20" s="11">
        <f>[16]Fevereiro!$H$28</f>
        <v>16.920000000000002</v>
      </c>
      <c r="Z20" s="11">
        <f>[16]Fevereiro!$H$29</f>
        <v>13.68</v>
      </c>
      <c r="AA20" s="11">
        <f>[16]Fevereiro!$H$30</f>
        <v>16.559999999999999</v>
      </c>
      <c r="AB20" s="11">
        <f>[16]Fevereiro!$H$31</f>
        <v>14.76</v>
      </c>
      <c r="AC20" s="11">
        <f>[16]Fevereiro!$H$32</f>
        <v>13.68</v>
      </c>
      <c r="AD20" s="15">
        <f t="shared" ref="AD20" si="3">MAX(B20:AC20)</f>
        <v>21.6</v>
      </c>
      <c r="AE20" s="115">
        <f t="shared" ref="AE20" si="4">AVERAGE(B20:AC20)</f>
        <v>14.160000000000002</v>
      </c>
      <c r="AF20" s="12" t="s">
        <v>47</v>
      </c>
      <c r="AH20" t="s">
        <v>47</v>
      </c>
    </row>
    <row r="21" spans="1:35" x14ac:dyDescent="0.2">
      <c r="A21" s="57" t="s">
        <v>43</v>
      </c>
      <c r="B21" s="11">
        <f>[17]Fevereiro!$H$5</f>
        <v>20.16</v>
      </c>
      <c r="C21" s="11">
        <f>[17]Fevereiro!$H$6</f>
        <v>24.840000000000003</v>
      </c>
      <c r="D21" s="11">
        <f>[17]Fevereiro!$H$7</f>
        <v>25.2</v>
      </c>
      <c r="E21" s="11">
        <f>[17]Fevereiro!$H$8</f>
        <v>24.12</v>
      </c>
      <c r="F21" s="11">
        <f>[17]Fevereiro!$H$9</f>
        <v>21.240000000000002</v>
      </c>
      <c r="G21" s="11">
        <f>[17]Fevereiro!$H$10</f>
        <v>26.28</v>
      </c>
      <c r="H21" s="11">
        <f>[17]Fevereiro!$H$11</f>
        <v>14.4</v>
      </c>
      <c r="I21" s="11">
        <f>[17]Fevereiro!$H$12</f>
        <v>18.720000000000002</v>
      </c>
      <c r="J21" s="11">
        <f>[17]Fevereiro!$H$13</f>
        <v>16.920000000000002</v>
      </c>
      <c r="K21" s="11">
        <f>[17]Fevereiro!$H$14</f>
        <v>19.8</v>
      </c>
      <c r="L21" s="11">
        <f>[17]Fevereiro!$H$15</f>
        <v>21.6</v>
      </c>
      <c r="M21" s="11">
        <f>[17]Fevereiro!$H$16</f>
        <v>14.76</v>
      </c>
      <c r="N21" s="11">
        <f>[17]Fevereiro!$H$17</f>
        <v>19.8</v>
      </c>
      <c r="O21" s="11">
        <f>[17]Fevereiro!$H$18</f>
        <v>24.840000000000003</v>
      </c>
      <c r="P21" s="11">
        <f>[17]Fevereiro!$H$19</f>
        <v>22.68</v>
      </c>
      <c r="Q21" s="11">
        <f>[17]Fevereiro!$H$20</f>
        <v>13.32</v>
      </c>
      <c r="R21" s="11">
        <f>[17]Fevereiro!$H$21</f>
        <v>12.6</v>
      </c>
      <c r="S21" s="11">
        <f>[17]Fevereiro!$H$22</f>
        <v>20.16</v>
      </c>
      <c r="T21" s="11">
        <f>[17]Fevereiro!$H$23</f>
        <v>36.36</v>
      </c>
      <c r="U21" s="11">
        <f>[17]Fevereiro!$H$24</f>
        <v>16.2</v>
      </c>
      <c r="V21" s="11">
        <f>[17]Fevereiro!$H$25</f>
        <v>19.440000000000001</v>
      </c>
      <c r="W21" s="11">
        <f>[17]Fevereiro!$H$26</f>
        <v>22.68</v>
      </c>
      <c r="X21" s="11">
        <f>[17]Fevereiro!$H$27</f>
        <v>27.720000000000002</v>
      </c>
      <c r="Y21" s="11">
        <f>[17]Fevereiro!$H$28</f>
        <v>20.52</v>
      </c>
      <c r="Z21" s="11">
        <f>[17]Fevereiro!$H$29</f>
        <v>16.920000000000002</v>
      </c>
      <c r="AA21" s="11">
        <f>[17]Fevereiro!$H$30</f>
        <v>25.2</v>
      </c>
      <c r="AB21" s="11">
        <f>[17]Fevereiro!$H$31</f>
        <v>23.040000000000003</v>
      </c>
      <c r="AC21" s="11">
        <f>[17]Fevereiro!$H$32</f>
        <v>17.28</v>
      </c>
      <c r="AD21" s="15">
        <f t="shared" si="1"/>
        <v>36.36</v>
      </c>
      <c r="AE21" s="115">
        <f t="shared" si="2"/>
        <v>20.957142857142856</v>
      </c>
    </row>
    <row r="22" spans="1:35" x14ac:dyDescent="0.2">
      <c r="A22" s="57" t="s">
        <v>6</v>
      </c>
      <c r="B22" s="11">
        <f>[18]Fevereiro!$H$5</f>
        <v>6.48</v>
      </c>
      <c r="C22" s="11">
        <f>[18]Fevereiro!$H$6</f>
        <v>3.9600000000000004</v>
      </c>
      <c r="D22" s="11">
        <f>[18]Fevereiro!$H$7</f>
        <v>5.7600000000000007</v>
      </c>
      <c r="E22" s="11">
        <f>[18]Fevereiro!$H$8</f>
        <v>1.4400000000000002</v>
      </c>
      <c r="F22" s="11">
        <f>[18]Fevereiro!$H$9</f>
        <v>8.2799999999999994</v>
      </c>
      <c r="G22" s="11">
        <f>[18]Fevereiro!$H$10</f>
        <v>8.2799999999999994</v>
      </c>
      <c r="H22" s="11">
        <f>[18]Fevereiro!$H$11</f>
        <v>6.12</v>
      </c>
      <c r="I22" s="11">
        <f>[18]Fevereiro!$H$12</f>
        <v>5.04</v>
      </c>
      <c r="J22" s="11">
        <f>[18]Fevereiro!$H$13</f>
        <v>6.84</v>
      </c>
      <c r="K22" s="11" t="str">
        <f>[18]Fevereiro!$H$14</f>
        <v>*</v>
      </c>
      <c r="L22" s="11">
        <f>[18]Fevereiro!$H$15</f>
        <v>0</v>
      </c>
      <c r="M22" s="11" t="str">
        <f>[18]Fevereiro!$H$16</f>
        <v>*</v>
      </c>
      <c r="N22" s="11">
        <f>[18]Fevereiro!$H$17</f>
        <v>0.36000000000000004</v>
      </c>
      <c r="O22" s="11">
        <f>[18]Fevereiro!$H$18</f>
        <v>14.04</v>
      </c>
      <c r="P22" s="11">
        <f>[18]Fevereiro!$H$19</f>
        <v>14.4</v>
      </c>
      <c r="Q22" s="11">
        <f>[18]Fevereiro!$H$20</f>
        <v>11.520000000000001</v>
      </c>
      <c r="R22" s="11">
        <f>[18]Fevereiro!$H$21</f>
        <v>13.32</v>
      </c>
      <c r="S22" s="11">
        <f>[18]Fevereiro!$H$22</f>
        <v>12.96</v>
      </c>
      <c r="T22" s="11">
        <f>[18]Fevereiro!$H$23</f>
        <v>20.88</v>
      </c>
      <c r="U22" s="11">
        <f>[18]Fevereiro!$H$24</f>
        <v>6.48</v>
      </c>
      <c r="V22" s="11">
        <f>[18]Fevereiro!$H$25</f>
        <v>14.76</v>
      </c>
      <c r="W22" s="11">
        <f>[18]Fevereiro!$H$26</f>
        <v>10.08</v>
      </c>
      <c r="X22" s="11">
        <f>[18]Fevereiro!$H$27</f>
        <v>7.5600000000000005</v>
      </c>
      <c r="Y22" s="11">
        <f>[18]Fevereiro!$H$28</f>
        <v>18.720000000000002</v>
      </c>
      <c r="Z22" s="11">
        <f>[18]Fevereiro!$H$29</f>
        <v>17.28</v>
      </c>
      <c r="AA22" s="11">
        <f>[18]Fevereiro!$H$30</f>
        <v>9.3600000000000012</v>
      </c>
      <c r="AB22" s="11">
        <f>[18]Fevereiro!$H$31</f>
        <v>11.520000000000001</v>
      </c>
      <c r="AC22" s="11">
        <f>[18]Fevereiro!$H$32</f>
        <v>14.76</v>
      </c>
      <c r="AD22" s="15">
        <f t="shared" si="1"/>
        <v>20.88</v>
      </c>
      <c r="AE22" s="115">
        <f t="shared" si="2"/>
        <v>9.6230769230769244</v>
      </c>
      <c r="AI22" t="s">
        <v>47</v>
      </c>
    </row>
    <row r="23" spans="1:35" x14ac:dyDescent="0.2">
      <c r="A23" s="57" t="s">
        <v>7</v>
      </c>
      <c r="B23" s="11">
        <f>[19]Fevereiro!$H$5</f>
        <v>10.8</v>
      </c>
      <c r="C23" s="11">
        <f>[19]Fevereiro!$H$6</f>
        <v>22.32</v>
      </c>
      <c r="D23" s="11">
        <f>[19]Fevereiro!$H$7</f>
        <v>15.48</v>
      </c>
      <c r="E23" s="11">
        <f>[19]Fevereiro!$H$8</f>
        <v>24.48</v>
      </c>
      <c r="F23" s="11">
        <f>[19]Fevereiro!$H$9</f>
        <v>17.28</v>
      </c>
      <c r="G23" s="11">
        <f>[19]Fevereiro!$H$10</f>
        <v>13.32</v>
      </c>
      <c r="H23" s="11">
        <f>[19]Fevereiro!$H$11</f>
        <v>14.04</v>
      </c>
      <c r="I23" s="11">
        <f>[19]Fevereiro!$H$12</f>
        <v>14.04</v>
      </c>
      <c r="J23" s="11">
        <f>[19]Fevereiro!$H$13</f>
        <v>12.96</v>
      </c>
      <c r="K23" s="11">
        <f>[19]Fevereiro!$H$14</f>
        <v>19.8</v>
      </c>
      <c r="L23" s="11">
        <f>[19]Fevereiro!$H$15</f>
        <v>17.64</v>
      </c>
      <c r="M23" s="11">
        <f>[19]Fevereiro!$H$16</f>
        <v>18.36</v>
      </c>
      <c r="N23" s="11">
        <f>[19]Fevereiro!$H$17</f>
        <v>11.520000000000001</v>
      </c>
      <c r="O23" s="11">
        <f>[19]Fevereiro!$H$18</f>
        <v>15.120000000000001</v>
      </c>
      <c r="P23" s="11">
        <f>[19]Fevereiro!$H$19</f>
        <v>19.440000000000001</v>
      </c>
      <c r="Q23" s="11">
        <f>[19]Fevereiro!$H$20</f>
        <v>11.520000000000001</v>
      </c>
      <c r="R23" s="11">
        <f>[19]Fevereiro!$H$21</f>
        <v>11.879999999999999</v>
      </c>
      <c r="S23" s="11">
        <f>[19]Fevereiro!$H$22</f>
        <v>16.2</v>
      </c>
      <c r="T23" s="11">
        <f>[19]Fevereiro!$H$23</f>
        <v>24.48</v>
      </c>
      <c r="U23" s="11">
        <f>[19]Fevereiro!$H$24</f>
        <v>8.64</v>
      </c>
      <c r="V23" s="11">
        <f>[19]Fevereiro!$H$25</f>
        <v>10.44</v>
      </c>
      <c r="W23" s="11">
        <f>[19]Fevereiro!$H$26</f>
        <v>17.28</v>
      </c>
      <c r="X23" s="11">
        <f>[19]Fevereiro!$H$27</f>
        <v>18</v>
      </c>
      <c r="Y23" s="11">
        <f>[19]Fevereiro!$H$28</f>
        <v>18.36</v>
      </c>
      <c r="Z23" s="11">
        <f>[19]Fevereiro!$H$29</f>
        <v>23.400000000000002</v>
      </c>
      <c r="AA23" s="11">
        <f>[19]Fevereiro!$H$30</f>
        <v>18.720000000000002</v>
      </c>
      <c r="AB23" s="11">
        <f>[19]Fevereiro!$H$31</f>
        <v>5.4</v>
      </c>
      <c r="AC23" s="11">
        <f>[19]Fevereiro!$H$32</f>
        <v>15.840000000000002</v>
      </c>
      <c r="AD23" s="15">
        <f t="shared" si="1"/>
        <v>24.48</v>
      </c>
      <c r="AE23" s="115">
        <f t="shared" si="2"/>
        <v>15.955714285714288</v>
      </c>
    </row>
    <row r="24" spans="1:35" x14ac:dyDescent="0.2">
      <c r="A24" s="57" t="s">
        <v>169</v>
      </c>
      <c r="B24" s="11">
        <f>[20]Fevereiro!$H$5</f>
        <v>10.44</v>
      </c>
      <c r="C24" s="11">
        <f>[20]Fevereiro!$H$6</f>
        <v>21.240000000000002</v>
      </c>
      <c r="D24" s="11">
        <f>[20]Fevereiro!$H$7</f>
        <v>13.32</v>
      </c>
      <c r="E24" s="11">
        <f>[20]Fevereiro!$H$8</f>
        <v>10.08</v>
      </c>
      <c r="F24" s="11">
        <f>[20]Fevereiro!$H$9</f>
        <v>18</v>
      </c>
      <c r="G24" s="11">
        <f>[20]Fevereiro!$H$10</f>
        <v>14.4</v>
      </c>
      <c r="H24" s="11">
        <f>[20]Fevereiro!$H$11</f>
        <v>16.559999999999999</v>
      </c>
      <c r="I24" s="11">
        <f>[20]Fevereiro!$H$12</f>
        <v>20.52</v>
      </c>
      <c r="J24" s="11">
        <f>[20]Fevereiro!$H$13</f>
        <v>14.4</v>
      </c>
      <c r="K24" s="11">
        <f>[20]Fevereiro!$H$14</f>
        <v>17.64</v>
      </c>
      <c r="L24" s="11">
        <f>[20]Fevereiro!$H$15</f>
        <v>27.720000000000002</v>
      </c>
      <c r="M24" s="11">
        <f>[20]Fevereiro!$H$16</f>
        <v>21.96</v>
      </c>
      <c r="N24" s="11">
        <f>[20]Fevereiro!$H$17</f>
        <v>13.68</v>
      </c>
      <c r="O24" s="11">
        <f>[20]Fevereiro!$H$18</f>
        <v>15.120000000000001</v>
      </c>
      <c r="P24" s="11">
        <f>[20]Fevereiro!$H$19</f>
        <v>19.8</v>
      </c>
      <c r="Q24" s="11">
        <f>[20]Fevereiro!$H$20</f>
        <v>9</v>
      </c>
      <c r="R24" s="11">
        <f>[20]Fevereiro!$H$21</f>
        <v>20.52</v>
      </c>
      <c r="S24" s="11">
        <f>[20]Fevereiro!$H$22</f>
        <v>19.8</v>
      </c>
      <c r="T24" s="11">
        <f>[20]Fevereiro!$H$23</f>
        <v>16.559999999999999</v>
      </c>
      <c r="U24" s="11" t="str">
        <f>[20]Fevereiro!$H$24</f>
        <v>*</v>
      </c>
      <c r="V24" s="11" t="str">
        <f>[20]Fevereiro!$H$25</f>
        <v>*</v>
      </c>
      <c r="W24" s="11" t="str">
        <f>[20]Fevereiro!$H$25</f>
        <v>*</v>
      </c>
      <c r="X24" s="11" t="str">
        <f>[20]Fevereiro!$H$27</f>
        <v>*</v>
      </c>
      <c r="Y24" s="11" t="str">
        <f>[20]Fevereiro!$H$28</f>
        <v>*</v>
      </c>
      <c r="Z24" s="11" t="str">
        <f>[20]Fevereiro!$H$29</f>
        <v>*</v>
      </c>
      <c r="AA24" s="11" t="str">
        <f>[20]Fevereiro!$H$30</f>
        <v>*</v>
      </c>
      <c r="AB24" s="11" t="str">
        <f>[20]Fevereiro!$H$31</f>
        <v>*</v>
      </c>
      <c r="AC24" s="11" t="str">
        <f>[20]Fevereiro!$H$32</f>
        <v>*</v>
      </c>
      <c r="AD24" s="87">
        <f t="shared" si="1"/>
        <v>27.720000000000002</v>
      </c>
      <c r="AE24" s="109">
        <f t="shared" si="2"/>
        <v>16.882105263157897</v>
      </c>
      <c r="AH24" t="s">
        <v>47</v>
      </c>
      <c r="AI24" t="s">
        <v>47</v>
      </c>
    </row>
    <row r="25" spans="1:35" x14ac:dyDescent="0.2">
      <c r="A25" s="57" t="s">
        <v>170</v>
      </c>
      <c r="B25" s="11">
        <f>[21]Fevereiro!$H$5</f>
        <v>11.16</v>
      </c>
      <c r="C25" s="11">
        <f>[21]Fevereiro!$H$6</f>
        <v>18.36</v>
      </c>
      <c r="D25" s="11">
        <f>[21]Fevereiro!$H$7</f>
        <v>18</v>
      </c>
      <c r="E25" s="11">
        <f>[21]Fevereiro!$H$8</f>
        <v>15.840000000000002</v>
      </c>
      <c r="F25" s="11">
        <f>[21]Fevereiro!$H$9</f>
        <v>22.68</v>
      </c>
      <c r="G25" s="11">
        <f>[21]Fevereiro!$H$10</f>
        <v>16.2</v>
      </c>
      <c r="H25" s="11">
        <f>[21]Fevereiro!$H$11</f>
        <v>21.240000000000002</v>
      </c>
      <c r="I25" s="11">
        <f>[21]Fevereiro!$H$12</f>
        <v>25.92</v>
      </c>
      <c r="J25" s="11">
        <f>[21]Fevereiro!$H$13</f>
        <v>17.64</v>
      </c>
      <c r="K25" s="11">
        <f>[21]Fevereiro!$H$14</f>
        <v>15.840000000000002</v>
      </c>
      <c r="L25" s="11">
        <f>[21]Fevereiro!$H$15</f>
        <v>26.28</v>
      </c>
      <c r="M25" s="11">
        <f>[21]Fevereiro!$H$16</f>
        <v>26.64</v>
      </c>
      <c r="N25" s="11">
        <f>[21]Fevereiro!$H$17</f>
        <v>19.8</v>
      </c>
      <c r="O25" s="11">
        <f>[21]Fevereiro!$H$18</f>
        <v>21.6</v>
      </c>
      <c r="P25" s="11">
        <f>[21]Fevereiro!$H$19</f>
        <v>20.16</v>
      </c>
      <c r="Q25" s="11">
        <f>[21]Fevereiro!$H$20</f>
        <v>11.520000000000001</v>
      </c>
      <c r="R25" s="11">
        <f>[21]Fevereiro!$H$21</f>
        <v>14.4</v>
      </c>
      <c r="S25" s="11">
        <f>[21]Fevereiro!$H$22</f>
        <v>37.440000000000005</v>
      </c>
      <c r="T25" s="11">
        <f>[21]Fevereiro!$H$23</f>
        <v>23.400000000000002</v>
      </c>
      <c r="U25" s="11">
        <f>[21]Fevereiro!$H$24</f>
        <v>11.879999999999999</v>
      </c>
      <c r="V25" s="11">
        <f>[21]Fevereiro!$H$25</f>
        <v>15.840000000000002</v>
      </c>
      <c r="W25" s="11">
        <f>[21]Fevereiro!$H$26</f>
        <v>16.2</v>
      </c>
      <c r="X25" s="11">
        <f>[21]Fevereiro!$H$27</f>
        <v>20.88</v>
      </c>
      <c r="Y25" s="11">
        <f>[21]Fevereiro!$H$28</f>
        <v>22.68</v>
      </c>
      <c r="Z25" s="11">
        <f>[21]Fevereiro!$H$29</f>
        <v>35.28</v>
      </c>
      <c r="AA25" s="11">
        <f>[21]Fevereiro!$H$30</f>
        <v>24.840000000000003</v>
      </c>
      <c r="AB25" s="11">
        <f>[21]Fevereiro!$H$31</f>
        <v>10.8</v>
      </c>
      <c r="AC25" s="11">
        <f>[21]Fevereiro!$H$32</f>
        <v>17.64</v>
      </c>
      <c r="AD25" s="87">
        <f t="shared" si="1"/>
        <v>37.440000000000005</v>
      </c>
      <c r="AE25" s="109">
        <f t="shared" si="2"/>
        <v>20.00571428571428</v>
      </c>
      <c r="AF25" s="12" t="s">
        <v>47</v>
      </c>
    </row>
    <row r="26" spans="1:35" x14ac:dyDescent="0.2">
      <c r="A26" s="57" t="s">
        <v>171</v>
      </c>
      <c r="B26" s="11">
        <f>[22]Fevereiro!$H$5</f>
        <v>11.16</v>
      </c>
      <c r="C26" s="11">
        <f>[22]Fevereiro!$H$6</f>
        <v>20.52</v>
      </c>
      <c r="D26" s="11">
        <f>[22]Fevereiro!$H$7</f>
        <v>14.4</v>
      </c>
      <c r="E26" s="11">
        <f>[22]Fevereiro!$H$8</f>
        <v>12.24</v>
      </c>
      <c r="F26" s="11">
        <f>[22]Fevereiro!$H$9</f>
        <v>14.04</v>
      </c>
      <c r="G26" s="11">
        <f>[22]Fevereiro!$H$10</f>
        <v>11.16</v>
      </c>
      <c r="H26" s="11">
        <f>[22]Fevereiro!$H$11</f>
        <v>12.6</v>
      </c>
      <c r="I26" s="11">
        <f>[22]Fevereiro!$H$12</f>
        <v>16.559999999999999</v>
      </c>
      <c r="J26" s="11">
        <f>[22]Fevereiro!$H$13</f>
        <v>13.32</v>
      </c>
      <c r="K26" s="11">
        <f>[22]Fevereiro!$H$14</f>
        <v>21.96</v>
      </c>
      <c r="L26" s="11">
        <f>[22]Fevereiro!$H$15</f>
        <v>26.28</v>
      </c>
      <c r="M26" s="11">
        <f>[22]Fevereiro!$H$16</f>
        <v>13.68</v>
      </c>
      <c r="N26" s="11">
        <f>[22]Fevereiro!$H$17</f>
        <v>15.48</v>
      </c>
      <c r="O26" s="11">
        <f>[22]Fevereiro!$H$18</f>
        <v>13.68</v>
      </c>
      <c r="P26" s="11">
        <f>[22]Fevereiro!$H$19</f>
        <v>16.920000000000002</v>
      </c>
      <c r="Q26" s="11">
        <f>[22]Fevereiro!$H$20</f>
        <v>11.520000000000001</v>
      </c>
      <c r="R26" s="11">
        <f>[22]Fevereiro!$H$21</f>
        <v>13.68</v>
      </c>
      <c r="S26" s="11">
        <f>[22]Fevereiro!$H$22</f>
        <v>18.720000000000002</v>
      </c>
      <c r="T26" s="11">
        <f>[22]Fevereiro!$H$23</f>
        <v>15.840000000000002</v>
      </c>
      <c r="U26" s="11">
        <f>[22]Fevereiro!$H$24</f>
        <v>10.08</v>
      </c>
      <c r="V26" s="11">
        <f>[22]Fevereiro!$H$25</f>
        <v>14.04</v>
      </c>
      <c r="W26" s="11">
        <f>[22]Fevereiro!$H$26</f>
        <v>13.68</v>
      </c>
      <c r="X26" s="11">
        <f>[22]Fevereiro!$H$27</f>
        <v>22.32</v>
      </c>
      <c r="Y26" s="11">
        <f>[22]Fevereiro!$H$28</f>
        <v>24.48</v>
      </c>
      <c r="Z26" s="11">
        <f>[22]Fevereiro!$H$29</f>
        <v>31.680000000000003</v>
      </c>
      <c r="AA26" s="11">
        <f>[22]Fevereiro!$H$30</f>
        <v>17.64</v>
      </c>
      <c r="AB26" s="11">
        <f>[22]Fevereiro!$H$31</f>
        <v>6.84</v>
      </c>
      <c r="AC26" s="11">
        <f>[22]Fevereiro!$H$32</f>
        <v>14.4</v>
      </c>
      <c r="AD26" s="87">
        <f t="shared" si="1"/>
        <v>31.680000000000003</v>
      </c>
      <c r="AE26" s="109">
        <f t="shared" si="2"/>
        <v>16.032857142857143</v>
      </c>
      <c r="AF26" t="s">
        <v>47</v>
      </c>
      <c r="AG26" t="s">
        <v>47</v>
      </c>
      <c r="AH26" t="s">
        <v>47</v>
      </c>
      <c r="AI26" t="s">
        <v>47</v>
      </c>
    </row>
    <row r="27" spans="1:35" x14ac:dyDescent="0.2">
      <c r="A27" s="57" t="s">
        <v>8</v>
      </c>
      <c r="B27" s="11">
        <f>[23]Fevereiro!$H$5</f>
        <v>15.48</v>
      </c>
      <c r="C27" s="11">
        <f>[23]Fevereiro!$H$6</f>
        <v>29.16</v>
      </c>
      <c r="D27" s="11">
        <f>[23]Fevereiro!$H$7</f>
        <v>12.96</v>
      </c>
      <c r="E27" s="11">
        <f>[23]Fevereiro!$H$8</f>
        <v>21.240000000000002</v>
      </c>
      <c r="F27" s="11">
        <f>[23]Fevereiro!$H$9</f>
        <v>13.32</v>
      </c>
      <c r="G27" s="11">
        <f>[23]Fevereiro!$H$10</f>
        <v>18</v>
      </c>
      <c r="H27" s="11">
        <f>[23]Fevereiro!$H$11</f>
        <v>20.52</v>
      </c>
      <c r="I27" s="11">
        <f>[23]Fevereiro!$H$12</f>
        <v>18.36</v>
      </c>
      <c r="J27" s="11">
        <f>[23]Fevereiro!$H$13</f>
        <v>15.48</v>
      </c>
      <c r="K27" s="11">
        <f>[23]Fevereiro!$H$14</f>
        <v>15.840000000000002</v>
      </c>
      <c r="L27" s="11">
        <f>[23]Fevereiro!$H$15</f>
        <v>20.88</v>
      </c>
      <c r="M27" s="11">
        <f>[23]Fevereiro!$H$16</f>
        <v>29.52</v>
      </c>
      <c r="N27" s="11">
        <f>[23]Fevereiro!$H$17</f>
        <v>23.759999999999998</v>
      </c>
      <c r="O27" s="11">
        <f>[23]Fevereiro!$H$18</f>
        <v>18</v>
      </c>
      <c r="P27" s="11">
        <f>[23]Fevereiro!$H$19</f>
        <v>18.720000000000002</v>
      </c>
      <c r="Q27" s="11">
        <f>[23]Fevereiro!$H$20</f>
        <v>12.24</v>
      </c>
      <c r="R27" s="11">
        <f>[23]Fevereiro!$H$21</f>
        <v>12.96</v>
      </c>
      <c r="S27" s="11">
        <f>[23]Fevereiro!$H$22</f>
        <v>11.879999999999999</v>
      </c>
      <c r="T27" s="11">
        <f>[23]Fevereiro!$H$23</f>
        <v>12.6</v>
      </c>
      <c r="U27" s="11">
        <f>[23]Fevereiro!$H$24</f>
        <v>12.96</v>
      </c>
      <c r="V27" s="11">
        <f>[23]Fevereiro!$H$25</f>
        <v>14.04</v>
      </c>
      <c r="W27" s="11">
        <f>[23]Fevereiro!$H$26</f>
        <v>13.68</v>
      </c>
      <c r="X27" s="11">
        <f>[23]Fevereiro!$H$27</f>
        <v>15.120000000000001</v>
      </c>
      <c r="Y27" s="11">
        <f>[23]Fevereiro!$H$28</f>
        <v>23.759999999999998</v>
      </c>
      <c r="Z27" s="11">
        <f>[23]Fevereiro!$H$29</f>
        <v>26.28</v>
      </c>
      <c r="AA27" s="11">
        <f>[23]Fevereiro!$H$30</f>
        <v>22.68</v>
      </c>
      <c r="AB27" s="11">
        <f>[23]Fevereiro!$H$31</f>
        <v>9.3600000000000012</v>
      </c>
      <c r="AC27" s="11">
        <f>[23]Fevereiro!$H$32</f>
        <v>16.2</v>
      </c>
      <c r="AD27" s="15">
        <f t="shared" si="1"/>
        <v>29.52</v>
      </c>
      <c r="AE27" s="115">
        <f t="shared" si="2"/>
        <v>17.678571428571427</v>
      </c>
      <c r="AH27" t="s">
        <v>47</v>
      </c>
    </row>
    <row r="28" spans="1:35" x14ac:dyDescent="0.2">
      <c r="A28" s="57" t="s">
        <v>9</v>
      </c>
      <c r="B28" s="11">
        <f>[24]Fevereiro!$H$5</f>
        <v>8.64</v>
      </c>
      <c r="C28" s="11">
        <f>[24]Fevereiro!$H$6</f>
        <v>30.96</v>
      </c>
      <c r="D28" s="11">
        <f>[24]Fevereiro!$H$7</f>
        <v>24.840000000000003</v>
      </c>
      <c r="E28" s="11">
        <f>[24]Fevereiro!$H$8</f>
        <v>19.440000000000001</v>
      </c>
      <c r="F28" s="11">
        <f>[24]Fevereiro!$H$9</f>
        <v>12.96</v>
      </c>
      <c r="G28" s="11">
        <f>[24]Fevereiro!$H$10</f>
        <v>12.96</v>
      </c>
      <c r="H28" s="11">
        <f>[24]Fevereiro!$H$11</f>
        <v>12.24</v>
      </c>
      <c r="I28" s="11">
        <f>[24]Fevereiro!$H$12</f>
        <v>15.840000000000002</v>
      </c>
      <c r="J28" s="11">
        <f>[24]Fevereiro!$H$13</f>
        <v>26.28</v>
      </c>
      <c r="K28" s="11">
        <f>[24]Fevereiro!$H$14</f>
        <v>19.079999999999998</v>
      </c>
      <c r="L28" s="11">
        <f>[24]Fevereiro!$H$15</f>
        <v>19.079999999999998</v>
      </c>
      <c r="M28" s="11">
        <f>[24]Fevereiro!$H$16</f>
        <v>22.68</v>
      </c>
      <c r="N28" s="11">
        <f>[24]Fevereiro!$H$17</f>
        <v>10.8</v>
      </c>
      <c r="O28" s="11">
        <f>[24]Fevereiro!$H$18</f>
        <v>12.6</v>
      </c>
      <c r="P28" s="11">
        <f>[24]Fevereiro!$H$19</f>
        <v>20.16</v>
      </c>
      <c r="Q28" s="11">
        <f>[24]Fevereiro!$H$20</f>
        <v>15.840000000000002</v>
      </c>
      <c r="R28" s="11">
        <f>[24]Fevereiro!$H$21</f>
        <v>18.720000000000002</v>
      </c>
      <c r="S28" s="11">
        <f>[24]Fevereiro!$H$22</f>
        <v>15.48</v>
      </c>
      <c r="T28" s="11">
        <f>[24]Fevereiro!$H$23</f>
        <v>12.24</v>
      </c>
      <c r="U28" s="11">
        <f>[24]Fevereiro!$H$24</f>
        <v>14.76</v>
      </c>
      <c r="V28" s="11">
        <f>[24]Fevereiro!$H$25</f>
        <v>10.08</v>
      </c>
      <c r="W28" s="11">
        <f>[24]Fevereiro!$H$26</f>
        <v>10.8</v>
      </c>
      <c r="X28" s="11">
        <f>[24]Fevereiro!$H$27</f>
        <v>18.36</v>
      </c>
      <c r="Y28" s="11">
        <f>[24]Fevereiro!$H$28</f>
        <v>20.52</v>
      </c>
      <c r="Z28" s="11">
        <f>[24]Fevereiro!$H$29</f>
        <v>25.56</v>
      </c>
      <c r="AA28" s="11">
        <f>[24]Fevereiro!$H$30</f>
        <v>15.840000000000002</v>
      </c>
      <c r="AB28" s="11">
        <f>[24]Fevereiro!$H$31</f>
        <v>7.9200000000000008</v>
      </c>
      <c r="AC28" s="11">
        <f>[24]Fevereiro!$H$32</f>
        <v>12.24</v>
      </c>
      <c r="AD28" s="15">
        <f t="shared" si="1"/>
        <v>30.96</v>
      </c>
      <c r="AE28" s="115">
        <f t="shared" si="2"/>
        <v>16.675714285714285</v>
      </c>
      <c r="AH28" t="s">
        <v>47</v>
      </c>
    </row>
    <row r="29" spans="1:35" x14ac:dyDescent="0.2">
      <c r="A29" s="57" t="s">
        <v>42</v>
      </c>
      <c r="B29" s="11">
        <f>[25]Fevereiro!$H$5</f>
        <v>14.04</v>
      </c>
      <c r="C29" s="11">
        <f>[25]Fevereiro!$H$6</f>
        <v>20.88</v>
      </c>
      <c r="D29" s="11">
        <f>[25]Fevereiro!$H$7</f>
        <v>9.3600000000000012</v>
      </c>
      <c r="E29" s="11">
        <f>[25]Fevereiro!$H$8</f>
        <v>11.879999999999999</v>
      </c>
      <c r="F29" s="11">
        <f>[25]Fevereiro!$H$9</f>
        <v>10.44</v>
      </c>
      <c r="G29" s="11">
        <f>[25]Fevereiro!$H$10</f>
        <v>6.84</v>
      </c>
      <c r="H29" s="11">
        <f>[25]Fevereiro!$H$11</f>
        <v>10.44</v>
      </c>
      <c r="I29" s="11">
        <f>[25]Fevereiro!$H$12</f>
        <v>17.64</v>
      </c>
      <c r="J29" s="11">
        <f>[25]Fevereiro!$H$13</f>
        <v>12.6</v>
      </c>
      <c r="K29" s="11">
        <f>[25]Fevereiro!$H$14</f>
        <v>16.920000000000002</v>
      </c>
      <c r="L29" s="11">
        <f>[25]Fevereiro!$H$15</f>
        <v>17.28</v>
      </c>
      <c r="M29" s="11">
        <f>[25]Fevereiro!$H$16</f>
        <v>11.520000000000001</v>
      </c>
      <c r="N29" s="11">
        <f>[25]Fevereiro!$H$17</f>
        <v>9</v>
      </c>
      <c r="O29" s="11">
        <f>[25]Fevereiro!$H$18</f>
        <v>7.9200000000000008</v>
      </c>
      <c r="P29" s="11">
        <f>[25]Fevereiro!$H$19</f>
        <v>13.32</v>
      </c>
      <c r="Q29" s="11">
        <f>[25]Fevereiro!$H$20</f>
        <v>10.8</v>
      </c>
      <c r="R29" s="11">
        <f>[25]Fevereiro!$H$21</f>
        <v>9.7200000000000006</v>
      </c>
      <c r="S29" s="11">
        <f>[25]Fevereiro!$H$22</f>
        <v>16.2</v>
      </c>
      <c r="T29" s="11">
        <f>[25]Fevereiro!$H$23</f>
        <v>15.840000000000002</v>
      </c>
      <c r="U29" s="11">
        <f>[25]Fevereiro!$H$24</f>
        <v>9.3600000000000012</v>
      </c>
      <c r="V29" s="11">
        <f>[25]Fevereiro!$H$25</f>
        <v>11.16</v>
      </c>
      <c r="W29" s="11">
        <f>[25]Fevereiro!$H$26</f>
        <v>15.48</v>
      </c>
      <c r="X29" s="11">
        <f>[25]Fevereiro!$H$27</f>
        <v>19.8</v>
      </c>
      <c r="Y29" s="11">
        <f>[25]Fevereiro!$H$28</f>
        <v>16.920000000000002</v>
      </c>
      <c r="Z29" s="11">
        <f>[25]Fevereiro!$H$29</f>
        <v>15.48</v>
      </c>
      <c r="AA29" s="11">
        <f>[25]Fevereiro!$H$30</f>
        <v>12.96</v>
      </c>
      <c r="AB29" s="11">
        <f>[25]Fevereiro!$H$31</f>
        <v>7.9200000000000008</v>
      </c>
      <c r="AC29" s="11">
        <f>[25]Fevereiro!$H$32</f>
        <v>8.64</v>
      </c>
      <c r="AD29" s="15">
        <f t="shared" si="1"/>
        <v>20.88</v>
      </c>
      <c r="AE29" s="115">
        <f t="shared" si="2"/>
        <v>12.870000000000003</v>
      </c>
      <c r="AG29" t="s">
        <v>47</v>
      </c>
    </row>
    <row r="30" spans="1:35" x14ac:dyDescent="0.2">
      <c r="A30" s="57" t="s">
        <v>10</v>
      </c>
      <c r="B30" s="11">
        <f>[26]Fevereiro!$H$5</f>
        <v>9</v>
      </c>
      <c r="C30" s="11">
        <f>[26]Fevereiro!$H$6</f>
        <v>17.28</v>
      </c>
      <c r="D30" s="11">
        <f>[26]Fevereiro!$H$7</f>
        <v>12.24</v>
      </c>
      <c r="E30" s="11">
        <f>[26]Fevereiro!$H$8</f>
        <v>10.44</v>
      </c>
      <c r="F30" s="11">
        <f>[26]Fevereiro!$H$9</f>
        <v>11.16</v>
      </c>
      <c r="G30" s="11">
        <f>[26]Fevereiro!$H$10</f>
        <v>10.44</v>
      </c>
      <c r="H30" s="11">
        <f>[26]Fevereiro!$H$11</f>
        <v>14.04</v>
      </c>
      <c r="I30" s="11">
        <f>[26]Fevereiro!$H$12</f>
        <v>18.36</v>
      </c>
      <c r="J30" s="11">
        <f>[26]Fevereiro!$H$13</f>
        <v>11.879999999999999</v>
      </c>
      <c r="K30" s="11">
        <f>[26]Fevereiro!$H$14</f>
        <v>18.36</v>
      </c>
      <c r="L30" s="11">
        <f>[26]Fevereiro!$H$15</f>
        <v>16.920000000000002</v>
      </c>
      <c r="M30" s="11">
        <f>[26]Fevereiro!$H$16</f>
        <v>21.6</v>
      </c>
      <c r="N30" s="11">
        <f>[26]Fevereiro!$H$17</f>
        <v>16.559999999999999</v>
      </c>
      <c r="O30" s="11">
        <f>[26]Fevereiro!$H$18</f>
        <v>12.24</v>
      </c>
      <c r="P30" s="11">
        <f>[26]Fevereiro!$H$19</f>
        <v>17.28</v>
      </c>
      <c r="Q30" s="11">
        <f>[26]Fevereiro!$H$20</f>
        <v>7.5600000000000005</v>
      </c>
      <c r="R30" s="11">
        <f>[26]Fevereiro!$H$21</f>
        <v>12.96</v>
      </c>
      <c r="S30" s="11">
        <f>[26]Fevereiro!$H$22</f>
        <v>12.96</v>
      </c>
      <c r="T30" s="11">
        <f>[26]Fevereiro!$H$23</f>
        <v>8.64</v>
      </c>
      <c r="U30" s="11">
        <f>[26]Fevereiro!$H$24</f>
        <v>9</v>
      </c>
      <c r="V30" s="11">
        <f>[26]Fevereiro!$H$25</f>
        <v>8.2799999999999994</v>
      </c>
      <c r="W30" s="11">
        <f>[26]Fevereiro!$H$26</f>
        <v>9</v>
      </c>
      <c r="X30" s="11">
        <f>[26]Fevereiro!$H$27</f>
        <v>13.68</v>
      </c>
      <c r="Y30" s="11">
        <f>[26]Fevereiro!$H$28</f>
        <v>14.76</v>
      </c>
      <c r="Z30" s="11">
        <f>[26]Fevereiro!$H$29</f>
        <v>20.52</v>
      </c>
      <c r="AA30" s="11">
        <f>[26]Fevereiro!$H$30</f>
        <v>11.879999999999999</v>
      </c>
      <c r="AB30" s="11">
        <f>[26]Fevereiro!$H$31</f>
        <v>7.2</v>
      </c>
      <c r="AC30" s="11">
        <f>[26]Fevereiro!$H$32</f>
        <v>8.2799999999999994</v>
      </c>
      <c r="AD30" s="15">
        <f t="shared" si="1"/>
        <v>21.6</v>
      </c>
      <c r="AE30" s="115">
        <f t="shared" si="2"/>
        <v>12.947142857142854</v>
      </c>
      <c r="AI30" t="s">
        <v>47</v>
      </c>
    </row>
    <row r="31" spans="1:35" x14ac:dyDescent="0.2">
      <c r="A31" s="57" t="s">
        <v>172</v>
      </c>
      <c r="B31" s="11">
        <f>[27]Fevereiro!$H$5</f>
        <v>14.4</v>
      </c>
      <c r="C31" s="11">
        <f>[27]Fevereiro!$H$6</f>
        <v>27</v>
      </c>
      <c r="D31" s="11">
        <f>[27]Fevereiro!$H$7</f>
        <v>26.28</v>
      </c>
      <c r="E31" s="11">
        <f>[27]Fevereiro!$H$8</f>
        <v>38.880000000000003</v>
      </c>
      <c r="F31" s="11">
        <f>[27]Fevereiro!$H$9</f>
        <v>24.48</v>
      </c>
      <c r="G31" s="11">
        <f>[27]Fevereiro!$H$10</f>
        <v>22.68</v>
      </c>
      <c r="H31" s="11">
        <f>[27]Fevereiro!$H$11</f>
        <v>22.68</v>
      </c>
      <c r="I31" s="11">
        <f>[27]Fevereiro!$H$12</f>
        <v>25.2</v>
      </c>
      <c r="J31" s="11">
        <f>[27]Fevereiro!$H$13</f>
        <v>16.920000000000002</v>
      </c>
      <c r="K31" s="11">
        <f>[27]Fevereiro!$H$14</f>
        <v>25.92</v>
      </c>
      <c r="L31" s="11">
        <f>[27]Fevereiro!$H$15</f>
        <v>30.6</v>
      </c>
      <c r="M31" s="11">
        <f>[27]Fevereiro!$H$16</f>
        <v>26.28</v>
      </c>
      <c r="N31" s="11">
        <f>[27]Fevereiro!$H$17</f>
        <v>20.52</v>
      </c>
      <c r="O31" s="11">
        <f>[27]Fevereiro!$H$18</f>
        <v>19.079999999999998</v>
      </c>
      <c r="P31" s="11">
        <f>[27]Fevereiro!$H$19</f>
        <v>26.28</v>
      </c>
      <c r="Q31" s="11">
        <f>[27]Fevereiro!$H$20</f>
        <v>18.36</v>
      </c>
      <c r="R31" s="11">
        <f>[27]Fevereiro!$H$21</f>
        <v>19.440000000000001</v>
      </c>
      <c r="S31" s="11">
        <f>[27]Fevereiro!$H$22</f>
        <v>45.72</v>
      </c>
      <c r="T31" s="11">
        <f>[27]Fevereiro!$H$23</f>
        <v>20.88</v>
      </c>
      <c r="U31" s="11">
        <f>[27]Fevereiro!$H$24</f>
        <v>23.759999999999998</v>
      </c>
      <c r="V31" s="11">
        <f>[27]Fevereiro!$H$25</f>
        <v>20.16</v>
      </c>
      <c r="W31" s="11">
        <f>[27]Fevereiro!$H$26</f>
        <v>32.76</v>
      </c>
      <c r="X31" s="11">
        <f>[27]Fevereiro!$H$27</f>
        <v>34.56</v>
      </c>
      <c r="Y31" s="11">
        <f>[27]Fevereiro!$H$28</f>
        <v>34.200000000000003</v>
      </c>
      <c r="Z31" s="11">
        <f>[27]Fevereiro!$H$29</f>
        <v>36.36</v>
      </c>
      <c r="AA31" s="11">
        <f>[27]Fevereiro!$H$30</f>
        <v>28.08</v>
      </c>
      <c r="AB31" s="11">
        <f>[27]Fevereiro!$H$31</f>
        <v>13.32</v>
      </c>
      <c r="AC31" s="11">
        <f>[27]Fevereiro!$H$32</f>
        <v>19.079999999999998</v>
      </c>
      <c r="AD31" s="87">
        <f t="shared" si="1"/>
        <v>45.72</v>
      </c>
      <c r="AE31" s="109">
        <f t="shared" si="2"/>
        <v>25.495714285714289</v>
      </c>
      <c r="AF31" s="12" t="s">
        <v>47</v>
      </c>
      <c r="AH31" t="s">
        <v>47</v>
      </c>
    </row>
    <row r="32" spans="1:35" x14ac:dyDescent="0.2">
      <c r="A32" s="57" t="s">
        <v>11</v>
      </c>
      <c r="B32" s="11">
        <f>[28]Fevereiro!$H$5</f>
        <v>0.36000000000000004</v>
      </c>
      <c r="C32" s="11">
        <f>[28]Fevereiro!$H$6</f>
        <v>18.720000000000002</v>
      </c>
      <c r="D32" s="11">
        <f>[28]Fevereiro!$H$7</f>
        <v>0.72000000000000008</v>
      </c>
      <c r="E32" s="11">
        <f>[28]Fevereiro!$H$8</f>
        <v>1.8</v>
      </c>
      <c r="F32" s="11">
        <f>[28]Fevereiro!$H$9</f>
        <v>0</v>
      </c>
      <c r="G32" s="11">
        <f>[28]Fevereiro!$H$10</f>
        <v>0</v>
      </c>
      <c r="H32" s="11">
        <f>[28]Fevereiro!$H$11</f>
        <v>2.52</v>
      </c>
      <c r="I32" s="11">
        <f>[28]Fevereiro!$H$12</f>
        <v>0</v>
      </c>
      <c r="J32" s="11">
        <f>[28]Fevereiro!$H$13</f>
        <v>0</v>
      </c>
      <c r="K32" s="11">
        <f>[28]Fevereiro!$H$14</f>
        <v>1.08</v>
      </c>
      <c r="L32" s="11">
        <f>[28]Fevereiro!$H$15</f>
        <v>5.7600000000000007</v>
      </c>
      <c r="M32" s="11">
        <f>[28]Fevereiro!$H$16</f>
        <v>11.879999999999999</v>
      </c>
      <c r="N32" s="11">
        <f>[28]Fevereiro!$H$17</f>
        <v>6.84</v>
      </c>
      <c r="O32" s="11">
        <f>[28]Fevereiro!$H$18</f>
        <v>0</v>
      </c>
      <c r="P32" s="11">
        <f>[28]Fevereiro!$H$19</f>
        <v>16.2</v>
      </c>
      <c r="Q32" s="11">
        <f>[28]Fevereiro!$H$20</f>
        <v>11.16</v>
      </c>
      <c r="R32" s="11">
        <f>[28]Fevereiro!$H$21</f>
        <v>20.52</v>
      </c>
      <c r="S32" s="11">
        <f>[28]Fevereiro!$H$22</f>
        <v>23.040000000000003</v>
      </c>
      <c r="T32" s="11">
        <f>[28]Fevereiro!$H$23</f>
        <v>12.96</v>
      </c>
      <c r="U32" s="11">
        <f>[28]Fevereiro!$H$24</f>
        <v>15.48</v>
      </c>
      <c r="V32" s="11">
        <f>[28]Fevereiro!$H$25</f>
        <v>12.6</v>
      </c>
      <c r="W32" s="11">
        <f>[28]Fevereiro!$H$26</f>
        <v>5.7600000000000007</v>
      </c>
      <c r="X32" s="11">
        <f>[28]Fevereiro!$H$27</f>
        <v>10.44</v>
      </c>
      <c r="Y32" s="11">
        <f>[28]Fevereiro!$H$28</f>
        <v>14.4</v>
      </c>
      <c r="Z32" s="11">
        <f>[28]Fevereiro!$H$29</f>
        <v>12.6</v>
      </c>
      <c r="AA32" s="11">
        <f>[28]Fevereiro!$H$30</f>
        <v>9.7200000000000006</v>
      </c>
      <c r="AB32" s="11">
        <f>[28]Fevereiro!$H$31</f>
        <v>5.04</v>
      </c>
      <c r="AC32" s="11">
        <f>[28]Fevereiro!$H$32</f>
        <v>9.3600000000000012</v>
      </c>
      <c r="AD32" s="15">
        <f t="shared" si="1"/>
        <v>23.040000000000003</v>
      </c>
      <c r="AE32" s="115">
        <f t="shared" si="2"/>
        <v>8.1771428571428562</v>
      </c>
      <c r="AH32" t="s">
        <v>47</v>
      </c>
      <c r="AI32" t="s">
        <v>47</v>
      </c>
    </row>
    <row r="33" spans="1:35" s="5" customFormat="1" x14ac:dyDescent="0.2">
      <c r="A33" s="57" t="s">
        <v>12</v>
      </c>
      <c r="B33" s="11">
        <f>[29]Fevereiro!$H$5</f>
        <v>12.6</v>
      </c>
      <c r="C33" s="11">
        <f>[29]Fevereiro!$H$6</f>
        <v>11.16</v>
      </c>
      <c r="D33" s="11">
        <f>[29]Fevereiro!$H$7</f>
        <v>8.64</v>
      </c>
      <c r="E33" s="11">
        <f>[29]Fevereiro!$H$8</f>
        <v>9</v>
      </c>
      <c r="F33" s="11">
        <f>[29]Fevereiro!$H$9</f>
        <v>13.32</v>
      </c>
      <c r="G33" s="11">
        <f>[29]Fevereiro!$H$10</f>
        <v>7.5600000000000005</v>
      </c>
      <c r="H33" s="11">
        <f>[29]Fevereiro!$H$11</f>
        <v>9</v>
      </c>
      <c r="I33" s="11">
        <f>[29]Fevereiro!$H$12</f>
        <v>15.840000000000002</v>
      </c>
      <c r="J33" s="11">
        <f>[29]Fevereiro!$H$13</f>
        <v>9.3600000000000012</v>
      </c>
      <c r="K33" s="11">
        <f>[29]Fevereiro!$H$14</f>
        <v>17.28</v>
      </c>
      <c r="L33" s="11">
        <f>[29]Fevereiro!$H$15</f>
        <v>15.120000000000001</v>
      </c>
      <c r="M33" s="11">
        <f>[29]Fevereiro!$H$16</f>
        <v>11.520000000000001</v>
      </c>
      <c r="N33" s="11">
        <f>[29]Fevereiro!$H$17</f>
        <v>10.44</v>
      </c>
      <c r="O33" s="11">
        <f>[29]Fevereiro!$H$18</f>
        <v>12.96</v>
      </c>
      <c r="P33" s="11">
        <f>[29]Fevereiro!$H$19</f>
        <v>9.7200000000000006</v>
      </c>
      <c r="Q33" s="11">
        <f>[29]Fevereiro!$H$20</f>
        <v>8.2799999999999994</v>
      </c>
      <c r="R33" s="11">
        <f>[29]Fevereiro!$H$21</f>
        <v>9.7200000000000006</v>
      </c>
      <c r="S33" s="11">
        <f>[29]Fevereiro!$H$22</f>
        <v>11.520000000000001</v>
      </c>
      <c r="T33" s="11">
        <f>[29]Fevereiro!$H$23</f>
        <v>12.6</v>
      </c>
      <c r="U33" s="11">
        <f>[29]Fevereiro!$H$24</f>
        <v>9.3600000000000012</v>
      </c>
      <c r="V33" s="11">
        <f>[29]Fevereiro!$H$25</f>
        <v>4.32</v>
      </c>
      <c r="W33" s="11">
        <f>[29]Fevereiro!$H$26</f>
        <v>8.2799999999999994</v>
      </c>
      <c r="X33" s="11">
        <f>[29]Fevereiro!$H$27</f>
        <v>13.68</v>
      </c>
      <c r="Y33" s="11">
        <f>[29]Fevereiro!$H$28</f>
        <v>15.48</v>
      </c>
      <c r="Z33" s="11">
        <f>[29]Fevereiro!$H$29</f>
        <v>14.04</v>
      </c>
      <c r="AA33" s="11">
        <f>[29]Fevereiro!$H$30</f>
        <v>6.84</v>
      </c>
      <c r="AB33" s="11">
        <f>[29]Fevereiro!$H$31</f>
        <v>7.5600000000000005</v>
      </c>
      <c r="AC33" s="11">
        <f>[29]Fevereiro!$H$32</f>
        <v>10.08</v>
      </c>
      <c r="AD33" s="15">
        <f t="shared" si="1"/>
        <v>17.28</v>
      </c>
      <c r="AE33" s="115">
        <f t="shared" si="2"/>
        <v>10.902857142857144</v>
      </c>
      <c r="AH33" s="5" t="s">
        <v>47</v>
      </c>
      <c r="AI33" s="5" t="s">
        <v>47</v>
      </c>
    </row>
    <row r="34" spans="1:35" x14ac:dyDescent="0.2">
      <c r="A34" s="57" t="s">
        <v>13</v>
      </c>
      <c r="B34" s="11">
        <f>[30]Fevereiro!$H$5</f>
        <v>11.16</v>
      </c>
      <c r="C34" s="11">
        <f>[30]Fevereiro!$H$6</f>
        <v>12.96</v>
      </c>
      <c r="D34" s="11">
        <f>[30]Fevereiro!$H$7</f>
        <v>12.6</v>
      </c>
      <c r="E34" s="11">
        <f>[30]Fevereiro!$H$8</f>
        <v>32.04</v>
      </c>
      <c r="F34" s="11">
        <f>[30]Fevereiro!$H$9</f>
        <v>21.96</v>
      </c>
      <c r="G34" s="11">
        <f>[30]Fevereiro!$H$10</f>
        <v>30.240000000000002</v>
      </c>
      <c r="H34" s="11">
        <f>[30]Fevereiro!$H$11</f>
        <v>17.28</v>
      </c>
      <c r="I34" s="11">
        <f>[30]Fevereiro!$H$12</f>
        <v>15.840000000000002</v>
      </c>
      <c r="J34" s="11">
        <f>[30]Fevereiro!$H$13</f>
        <v>16.2</v>
      </c>
      <c r="K34" s="11">
        <f>[30]Fevereiro!$H$14</f>
        <v>25.92</v>
      </c>
      <c r="L34" s="11">
        <f>[30]Fevereiro!$H$15</f>
        <v>19.079999999999998</v>
      </c>
      <c r="M34" s="11">
        <f>[30]Fevereiro!$H$16</f>
        <v>24.12</v>
      </c>
      <c r="N34" s="11">
        <f>[30]Fevereiro!$H$17</f>
        <v>14.4</v>
      </c>
      <c r="O34" s="11">
        <f>[30]Fevereiro!$H$18</f>
        <v>15.48</v>
      </c>
      <c r="P34" s="11">
        <f>[30]Fevereiro!$H$19</f>
        <v>15.48</v>
      </c>
      <c r="Q34" s="11">
        <f>[30]Fevereiro!$H$20</f>
        <v>16.2</v>
      </c>
      <c r="R34" s="11">
        <f>[30]Fevereiro!$H$21</f>
        <v>9.7200000000000006</v>
      </c>
      <c r="S34" s="11">
        <f>[30]Fevereiro!$H$22</f>
        <v>18.720000000000002</v>
      </c>
      <c r="T34" s="11">
        <f>[30]Fevereiro!$H$23</f>
        <v>25.56</v>
      </c>
      <c r="U34" s="11">
        <f>[30]Fevereiro!$H$24</f>
        <v>16.920000000000002</v>
      </c>
      <c r="V34" s="11">
        <f>[30]Fevereiro!$H$25</f>
        <v>22.32</v>
      </c>
      <c r="W34" s="11">
        <f>[30]Fevereiro!$H$26</f>
        <v>23.400000000000002</v>
      </c>
      <c r="X34" s="11">
        <f>[30]Fevereiro!$H$27</f>
        <v>19.440000000000001</v>
      </c>
      <c r="Y34" s="11">
        <f>[30]Fevereiro!$H$28</f>
        <v>21.96</v>
      </c>
      <c r="Z34" s="11">
        <f>[30]Fevereiro!$H$29</f>
        <v>19.8</v>
      </c>
      <c r="AA34" s="11">
        <f>[30]Fevereiro!$H$30</f>
        <v>15.120000000000001</v>
      </c>
      <c r="AB34" s="11">
        <f>[30]Fevereiro!$H$31</f>
        <v>13.32</v>
      </c>
      <c r="AC34" s="11">
        <f>[30]Fevereiro!$H$32</f>
        <v>12.6</v>
      </c>
      <c r="AD34" s="15">
        <f t="shared" si="1"/>
        <v>32.04</v>
      </c>
      <c r="AE34" s="115">
        <f t="shared" si="2"/>
        <v>18.565714285714286</v>
      </c>
      <c r="AH34" t="s">
        <v>47</v>
      </c>
    </row>
    <row r="35" spans="1:35" x14ac:dyDescent="0.2">
      <c r="A35" s="57" t="s">
        <v>173</v>
      </c>
      <c r="B35" s="11">
        <f>[31]Fevereiro!$H$5</f>
        <v>7.9200000000000008</v>
      </c>
      <c r="C35" s="11">
        <f>[31]Fevereiro!$H$6</f>
        <v>14.76</v>
      </c>
      <c r="D35" s="11">
        <f>[31]Fevereiro!$H$7</f>
        <v>11.520000000000001</v>
      </c>
      <c r="E35" s="11">
        <f>[31]Fevereiro!$H$8</f>
        <v>9.3600000000000012</v>
      </c>
      <c r="F35" s="11">
        <f>[31]Fevereiro!$H$9</f>
        <v>11.520000000000001</v>
      </c>
      <c r="G35" s="11">
        <f>[31]Fevereiro!$H$10</f>
        <v>14.76</v>
      </c>
      <c r="H35" s="11">
        <f>[31]Fevereiro!$H$11</f>
        <v>11.16</v>
      </c>
      <c r="I35" s="11">
        <f>[31]Fevereiro!$H$12</f>
        <v>14.4</v>
      </c>
      <c r="J35" s="11">
        <f>[31]Fevereiro!$H$13</f>
        <v>10.8</v>
      </c>
      <c r="K35" s="11">
        <f>[31]Fevereiro!$H$14</f>
        <v>10.8</v>
      </c>
      <c r="L35" s="11">
        <f>[31]Fevereiro!$H$15</f>
        <v>20.88</v>
      </c>
      <c r="M35" s="11">
        <f>[31]Fevereiro!$H$16</f>
        <v>14.4</v>
      </c>
      <c r="N35" s="11">
        <f>[31]Fevereiro!$H$17</f>
        <v>10.44</v>
      </c>
      <c r="O35" s="11">
        <f>[31]Fevereiro!$H$18</f>
        <v>12.24</v>
      </c>
      <c r="P35" s="11">
        <f>[31]Fevereiro!$H$19</f>
        <v>15.840000000000002</v>
      </c>
      <c r="Q35" s="11">
        <f>[31]Fevereiro!$H$20</f>
        <v>10.08</v>
      </c>
      <c r="R35" s="11">
        <f>[31]Fevereiro!$H$21</f>
        <v>11.16</v>
      </c>
      <c r="S35" s="11">
        <f>[31]Fevereiro!$H$22</f>
        <v>17.28</v>
      </c>
      <c r="T35" s="11">
        <f>[31]Fevereiro!$H$23</f>
        <v>19.8</v>
      </c>
      <c r="U35" s="11">
        <f>[31]Fevereiro!$H$24</f>
        <v>11.16</v>
      </c>
      <c r="V35" s="11">
        <f>[31]Fevereiro!$H$25</f>
        <v>8.64</v>
      </c>
      <c r="W35" s="11">
        <f>[31]Fevereiro!$H$26</f>
        <v>8.2799999999999994</v>
      </c>
      <c r="X35" s="11">
        <f>[31]Fevereiro!$H$27</f>
        <v>18.36</v>
      </c>
      <c r="Y35" s="11">
        <f>[31]Fevereiro!$H$28</f>
        <v>18</v>
      </c>
      <c r="Z35" s="11">
        <f>[31]Fevereiro!$H$29</f>
        <v>19.440000000000001</v>
      </c>
      <c r="AA35" s="11">
        <f>[31]Fevereiro!$H$30</f>
        <v>13.32</v>
      </c>
      <c r="AB35" s="11">
        <f>[31]Fevereiro!$H$31</f>
        <v>9.7200000000000006</v>
      </c>
      <c r="AC35" s="11">
        <f>[31]Fevereiro!$H$32</f>
        <v>12.96</v>
      </c>
      <c r="AD35" s="87">
        <f t="shared" si="1"/>
        <v>20.88</v>
      </c>
      <c r="AE35" s="109">
        <f t="shared" si="2"/>
        <v>13.178571428571429</v>
      </c>
      <c r="AH35" t="s">
        <v>47</v>
      </c>
    </row>
    <row r="36" spans="1:35" x14ac:dyDescent="0.2">
      <c r="A36" s="57" t="s">
        <v>144</v>
      </c>
      <c r="B36" s="11">
        <f>[32]Fevereiro!$H$5</f>
        <v>10.08</v>
      </c>
      <c r="C36" s="11">
        <f>[32]Fevereiro!$H$6</f>
        <v>16.559999999999999</v>
      </c>
      <c r="D36" s="11">
        <f>[32]Fevereiro!$H$7</f>
        <v>14.4</v>
      </c>
      <c r="E36" s="11">
        <f>[32]Fevereiro!$H$8</f>
        <v>14.04</v>
      </c>
      <c r="F36" s="11">
        <f>[32]Fevereiro!$H$9</f>
        <v>19.8</v>
      </c>
      <c r="G36" s="11">
        <f>[32]Fevereiro!$H$10</f>
        <v>12.24</v>
      </c>
      <c r="H36" s="11">
        <f>[32]Fevereiro!$H$11</f>
        <v>14.4</v>
      </c>
      <c r="I36" s="11">
        <f>[32]Fevereiro!$H$12</f>
        <v>14.76</v>
      </c>
      <c r="J36" s="11">
        <f>[32]Fevereiro!$H$13</f>
        <v>11.520000000000001</v>
      </c>
      <c r="K36" s="11">
        <f>[32]Fevereiro!$H$14</f>
        <v>14.4</v>
      </c>
      <c r="L36" s="11">
        <f>[32]Fevereiro!$H$15</f>
        <v>18.720000000000002</v>
      </c>
      <c r="M36" s="11">
        <f>[32]Fevereiro!$H$16</f>
        <v>15.840000000000002</v>
      </c>
      <c r="N36" s="11">
        <f>[32]Fevereiro!$H$17</f>
        <v>11.520000000000001</v>
      </c>
      <c r="O36" s="11">
        <f>[32]Fevereiro!$H$18</f>
        <v>13.68</v>
      </c>
      <c r="P36" s="11">
        <f>[32]Fevereiro!$H$19</f>
        <v>21.6</v>
      </c>
      <c r="Q36" s="11">
        <f>[32]Fevereiro!$H$20</f>
        <v>10.08</v>
      </c>
      <c r="R36" s="11">
        <f>[32]Fevereiro!$H$21</f>
        <v>11.16</v>
      </c>
      <c r="S36" s="11">
        <f>[32]Fevereiro!$H$22</f>
        <v>17.28</v>
      </c>
      <c r="T36" s="11">
        <f>[32]Fevereiro!$H$23</f>
        <v>13.32</v>
      </c>
      <c r="U36" s="11">
        <f>[32]Fevereiro!$H$24</f>
        <v>15.48</v>
      </c>
      <c r="V36" s="11" t="str">
        <f>[32]Fevereiro!$H$25</f>
        <v>*</v>
      </c>
      <c r="W36" s="11" t="str">
        <f>[32]Fevereiro!$H$26</f>
        <v>*</v>
      </c>
      <c r="X36" s="11" t="str">
        <f>[32]Fevereiro!$H$27</f>
        <v>*</v>
      </c>
      <c r="Y36" s="11" t="str">
        <f>[32]Fevereiro!$H$28</f>
        <v>*</v>
      </c>
      <c r="Z36" s="11" t="str">
        <f>[32]Fevereiro!$H$29</f>
        <v>*</v>
      </c>
      <c r="AA36" s="11" t="str">
        <f>[32]Fevereiro!$H$30</f>
        <v>*</v>
      </c>
      <c r="AB36" s="11" t="str">
        <f>[32]Fevereiro!$H$31</f>
        <v>*</v>
      </c>
      <c r="AC36" s="11" t="str">
        <f>[32]Fevereiro!$H$32</f>
        <v>*</v>
      </c>
      <c r="AD36" s="87">
        <f t="shared" si="1"/>
        <v>21.6</v>
      </c>
      <c r="AE36" s="109">
        <f t="shared" si="2"/>
        <v>14.544000000000002</v>
      </c>
      <c r="AH36" t="s">
        <v>47</v>
      </c>
    </row>
    <row r="37" spans="1:35" x14ac:dyDescent="0.2">
      <c r="A37" s="57" t="s">
        <v>14</v>
      </c>
      <c r="B37" s="11">
        <f>[33]Fevereiro!$H$5</f>
        <v>24.12</v>
      </c>
      <c r="C37" s="11">
        <f>[33]Fevereiro!$H$6</f>
        <v>9.3600000000000012</v>
      </c>
      <c r="D37" s="11">
        <f>[33]Fevereiro!$H$7</f>
        <v>15.120000000000001</v>
      </c>
      <c r="E37" s="11">
        <f>[33]Fevereiro!$H$8</f>
        <v>21.240000000000002</v>
      </c>
      <c r="F37" s="11">
        <f>[33]Fevereiro!$H$9</f>
        <v>16.2</v>
      </c>
      <c r="G37" s="11">
        <f>[33]Fevereiro!$H$10</f>
        <v>14.4</v>
      </c>
      <c r="H37" s="11">
        <f>[33]Fevereiro!$H$11</f>
        <v>16.559999999999999</v>
      </c>
      <c r="I37" s="11">
        <f>[33]Fevereiro!$H$12</f>
        <v>11.520000000000001</v>
      </c>
      <c r="J37" s="11">
        <f>[33]Fevereiro!$H$13</f>
        <v>19.8</v>
      </c>
      <c r="K37" s="11">
        <f>[33]Fevereiro!$H$14</f>
        <v>30.6</v>
      </c>
      <c r="L37" s="11">
        <f>[33]Fevereiro!$H$15</f>
        <v>10.8</v>
      </c>
      <c r="M37" s="11">
        <f>[33]Fevereiro!$H$16</f>
        <v>18.720000000000002</v>
      </c>
      <c r="N37" s="11">
        <f>[33]Fevereiro!$H$17</f>
        <v>17.64</v>
      </c>
      <c r="O37" s="11">
        <f>[33]Fevereiro!$H$18</f>
        <v>19.079999999999998</v>
      </c>
      <c r="P37" s="11">
        <f>[33]Fevereiro!$H$19</f>
        <v>23.400000000000002</v>
      </c>
      <c r="Q37" s="11">
        <f>[33]Fevereiro!$H$20</f>
        <v>0</v>
      </c>
      <c r="R37" s="11">
        <f>[33]Fevereiro!$H$21</f>
        <v>14.4</v>
      </c>
      <c r="S37" s="11">
        <f>[33]Fevereiro!$H$22</f>
        <v>17.64</v>
      </c>
      <c r="T37" s="11">
        <f>[33]Fevereiro!$H$23</f>
        <v>4.6800000000000006</v>
      </c>
      <c r="U37" s="11">
        <f>[33]Fevereiro!$H$24</f>
        <v>9.3600000000000012</v>
      </c>
      <c r="V37" s="11">
        <f>[33]Fevereiro!$H$25</f>
        <v>0</v>
      </c>
      <c r="W37" s="11">
        <f>[33]Fevereiro!$H$26</f>
        <v>12.24</v>
      </c>
      <c r="X37" s="11">
        <f>[33]Fevereiro!$H$27</f>
        <v>15.120000000000001</v>
      </c>
      <c r="Y37" s="11">
        <f>[33]Fevereiro!$H$28</f>
        <v>2.16</v>
      </c>
      <c r="Z37" s="11">
        <f>[33]Fevereiro!$H$29</f>
        <v>16.2</v>
      </c>
      <c r="AA37" s="11">
        <f>[33]Fevereiro!$H$30</f>
        <v>17.28</v>
      </c>
      <c r="AB37" s="11">
        <f>[33]Fevereiro!$H$31</f>
        <v>11.879999999999999</v>
      </c>
      <c r="AC37" s="11">
        <f>[33]Fevereiro!$H$32</f>
        <v>10.44</v>
      </c>
      <c r="AD37" s="15">
        <f t="shared" si="1"/>
        <v>30.6</v>
      </c>
      <c r="AE37" s="115">
        <f t="shared" si="2"/>
        <v>14.284285714285714</v>
      </c>
      <c r="AH37" t="s">
        <v>47</v>
      </c>
    </row>
    <row r="38" spans="1:35" x14ac:dyDescent="0.2">
      <c r="A38" s="57" t="s">
        <v>174</v>
      </c>
      <c r="B38" s="11">
        <f>[34]Fevereiro!$H$5</f>
        <v>11.520000000000001</v>
      </c>
      <c r="C38" s="11">
        <f>[34]Fevereiro!$H$6</f>
        <v>13.32</v>
      </c>
      <c r="D38" s="11">
        <f>[34]Fevereiro!$H$7</f>
        <v>19.8</v>
      </c>
      <c r="E38" s="11">
        <f>[34]Fevereiro!$H$8</f>
        <v>7.5600000000000005</v>
      </c>
      <c r="F38" s="11">
        <f>[34]Fevereiro!$H$9</f>
        <v>21.240000000000002</v>
      </c>
      <c r="G38" s="11">
        <f>[34]Fevereiro!$H$10</f>
        <v>8.64</v>
      </c>
      <c r="H38" s="11">
        <f>[34]Fevereiro!$H$11</f>
        <v>16.559999999999999</v>
      </c>
      <c r="I38" s="11">
        <f>[34]Fevereiro!$H$12</f>
        <v>5.7600000000000007</v>
      </c>
      <c r="J38" s="11">
        <f>[34]Fevereiro!$H$13</f>
        <v>4.6800000000000006</v>
      </c>
      <c r="K38" s="11">
        <f>[34]Fevereiro!$H$14</f>
        <v>6.84</v>
      </c>
      <c r="L38" s="11">
        <f>[34]Fevereiro!$H$15</f>
        <v>19.8</v>
      </c>
      <c r="M38" s="11">
        <f>[34]Fevereiro!$H$16</f>
        <v>6.48</v>
      </c>
      <c r="N38" s="11">
        <f>[34]Fevereiro!$H$17</f>
        <v>9</v>
      </c>
      <c r="O38" s="11">
        <f>[34]Fevereiro!$H$18</f>
        <v>17.28</v>
      </c>
      <c r="P38" s="11">
        <f>[34]Fevereiro!$H$19</f>
        <v>14.04</v>
      </c>
      <c r="Q38" s="11">
        <f>[34]Fevereiro!$H$20</f>
        <v>7.2</v>
      </c>
      <c r="R38" s="11">
        <f>[34]Fevereiro!$H$21</f>
        <v>7.9200000000000008</v>
      </c>
      <c r="S38" s="11">
        <f>[34]Fevereiro!$H$22</f>
        <v>9</v>
      </c>
      <c r="T38" s="11">
        <f>[34]Fevereiro!$H$23</f>
        <v>18.720000000000002</v>
      </c>
      <c r="U38" s="11">
        <f>[34]Fevereiro!$H$24</f>
        <v>6.48</v>
      </c>
      <c r="V38" s="11">
        <f>[34]Fevereiro!$H$25</f>
        <v>13.68</v>
      </c>
      <c r="W38" s="11">
        <f>[34]Fevereiro!$H$26</f>
        <v>9</v>
      </c>
      <c r="X38" s="11">
        <f>[34]Fevereiro!$H$27</f>
        <v>6.48</v>
      </c>
      <c r="Y38" s="11">
        <f>[34]Fevereiro!$H$28</f>
        <v>9.7200000000000006</v>
      </c>
      <c r="Z38" s="11">
        <f>[34]Fevereiro!$H$29</f>
        <v>14.76</v>
      </c>
      <c r="AA38" s="11">
        <f>[34]Fevereiro!$H$30</f>
        <v>12.6</v>
      </c>
      <c r="AB38" s="11">
        <f>[34]Fevereiro!$H$31</f>
        <v>18.36</v>
      </c>
      <c r="AC38" s="11">
        <f>[34]Fevereiro!$H$32</f>
        <v>14.76</v>
      </c>
      <c r="AD38" s="87">
        <f t="shared" si="1"/>
        <v>21.240000000000002</v>
      </c>
      <c r="AE38" s="109">
        <f t="shared" si="2"/>
        <v>11.828571428571431</v>
      </c>
    </row>
    <row r="39" spans="1:35" x14ac:dyDescent="0.2">
      <c r="A39" s="57" t="s">
        <v>15</v>
      </c>
      <c r="B39" s="11">
        <f>[35]Fevereiro!$H$5</f>
        <v>11.16</v>
      </c>
      <c r="C39" s="11">
        <f>[35]Fevereiro!$H$6</f>
        <v>18.720000000000002</v>
      </c>
      <c r="D39" s="11">
        <f>[35]Fevereiro!$H$7</f>
        <v>14.76</v>
      </c>
      <c r="E39" s="11">
        <f>[35]Fevereiro!$H$8</f>
        <v>15.120000000000001</v>
      </c>
      <c r="F39" s="11">
        <f>[35]Fevereiro!$H$9</f>
        <v>13.32</v>
      </c>
      <c r="G39" s="11">
        <f>[35]Fevereiro!$H$10</f>
        <v>12.96</v>
      </c>
      <c r="H39" s="11">
        <f>[35]Fevereiro!$H$11</f>
        <v>12.6</v>
      </c>
      <c r="I39" s="11">
        <f>[35]Fevereiro!$H$12</f>
        <v>11.520000000000001</v>
      </c>
      <c r="J39" s="11">
        <f>[35]Fevereiro!$H$13</f>
        <v>13.32</v>
      </c>
      <c r="K39" s="11">
        <f>[35]Fevereiro!$H$14</f>
        <v>14.4</v>
      </c>
      <c r="L39" s="11">
        <f>[35]Fevereiro!$H$15</f>
        <v>16.920000000000002</v>
      </c>
      <c r="M39" s="11">
        <f>[35]Fevereiro!$H$16</f>
        <v>14.76</v>
      </c>
      <c r="N39" s="11">
        <f>[35]Fevereiro!$H$17</f>
        <v>12.96</v>
      </c>
      <c r="O39" s="11">
        <f>[35]Fevereiro!$H$18</f>
        <v>15.120000000000001</v>
      </c>
      <c r="P39" s="11">
        <f>[35]Fevereiro!$H$19</f>
        <v>16.2</v>
      </c>
      <c r="Q39" s="11">
        <f>[35]Fevereiro!$H$20</f>
        <v>13.32</v>
      </c>
      <c r="R39" s="11">
        <f>[35]Fevereiro!$H$21</f>
        <v>12.24</v>
      </c>
      <c r="S39" s="11">
        <f>[35]Fevereiro!$H$22</f>
        <v>15.120000000000001</v>
      </c>
      <c r="T39" s="11">
        <f>[35]Fevereiro!$H$23</f>
        <v>31.319999999999997</v>
      </c>
      <c r="U39" s="11">
        <f>[35]Fevereiro!$H$24</f>
        <v>8.64</v>
      </c>
      <c r="V39" s="11">
        <f>[35]Fevereiro!$H$25</f>
        <v>20.52</v>
      </c>
      <c r="W39" s="11">
        <f>[35]Fevereiro!$H$26</f>
        <v>10.44</v>
      </c>
      <c r="X39" s="11">
        <f>[35]Fevereiro!$H$27</f>
        <v>13.68</v>
      </c>
      <c r="Y39" s="11">
        <f>[35]Fevereiro!$H$28</f>
        <v>18.720000000000002</v>
      </c>
      <c r="Z39" s="11">
        <f>[35]Fevereiro!$H$29</f>
        <v>18.36</v>
      </c>
      <c r="AA39" s="11">
        <f>[35]Fevereiro!$H$30</f>
        <v>15.48</v>
      </c>
      <c r="AB39" s="11">
        <f>[35]Fevereiro!$H$31</f>
        <v>6.12</v>
      </c>
      <c r="AC39" s="11">
        <f>[35]Fevereiro!$H$32</f>
        <v>11.879999999999999</v>
      </c>
      <c r="AD39" s="15">
        <f t="shared" si="1"/>
        <v>31.319999999999997</v>
      </c>
      <c r="AE39" s="115">
        <f t="shared" si="2"/>
        <v>14.631428571428573</v>
      </c>
      <c r="AF39" s="12" t="s">
        <v>47</v>
      </c>
      <c r="AH39" t="s">
        <v>47</v>
      </c>
    </row>
    <row r="40" spans="1:35" x14ac:dyDescent="0.2">
      <c r="A40" s="57" t="s">
        <v>16</v>
      </c>
      <c r="B40" s="11">
        <f>[36]Fevereiro!$H$5</f>
        <v>15.48</v>
      </c>
      <c r="C40" s="11">
        <f>[36]Fevereiro!$H$6</f>
        <v>21.96</v>
      </c>
      <c r="D40" s="11">
        <f>[36]Fevereiro!$H$7</f>
        <v>14.4</v>
      </c>
      <c r="E40" s="11">
        <f>[36]Fevereiro!$H$8</f>
        <v>16.2</v>
      </c>
      <c r="F40" s="11">
        <f>[36]Fevereiro!$H$9</f>
        <v>14.76</v>
      </c>
      <c r="G40" s="11">
        <f>[36]Fevereiro!$H$10</f>
        <v>9.7200000000000006</v>
      </c>
      <c r="H40" s="11">
        <f>[36]Fevereiro!$H$11</f>
        <v>9</v>
      </c>
      <c r="I40" s="11">
        <f>[36]Fevereiro!$H$12</f>
        <v>11.520000000000001</v>
      </c>
      <c r="J40" s="11">
        <f>[36]Fevereiro!$H$13</f>
        <v>12.24</v>
      </c>
      <c r="K40" s="11">
        <f>[36]Fevereiro!$H$14</f>
        <v>6.12</v>
      </c>
      <c r="L40" s="11">
        <f>[36]Fevereiro!$H$15</f>
        <v>15.48</v>
      </c>
      <c r="M40" s="11">
        <f>[36]Fevereiro!$H$16</f>
        <v>24.12</v>
      </c>
      <c r="N40" s="11">
        <f>[36]Fevereiro!$H$17</f>
        <v>16.920000000000002</v>
      </c>
      <c r="O40" s="11">
        <f>[36]Fevereiro!$H$18</f>
        <v>17.64</v>
      </c>
      <c r="P40" s="11">
        <f>[36]Fevereiro!$H$19</f>
        <v>15.840000000000002</v>
      </c>
      <c r="Q40" s="11">
        <f>[36]Fevereiro!$H$20</f>
        <v>13.32</v>
      </c>
      <c r="R40" s="11">
        <f>[36]Fevereiro!$H$21</f>
        <v>11.16</v>
      </c>
      <c r="S40" s="11">
        <f>[36]Fevereiro!$H$22</f>
        <v>12.6</v>
      </c>
      <c r="T40" s="11">
        <f>[36]Fevereiro!$H$23</f>
        <v>31.319999999999997</v>
      </c>
      <c r="U40" s="11">
        <f>[36]Fevereiro!$H$24</f>
        <v>7.2</v>
      </c>
      <c r="V40" s="11">
        <f>[36]Fevereiro!$H$25</f>
        <v>9</v>
      </c>
      <c r="W40" s="11">
        <f>[36]Fevereiro!$H$26</f>
        <v>13.68</v>
      </c>
      <c r="X40" s="11">
        <f>[36]Fevereiro!$H$27</f>
        <v>16.2</v>
      </c>
      <c r="Y40" s="11">
        <f>[36]Fevereiro!$H$28</f>
        <v>18</v>
      </c>
      <c r="Z40" s="11">
        <f>[36]Fevereiro!$H$29</f>
        <v>17.64</v>
      </c>
      <c r="AA40" s="11">
        <f>[36]Fevereiro!$H$30</f>
        <v>21.96</v>
      </c>
      <c r="AB40" s="11">
        <f>[36]Fevereiro!$H$31</f>
        <v>11.520000000000001</v>
      </c>
      <c r="AC40" s="11">
        <f>[36]Fevereiro!$H$32</f>
        <v>14.76</v>
      </c>
      <c r="AD40" s="15">
        <f t="shared" si="1"/>
        <v>31.319999999999997</v>
      </c>
      <c r="AE40" s="115">
        <f t="shared" si="2"/>
        <v>14.991428571428568</v>
      </c>
      <c r="AH40" t="s">
        <v>47</v>
      </c>
    </row>
    <row r="41" spans="1:35" x14ac:dyDescent="0.2">
      <c r="A41" s="57" t="s">
        <v>175</v>
      </c>
      <c r="B41" s="11">
        <f>[37]Fevereiro!$H$5</f>
        <v>32.04</v>
      </c>
      <c r="C41" s="11">
        <f>[37]Fevereiro!$H$6</f>
        <v>14.04</v>
      </c>
      <c r="D41" s="11">
        <f>[37]Fevereiro!$H$7</f>
        <v>15.840000000000002</v>
      </c>
      <c r="E41" s="11">
        <f>[37]Fevereiro!$H$8</f>
        <v>17.64</v>
      </c>
      <c r="F41" s="11">
        <f>[37]Fevereiro!$H$9</f>
        <v>10.08</v>
      </c>
      <c r="G41" s="11">
        <f>[37]Fevereiro!$H$10</f>
        <v>26.64</v>
      </c>
      <c r="H41" s="11">
        <f>[37]Fevereiro!$H$11</f>
        <v>9</v>
      </c>
      <c r="I41" s="11">
        <f>[37]Fevereiro!$H$12</f>
        <v>12.6</v>
      </c>
      <c r="J41" s="11">
        <f>[37]Fevereiro!$H$13</f>
        <v>11.520000000000001</v>
      </c>
      <c r="K41" s="11">
        <f>[37]Fevereiro!$H$14</f>
        <v>17.64</v>
      </c>
      <c r="L41" s="11">
        <f>[37]Fevereiro!$H$15</f>
        <v>22.68</v>
      </c>
      <c r="M41" s="11">
        <f>[37]Fevereiro!$H$16</f>
        <v>20.52</v>
      </c>
      <c r="N41" s="11">
        <f>[37]Fevereiro!$H$17</f>
        <v>12.6</v>
      </c>
      <c r="O41" s="11">
        <f>[37]Fevereiro!$H$18</f>
        <v>16.920000000000002</v>
      </c>
      <c r="P41" s="11">
        <f>[37]Fevereiro!$H$19</f>
        <v>16.920000000000002</v>
      </c>
      <c r="Q41" s="11">
        <f>[37]Fevereiro!$H$20</f>
        <v>14.4</v>
      </c>
      <c r="R41" s="11">
        <f>[37]Fevereiro!$H$21</f>
        <v>15.120000000000001</v>
      </c>
      <c r="S41" s="11">
        <f>[37]Fevereiro!$H$22</f>
        <v>15.48</v>
      </c>
      <c r="T41" s="11">
        <f>[37]Fevereiro!$H$23</f>
        <v>16.920000000000002</v>
      </c>
      <c r="U41" s="11">
        <f>[37]Fevereiro!$H$24</f>
        <v>11.520000000000001</v>
      </c>
      <c r="V41" s="11">
        <f>[37]Fevereiro!$H$25</f>
        <v>11.16</v>
      </c>
      <c r="W41" s="11">
        <f>[37]Fevereiro!$H$26</f>
        <v>19.440000000000001</v>
      </c>
      <c r="X41" s="11">
        <f>[37]Fevereiro!$H$27</f>
        <v>18.36</v>
      </c>
      <c r="Y41" s="11">
        <f>[37]Fevereiro!$H$28</f>
        <v>17.28</v>
      </c>
      <c r="Z41" s="11">
        <f>[37]Fevereiro!$H$29</f>
        <v>17.64</v>
      </c>
      <c r="AA41" s="11">
        <f>[37]Fevereiro!$H$30</f>
        <v>21.240000000000002</v>
      </c>
      <c r="AB41" s="11">
        <f>[37]Fevereiro!$H$31</f>
        <v>11.16</v>
      </c>
      <c r="AC41" s="11">
        <f>[37]Fevereiro!$H$32</f>
        <v>20.16</v>
      </c>
      <c r="AD41" s="15">
        <f t="shared" si="1"/>
        <v>32.04</v>
      </c>
      <c r="AE41" s="115">
        <f t="shared" si="2"/>
        <v>16.662857142857149</v>
      </c>
      <c r="AH41" t="s">
        <v>47</v>
      </c>
    </row>
    <row r="42" spans="1:35" x14ac:dyDescent="0.2">
      <c r="A42" s="57" t="s">
        <v>17</v>
      </c>
      <c r="B42" s="11">
        <f>[38]Fevereiro!$H$5</f>
        <v>11.520000000000001</v>
      </c>
      <c r="C42" s="11">
        <f>[38]Fevereiro!$H$6</f>
        <v>22.32</v>
      </c>
      <c r="D42" s="11">
        <f>[38]Fevereiro!$H$7</f>
        <v>11.16</v>
      </c>
      <c r="E42" s="11">
        <f>[38]Fevereiro!$H$8</f>
        <v>16.559999999999999</v>
      </c>
      <c r="F42" s="11">
        <f>[38]Fevereiro!$H$9</f>
        <v>14.4</v>
      </c>
      <c r="G42" s="11">
        <f>[38]Fevereiro!$H$10</f>
        <v>9.7200000000000006</v>
      </c>
      <c r="H42" s="11">
        <f>[38]Fevereiro!$H$11</f>
        <v>11.879999999999999</v>
      </c>
      <c r="I42" s="11">
        <f>[38]Fevereiro!$H$12</f>
        <v>12.96</v>
      </c>
      <c r="J42" s="11">
        <f>[38]Fevereiro!$H$13</f>
        <v>15.120000000000001</v>
      </c>
      <c r="K42" s="11">
        <f>[38]Fevereiro!$H$14</f>
        <v>15.120000000000001</v>
      </c>
      <c r="L42" s="11">
        <f>[38]Fevereiro!$H$15</f>
        <v>25.56</v>
      </c>
      <c r="M42" s="11">
        <f>[38]Fevereiro!$H$16</f>
        <v>12.96</v>
      </c>
      <c r="N42" s="11">
        <f>[38]Fevereiro!$H$17</f>
        <v>14.04</v>
      </c>
      <c r="O42" s="11">
        <f>[38]Fevereiro!$H$18</f>
        <v>28.08</v>
      </c>
      <c r="P42" s="11">
        <f>[38]Fevereiro!$H$19</f>
        <v>21.96</v>
      </c>
      <c r="Q42" s="11">
        <f>[38]Fevereiro!$H$20</f>
        <v>13.32</v>
      </c>
      <c r="R42" s="11">
        <f>[38]Fevereiro!$H$21</f>
        <v>20.88</v>
      </c>
      <c r="S42" s="11">
        <f>[38]Fevereiro!$H$22</f>
        <v>25.92</v>
      </c>
      <c r="T42" s="11">
        <f>[38]Fevereiro!$H$23</f>
        <v>23.040000000000003</v>
      </c>
      <c r="U42" s="11">
        <f>[38]Fevereiro!$H$24</f>
        <v>11.520000000000001</v>
      </c>
      <c r="V42" s="11">
        <f>[38]Fevereiro!$H$25</f>
        <v>8.2799999999999994</v>
      </c>
      <c r="W42" s="11">
        <f>[38]Fevereiro!$H$26</f>
        <v>12.96</v>
      </c>
      <c r="X42" s="11">
        <f>[38]Fevereiro!$H$27</f>
        <v>24.12</v>
      </c>
      <c r="Y42" s="11">
        <f>[38]Fevereiro!$H$28</f>
        <v>26.28</v>
      </c>
      <c r="Z42" s="11">
        <f>[38]Fevereiro!$H$29</f>
        <v>29.52</v>
      </c>
      <c r="AA42" s="11">
        <f>[38]Fevereiro!$H$30</f>
        <v>11.16</v>
      </c>
      <c r="AB42" s="11">
        <f>[38]Fevereiro!$H$31</f>
        <v>6.48</v>
      </c>
      <c r="AC42" s="11">
        <f>[38]Fevereiro!$H$32</f>
        <v>10.44</v>
      </c>
      <c r="AD42" s="15">
        <f t="shared" si="1"/>
        <v>29.52</v>
      </c>
      <c r="AE42" s="115">
        <f t="shared" si="2"/>
        <v>16.688571428571432</v>
      </c>
      <c r="AH42" t="s">
        <v>47</v>
      </c>
      <c r="AI42" t="s">
        <v>47</v>
      </c>
    </row>
    <row r="43" spans="1:35" x14ac:dyDescent="0.2">
      <c r="A43" s="57" t="s">
        <v>157</v>
      </c>
      <c r="B43" s="11">
        <f>[39]Fevereiro!$H$5</f>
        <v>14.04</v>
      </c>
      <c r="C43" s="11">
        <f>[39]Fevereiro!$H$6</f>
        <v>15.840000000000002</v>
      </c>
      <c r="D43" s="11">
        <f>[39]Fevereiro!$H$7</f>
        <v>23.759999999999998</v>
      </c>
      <c r="E43" s="11">
        <f>[39]Fevereiro!$H$8</f>
        <v>30.6</v>
      </c>
      <c r="F43" s="11">
        <f>[39]Fevereiro!$H$9</f>
        <v>20.16</v>
      </c>
      <c r="G43" s="11">
        <f>[39]Fevereiro!$H$10</f>
        <v>16.920000000000002</v>
      </c>
      <c r="H43" s="11">
        <f>[39]Fevereiro!$H$11</f>
        <v>19.079999999999998</v>
      </c>
      <c r="I43" s="11">
        <f>[39]Fevereiro!$H$12</f>
        <v>18.720000000000002</v>
      </c>
      <c r="J43" s="11">
        <f>[39]Fevereiro!$H$13</f>
        <v>21.96</v>
      </c>
      <c r="K43" s="11">
        <f>[39]Fevereiro!$H$14</f>
        <v>27</v>
      </c>
      <c r="L43" s="11">
        <f>[39]Fevereiro!$H$15</f>
        <v>20.52</v>
      </c>
      <c r="M43" s="11">
        <f>[39]Fevereiro!$H$16</f>
        <v>27</v>
      </c>
      <c r="N43" s="11">
        <f>[39]Fevereiro!$H$17</f>
        <v>12.24</v>
      </c>
      <c r="O43" s="11">
        <f>[39]Fevereiro!$H$18</f>
        <v>22.68</v>
      </c>
      <c r="P43" s="11">
        <f>[39]Fevereiro!$H$19</f>
        <v>19.8</v>
      </c>
      <c r="Q43" s="11">
        <f>[39]Fevereiro!$H$20</f>
        <v>16.2</v>
      </c>
      <c r="R43" s="11">
        <f>[39]Fevereiro!$H$21</f>
        <v>13.32</v>
      </c>
      <c r="S43" s="11">
        <f>[39]Fevereiro!$H$22</f>
        <v>22.32</v>
      </c>
      <c r="T43" s="11">
        <f>[39]Fevereiro!$H$23</f>
        <v>18.36</v>
      </c>
      <c r="U43" s="11">
        <f>[39]Fevereiro!$H$24</f>
        <v>22.32</v>
      </c>
      <c r="V43" s="11">
        <f>[39]Fevereiro!$H$25</f>
        <v>14.4</v>
      </c>
      <c r="W43" s="11">
        <f>[39]Fevereiro!$H$26</f>
        <v>17.28</v>
      </c>
      <c r="X43" s="11">
        <f>[39]Fevereiro!$H$27</f>
        <v>21.6</v>
      </c>
      <c r="Y43" s="11">
        <f>[39]Fevereiro!$H$28</f>
        <v>14.04</v>
      </c>
      <c r="Z43" s="11">
        <f>[39]Fevereiro!$H$29</f>
        <v>23.759999999999998</v>
      </c>
      <c r="AA43" s="11">
        <f>[39]Fevereiro!$H$30</f>
        <v>17.28</v>
      </c>
      <c r="AB43" s="11">
        <f>[39]Fevereiro!$H$31</f>
        <v>13.68</v>
      </c>
      <c r="AC43" s="11">
        <f>[39]Fevereiro!$H$32</f>
        <v>13.68</v>
      </c>
      <c r="AD43" s="87">
        <f t="shared" si="1"/>
        <v>30.6</v>
      </c>
      <c r="AE43" s="109">
        <f t="shared" si="2"/>
        <v>19.234285714285711</v>
      </c>
      <c r="AI43" t="s">
        <v>47</v>
      </c>
    </row>
    <row r="44" spans="1:35" x14ac:dyDescent="0.2">
      <c r="A44" s="57" t="s">
        <v>18</v>
      </c>
      <c r="B44" s="11">
        <f>[40]Fevereiro!$H$5</f>
        <v>11.879999999999999</v>
      </c>
      <c r="C44" s="11">
        <f>[40]Fevereiro!$H$6</f>
        <v>23.400000000000002</v>
      </c>
      <c r="D44" s="11">
        <f>[40]Fevereiro!$H$7</f>
        <v>14.04</v>
      </c>
      <c r="E44" s="11">
        <f>[40]Fevereiro!$H$8</f>
        <v>18.36</v>
      </c>
      <c r="F44" s="11">
        <f>[40]Fevereiro!$H$9</f>
        <v>14.76</v>
      </c>
      <c r="G44" s="11">
        <f>[40]Fevereiro!$H$10</f>
        <v>18.720000000000002</v>
      </c>
      <c r="H44" s="11">
        <f>[40]Fevereiro!$H$11</f>
        <v>11.16</v>
      </c>
      <c r="I44" s="11">
        <f>[40]Fevereiro!$H$12</f>
        <v>14.76</v>
      </c>
      <c r="J44" s="11">
        <f>[40]Fevereiro!$H$13</f>
        <v>19.440000000000001</v>
      </c>
      <c r="K44" s="11">
        <f>[40]Fevereiro!$H$14</f>
        <v>15.840000000000002</v>
      </c>
      <c r="L44" s="11">
        <f>[40]Fevereiro!$H$15</f>
        <v>11.879999999999999</v>
      </c>
      <c r="M44" s="11">
        <f>[40]Fevereiro!$H$16</f>
        <v>26.28</v>
      </c>
      <c r="N44" s="11">
        <f>[40]Fevereiro!$H$17</f>
        <v>24.840000000000003</v>
      </c>
      <c r="O44" s="11">
        <f>[40]Fevereiro!$H$18</f>
        <v>23.400000000000002</v>
      </c>
      <c r="P44" s="11">
        <f>[40]Fevereiro!$H$19</f>
        <v>23.400000000000002</v>
      </c>
      <c r="Q44" s="11">
        <f>[40]Fevereiro!$H$20</f>
        <v>23.040000000000003</v>
      </c>
      <c r="R44" s="11">
        <f>[40]Fevereiro!$H$21</f>
        <v>19.440000000000001</v>
      </c>
      <c r="S44" s="11">
        <f>[40]Fevereiro!$H$22</f>
        <v>23.400000000000002</v>
      </c>
      <c r="T44" s="11">
        <f>[40]Fevereiro!$H$23</f>
        <v>30.240000000000002</v>
      </c>
      <c r="U44" s="11">
        <f>[40]Fevereiro!$H$24</f>
        <v>20.52</v>
      </c>
      <c r="V44" s="11">
        <f>[40]Fevereiro!$H$25</f>
        <v>17.28</v>
      </c>
      <c r="W44" s="11">
        <f>[40]Fevereiro!$H$26</f>
        <v>20.16</v>
      </c>
      <c r="X44" s="11">
        <f>[40]Fevereiro!$H$27</f>
        <v>16.559999999999999</v>
      </c>
      <c r="Y44" s="11">
        <f>[40]Fevereiro!$H$28</f>
        <v>20.52</v>
      </c>
      <c r="Z44" s="11">
        <f>[40]Fevereiro!$H$29</f>
        <v>23.759999999999998</v>
      </c>
      <c r="AA44" s="11">
        <f>[40]Fevereiro!$H$30</f>
        <v>19.079999999999998</v>
      </c>
      <c r="AB44" s="11">
        <f>[40]Fevereiro!$H$31</f>
        <v>19.440000000000001</v>
      </c>
      <c r="AC44" s="11">
        <f>[40]Fevereiro!$H$32</f>
        <v>24.48</v>
      </c>
      <c r="AD44" s="15">
        <f t="shared" si="1"/>
        <v>30.240000000000002</v>
      </c>
      <c r="AE44" s="115">
        <f t="shared" si="2"/>
        <v>19.645714285714288</v>
      </c>
      <c r="AG44" t="s">
        <v>47</v>
      </c>
      <c r="AH44" t="s">
        <v>47</v>
      </c>
      <c r="AI44" t="s">
        <v>47</v>
      </c>
    </row>
    <row r="45" spans="1:35" x14ac:dyDescent="0.2">
      <c r="A45" s="57" t="s">
        <v>162</v>
      </c>
      <c r="B45" s="11">
        <f>[41]Fevereiro!$H$5</f>
        <v>32.4</v>
      </c>
      <c r="C45" s="11">
        <f>[41]Fevereiro!$H$6</f>
        <v>18.720000000000002</v>
      </c>
      <c r="D45" s="11">
        <f>[41]Fevereiro!$H$7</f>
        <v>15.48</v>
      </c>
      <c r="E45" s="11">
        <f>[41]Fevereiro!$H$8</f>
        <v>34.200000000000003</v>
      </c>
      <c r="F45" s="11">
        <f>[41]Fevereiro!$H$9</f>
        <v>18</v>
      </c>
      <c r="G45" s="11">
        <f>[41]Fevereiro!$H$10</f>
        <v>15.840000000000002</v>
      </c>
      <c r="H45" s="11">
        <f>[41]Fevereiro!$H$11</f>
        <v>18</v>
      </c>
      <c r="I45" s="11">
        <f>[41]Fevereiro!$H$12</f>
        <v>14.4</v>
      </c>
      <c r="J45" s="11">
        <f>[41]Fevereiro!$H$13</f>
        <v>18</v>
      </c>
      <c r="K45" s="11">
        <f>[41]Fevereiro!$H$14</f>
        <v>16.920000000000002</v>
      </c>
      <c r="L45" s="11">
        <f>[41]Fevereiro!$H$15</f>
        <v>21.6</v>
      </c>
      <c r="M45" s="11">
        <f>[41]Fevereiro!$H$16</f>
        <v>17.28</v>
      </c>
      <c r="N45" s="11">
        <f>[41]Fevereiro!$H$17</f>
        <v>12.6</v>
      </c>
      <c r="O45" s="11">
        <f>[41]Fevereiro!$H$18</f>
        <v>24.48</v>
      </c>
      <c r="P45" s="11">
        <f>[41]Fevereiro!$H$19</f>
        <v>21.6</v>
      </c>
      <c r="Q45" s="11">
        <f>[41]Fevereiro!$H$20</f>
        <v>13.68</v>
      </c>
      <c r="R45" s="11">
        <f>[41]Fevereiro!$H$21</f>
        <v>14.76</v>
      </c>
      <c r="S45" s="11">
        <f>[41]Fevereiro!$H$22</f>
        <v>13.32</v>
      </c>
      <c r="T45" s="11">
        <f>[41]Fevereiro!$H$23</f>
        <v>16.559999999999999</v>
      </c>
      <c r="U45" s="11">
        <f>[41]Fevereiro!$H$24</f>
        <v>15.120000000000001</v>
      </c>
      <c r="V45" s="11">
        <f>[41]Fevereiro!$H$25</f>
        <v>12.6</v>
      </c>
      <c r="W45" s="11">
        <f>[41]Fevereiro!$H$26</f>
        <v>19.079999999999998</v>
      </c>
      <c r="X45" s="11">
        <f>[41]Fevereiro!$H$27</f>
        <v>20.16</v>
      </c>
      <c r="Y45" s="11">
        <f>[41]Fevereiro!$H$28</f>
        <v>17.64</v>
      </c>
      <c r="Z45" s="11">
        <f>[41]Fevereiro!$H$29</f>
        <v>16.920000000000002</v>
      </c>
      <c r="AA45" s="11">
        <f>[41]Fevereiro!$H$30</f>
        <v>29.16</v>
      </c>
      <c r="AB45" s="11">
        <f>[41]Fevereiro!$H$31</f>
        <v>16.559999999999999</v>
      </c>
      <c r="AC45" s="11">
        <f>[41]Fevereiro!$H$32</f>
        <v>16.920000000000002</v>
      </c>
      <c r="AD45" s="87">
        <f t="shared" si="1"/>
        <v>34.200000000000003</v>
      </c>
      <c r="AE45" s="109">
        <f t="shared" si="2"/>
        <v>18.642857142857146</v>
      </c>
    </row>
    <row r="46" spans="1:35" x14ac:dyDescent="0.2">
      <c r="A46" s="57" t="s">
        <v>19</v>
      </c>
      <c r="B46" s="11">
        <f>[42]Fevereiro!$H$5</f>
        <v>15.120000000000001</v>
      </c>
      <c r="C46" s="11">
        <f>[42]Fevereiro!$H$6</f>
        <v>12.6</v>
      </c>
      <c r="D46" s="11">
        <f>[42]Fevereiro!$H$7</f>
        <v>9</v>
      </c>
      <c r="E46" s="11">
        <f>[42]Fevereiro!$H$8</f>
        <v>9.3600000000000012</v>
      </c>
      <c r="F46" s="11">
        <f>[42]Fevereiro!$H$9</f>
        <v>11.16</v>
      </c>
      <c r="G46" s="11">
        <f>[42]Fevereiro!$H$10</f>
        <v>18</v>
      </c>
      <c r="H46" s="11">
        <f>[42]Fevereiro!$H$11</f>
        <v>16.2</v>
      </c>
      <c r="I46" s="11">
        <f>[42]Fevereiro!$H$12</f>
        <v>13.68</v>
      </c>
      <c r="J46" s="11">
        <f>[42]Fevereiro!$H$13</f>
        <v>12.96</v>
      </c>
      <c r="K46" s="11">
        <f>[42]Fevereiro!$H$14</f>
        <v>14.76</v>
      </c>
      <c r="L46" s="11">
        <f>[42]Fevereiro!$H$15</f>
        <v>16.2</v>
      </c>
      <c r="M46" s="11">
        <f>[42]Fevereiro!$H$16</f>
        <v>30.240000000000002</v>
      </c>
      <c r="N46" s="11">
        <f>[42]Fevereiro!$H$17</f>
        <v>15.48</v>
      </c>
      <c r="O46" s="11">
        <f>[42]Fevereiro!$H$18</f>
        <v>18</v>
      </c>
      <c r="P46" s="11">
        <f>[42]Fevereiro!$H$19</f>
        <v>14.4</v>
      </c>
      <c r="Q46" s="11">
        <f>[42]Fevereiro!$H$20</f>
        <v>11.520000000000001</v>
      </c>
      <c r="R46" s="11">
        <f>[42]Fevereiro!$H$21</f>
        <v>13.32</v>
      </c>
      <c r="S46" s="11">
        <f>[42]Fevereiro!$H$22</f>
        <v>11.520000000000001</v>
      </c>
      <c r="T46" s="11">
        <f>[42]Fevereiro!$H$23</f>
        <v>15.48</v>
      </c>
      <c r="U46" s="11">
        <f>[42]Fevereiro!$H$24</f>
        <v>19.8</v>
      </c>
      <c r="V46" s="11">
        <f>[42]Fevereiro!$H$25</f>
        <v>10.44</v>
      </c>
      <c r="W46" s="11">
        <f>[42]Fevereiro!$H$26</f>
        <v>10.08</v>
      </c>
      <c r="X46" s="11">
        <f>[42]Fevereiro!$H$27</f>
        <v>13.68</v>
      </c>
      <c r="Y46" s="11">
        <f>[42]Fevereiro!$H$28</f>
        <v>18.36</v>
      </c>
      <c r="Z46" s="11">
        <f>[42]Fevereiro!$H$29</f>
        <v>22.32</v>
      </c>
      <c r="AA46" s="11">
        <f>[42]Fevereiro!$H$30</f>
        <v>25.92</v>
      </c>
      <c r="AB46" s="11">
        <f>[42]Fevereiro!$H$31</f>
        <v>9.7200000000000006</v>
      </c>
      <c r="AC46" s="11">
        <f>[42]Fevereiro!$H$32</f>
        <v>10.8</v>
      </c>
      <c r="AD46" s="15">
        <f t="shared" si="1"/>
        <v>30.240000000000002</v>
      </c>
      <c r="AE46" s="115">
        <f t="shared" si="2"/>
        <v>15.004285714285716</v>
      </c>
      <c r="AF46" s="12" t="s">
        <v>47</v>
      </c>
    </row>
    <row r="47" spans="1:35" x14ac:dyDescent="0.2">
      <c r="A47" s="57" t="s">
        <v>31</v>
      </c>
      <c r="B47" s="11">
        <f>[43]Fevereiro!$H$5</f>
        <v>12.6</v>
      </c>
      <c r="C47" s="11">
        <f>[43]Fevereiro!$H$6</f>
        <v>13.68</v>
      </c>
      <c r="D47" s="11">
        <f>[43]Fevereiro!$H$7</f>
        <v>11.16</v>
      </c>
      <c r="E47" s="11">
        <f>[43]Fevereiro!$H$8</f>
        <v>11.520000000000001</v>
      </c>
      <c r="F47" s="11">
        <f>[43]Fevereiro!$H$9</f>
        <v>22.32</v>
      </c>
      <c r="G47" s="11">
        <f>[43]Fevereiro!$H$10</f>
        <v>14.04</v>
      </c>
      <c r="H47" s="11">
        <f>[43]Fevereiro!$H$11</f>
        <v>15.48</v>
      </c>
      <c r="I47" s="11">
        <f>[43]Fevereiro!$H$12</f>
        <v>16.920000000000002</v>
      </c>
      <c r="J47" s="11">
        <f>[43]Fevereiro!$H$13</f>
        <v>16.920000000000002</v>
      </c>
      <c r="K47" s="11">
        <f>[43]Fevereiro!$H$14</f>
        <v>18.36</v>
      </c>
      <c r="L47" s="11">
        <f>[43]Fevereiro!$H$15</f>
        <v>17.64</v>
      </c>
      <c r="M47" s="11">
        <f>[43]Fevereiro!$H$16</f>
        <v>13.68</v>
      </c>
      <c r="N47" s="11">
        <f>[43]Fevereiro!$H$17</f>
        <v>15.120000000000001</v>
      </c>
      <c r="O47" s="11">
        <f>[43]Fevereiro!$H$18</f>
        <v>11.879999999999999</v>
      </c>
      <c r="P47" s="11">
        <f>[43]Fevereiro!$H$19</f>
        <v>13.68</v>
      </c>
      <c r="Q47" s="11">
        <f>[43]Fevereiro!$H$20</f>
        <v>10.08</v>
      </c>
      <c r="R47" s="11">
        <f>[43]Fevereiro!$H$21</f>
        <v>13.32</v>
      </c>
      <c r="S47" s="11">
        <f>[43]Fevereiro!$H$22</f>
        <v>14.04</v>
      </c>
      <c r="T47" s="11">
        <f>[43]Fevereiro!$H$23</f>
        <v>18</v>
      </c>
      <c r="U47" s="11">
        <f>[43]Fevereiro!$H$24</f>
        <v>11.520000000000001</v>
      </c>
      <c r="V47" s="11">
        <f>[43]Fevereiro!$H$25</f>
        <v>15.48</v>
      </c>
      <c r="W47" s="11">
        <f>[43]Fevereiro!$H$26</f>
        <v>14.4</v>
      </c>
      <c r="X47" s="11">
        <f>[43]Fevereiro!$H$27</f>
        <v>14.4</v>
      </c>
      <c r="Y47" s="11">
        <f>[43]Fevereiro!$H$28</f>
        <v>16.559999999999999</v>
      </c>
      <c r="Z47" s="11">
        <f>[43]Fevereiro!$H$29</f>
        <v>21.240000000000002</v>
      </c>
      <c r="AA47" s="11">
        <f>[43]Fevereiro!$H$30</f>
        <v>14.04</v>
      </c>
      <c r="AB47" s="11">
        <f>[43]Fevereiro!$H$31</f>
        <v>10.8</v>
      </c>
      <c r="AC47" s="11">
        <f>[43]Fevereiro!$H$32</f>
        <v>12.96</v>
      </c>
      <c r="AD47" s="15">
        <f t="shared" si="1"/>
        <v>22.32</v>
      </c>
      <c r="AE47" s="115">
        <f t="shared" si="2"/>
        <v>14.708571428571428</v>
      </c>
    </row>
    <row r="48" spans="1:35" x14ac:dyDescent="0.2">
      <c r="A48" s="57" t="s">
        <v>44</v>
      </c>
      <c r="B48" s="11">
        <f>[44]Fevereiro!$H$5</f>
        <v>39.6</v>
      </c>
      <c r="C48" s="11">
        <f>[44]Fevereiro!$H$6</f>
        <v>18.36</v>
      </c>
      <c r="D48" s="11">
        <f>[44]Fevereiro!$H$7</f>
        <v>18.36</v>
      </c>
      <c r="E48" s="11">
        <f>[44]Fevereiro!$H$8</f>
        <v>15.48</v>
      </c>
      <c r="F48" s="11">
        <f>[44]Fevereiro!$H$9</f>
        <v>22.68</v>
      </c>
      <c r="G48" s="11">
        <f>[44]Fevereiro!$H$10</f>
        <v>25.56</v>
      </c>
      <c r="H48" s="11">
        <f>[44]Fevereiro!$H$11</f>
        <v>23.400000000000002</v>
      </c>
      <c r="I48" s="11">
        <f>[44]Fevereiro!$H$12</f>
        <v>24.840000000000003</v>
      </c>
      <c r="J48" s="11">
        <f>[44]Fevereiro!$H$13</f>
        <v>16.559999999999999</v>
      </c>
      <c r="K48" s="11">
        <f>[44]Fevereiro!$H$14</f>
        <v>21.6</v>
      </c>
      <c r="L48" s="11">
        <f>[44]Fevereiro!$H$15</f>
        <v>23.040000000000003</v>
      </c>
      <c r="M48" s="11">
        <f>[44]Fevereiro!$H$16</f>
        <v>17.64</v>
      </c>
      <c r="N48" s="11">
        <f>[44]Fevereiro!$H$17</f>
        <v>13.32</v>
      </c>
      <c r="O48" s="11">
        <f>[44]Fevereiro!$H$18</f>
        <v>21.6</v>
      </c>
      <c r="P48" s="11">
        <f>[44]Fevereiro!$H$19</f>
        <v>22.32</v>
      </c>
      <c r="Q48" s="11">
        <f>[44]Fevereiro!$H$20</f>
        <v>13.32</v>
      </c>
      <c r="R48" s="11">
        <f>[44]Fevereiro!$H$21</f>
        <v>13.32</v>
      </c>
      <c r="S48" s="11">
        <f>[44]Fevereiro!$H$22</f>
        <v>16.559999999999999</v>
      </c>
      <c r="T48" s="11">
        <f>[44]Fevereiro!$H$23</f>
        <v>24.12</v>
      </c>
      <c r="U48" s="11">
        <f>[44]Fevereiro!$H$24</f>
        <v>16.2</v>
      </c>
      <c r="V48" s="11">
        <f>[44]Fevereiro!$H$25</f>
        <v>24.48</v>
      </c>
      <c r="W48" s="11">
        <f>[44]Fevereiro!$H$26</f>
        <v>16.2</v>
      </c>
      <c r="X48" s="11">
        <f>[44]Fevereiro!$H$27</f>
        <v>15.840000000000002</v>
      </c>
      <c r="Y48" s="11">
        <f>[44]Fevereiro!$H$28</f>
        <v>21.240000000000002</v>
      </c>
      <c r="Z48" s="11">
        <f>[44]Fevereiro!$H$29</f>
        <v>19.440000000000001</v>
      </c>
      <c r="AA48" s="11">
        <f>[44]Fevereiro!$H$30</f>
        <v>25.2</v>
      </c>
      <c r="AB48" s="11">
        <f>[44]Fevereiro!$H$31</f>
        <v>33.840000000000003</v>
      </c>
      <c r="AC48" s="11">
        <f>[44]Fevereiro!$H$32</f>
        <v>19.8</v>
      </c>
      <c r="AD48" s="15">
        <f t="shared" si="1"/>
        <v>39.6</v>
      </c>
      <c r="AE48" s="115">
        <f t="shared" si="2"/>
        <v>20.854285714285712</v>
      </c>
      <c r="AF48" s="12" t="s">
        <v>47</v>
      </c>
    </row>
    <row r="49" spans="1:35" x14ac:dyDescent="0.2">
      <c r="A49" s="57" t="s">
        <v>20</v>
      </c>
      <c r="B49" s="11">
        <f>[45]Fevereiro!$H$5</f>
        <v>22.68</v>
      </c>
      <c r="C49" s="11">
        <f>[45]Fevereiro!$H$6</f>
        <v>16.2</v>
      </c>
      <c r="D49" s="11">
        <f>[45]Fevereiro!$H$7</f>
        <v>10.44</v>
      </c>
      <c r="E49" s="11">
        <f>[45]Fevereiro!$H$8</f>
        <v>12.6</v>
      </c>
      <c r="F49" s="11">
        <f>[45]Fevereiro!$H$9</f>
        <v>9.3600000000000012</v>
      </c>
      <c r="G49" s="11">
        <f>[45]Fevereiro!$H$10</f>
        <v>12.96</v>
      </c>
      <c r="H49" s="11">
        <f>[45]Fevereiro!$H$11</f>
        <v>8.2799999999999994</v>
      </c>
      <c r="I49" s="11">
        <f>[45]Fevereiro!$H$12</f>
        <v>6.48</v>
      </c>
      <c r="J49" s="11">
        <f>[45]Fevereiro!$H$13</f>
        <v>9.7200000000000006</v>
      </c>
      <c r="K49" s="11">
        <f>[45]Fevereiro!$H$14</f>
        <v>11.879999999999999</v>
      </c>
      <c r="L49" s="11">
        <f>[45]Fevereiro!$H$15</f>
        <v>14.04</v>
      </c>
      <c r="M49" s="11">
        <f>[45]Fevereiro!$H$16</f>
        <v>16.2</v>
      </c>
      <c r="N49" s="11">
        <f>[45]Fevereiro!$H$17</f>
        <v>8.2799999999999994</v>
      </c>
      <c r="O49" s="11">
        <f>[45]Fevereiro!$H$18</f>
        <v>12.6</v>
      </c>
      <c r="P49" s="11">
        <f>[45]Fevereiro!$H$19</f>
        <v>16.920000000000002</v>
      </c>
      <c r="Q49" s="11">
        <f>[45]Fevereiro!$H$20</f>
        <v>12.24</v>
      </c>
      <c r="R49" s="11">
        <f>[45]Fevereiro!$H$21</f>
        <v>11.879999999999999</v>
      </c>
      <c r="S49" s="11">
        <f>[45]Fevereiro!$H$22</f>
        <v>12.24</v>
      </c>
      <c r="T49" s="11">
        <f>[45]Fevereiro!$H$23</f>
        <v>13.68</v>
      </c>
      <c r="U49" s="11">
        <f>[45]Fevereiro!$H$24</f>
        <v>10.8</v>
      </c>
      <c r="V49" s="11">
        <f>[45]Fevereiro!$H$25</f>
        <v>9</v>
      </c>
      <c r="W49" s="11">
        <f>[45]Fevereiro!$H$26</f>
        <v>11.879999999999999</v>
      </c>
      <c r="X49" s="11">
        <f>[45]Fevereiro!$H$27</f>
        <v>14.76</v>
      </c>
      <c r="Y49" s="11">
        <f>[45]Fevereiro!$H$28</f>
        <v>11.16</v>
      </c>
      <c r="Z49" s="11">
        <f>[45]Fevereiro!$H$29</f>
        <v>10.8</v>
      </c>
      <c r="AA49" s="11">
        <f>[45]Fevereiro!$H$30</f>
        <v>11.520000000000001</v>
      </c>
      <c r="AB49" s="11">
        <f>[45]Fevereiro!$H$31</f>
        <v>7.5600000000000005</v>
      </c>
      <c r="AC49" s="11">
        <f>[45]Fevereiro!$H$32</f>
        <v>9</v>
      </c>
      <c r="AD49" s="15">
        <f t="shared" si="1"/>
        <v>22.68</v>
      </c>
      <c r="AE49" s="115">
        <f t="shared" si="2"/>
        <v>11.97</v>
      </c>
    </row>
    <row r="50" spans="1:35" s="5" customFormat="1" ht="17.100000000000001" customHeight="1" x14ac:dyDescent="0.2">
      <c r="A50" s="58" t="s">
        <v>33</v>
      </c>
      <c r="B50" s="13">
        <f t="shared" ref="B50:AD50" si="5">MAX(B5:B49)</f>
        <v>39.6</v>
      </c>
      <c r="C50" s="13">
        <f t="shared" si="5"/>
        <v>30.96</v>
      </c>
      <c r="D50" s="13">
        <f t="shared" si="5"/>
        <v>26.28</v>
      </c>
      <c r="E50" s="13">
        <f t="shared" si="5"/>
        <v>38.880000000000003</v>
      </c>
      <c r="F50" s="13">
        <f t="shared" si="5"/>
        <v>24.48</v>
      </c>
      <c r="G50" s="13">
        <f t="shared" si="5"/>
        <v>30.240000000000002</v>
      </c>
      <c r="H50" s="13">
        <f t="shared" si="5"/>
        <v>23.400000000000002</v>
      </c>
      <c r="I50" s="13">
        <f t="shared" si="5"/>
        <v>32.04</v>
      </c>
      <c r="J50" s="13">
        <f t="shared" si="5"/>
        <v>32.4</v>
      </c>
      <c r="K50" s="13">
        <f t="shared" si="5"/>
        <v>32.04</v>
      </c>
      <c r="L50" s="13">
        <f t="shared" si="5"/>
        <v>30.6</v>
      </c>
      <c r="M50" s="13">
        <f t="shared" si="5"/>
        <v>30.240000000000002</v>
      </c>
      <c r="N50" s="13">
        <f t="shared" si="5"/>
        <v>24.840000000000003</v>
      </c>
      <c r="O50" s="13">
        <f t="shared" si="5"/>
        <v>28.08</v>
      </c>
      <c r="P50" s="13">
        <f t="shared" si="5"/>
        <v>26.28</v>
      </c>
      <c r="Q50" s="13">
        <f t="shared" si="5"/>
        <v>23.040000000000003</v>
      </c>
      <c r="R50" s="13">
        <f t="shared" si="5"/>
        <v>20.88</v>
      </c>
      <c r="S50" s="13">
        <f t="shared" si="5"/>
        <v>45.72</v>
      </c>
      <c r="T50" s="13">
        <f t="shared" si="5"/>
        <v>36.36</v>
      </c>
      <c r="U50" s="13">
        <f t="shared" si="5"/>
        <v>23.759999999999998</v>
      </c>
      <c r="V50" s="13">
        <f t="shared" si="5"/>
        <v>24.48</v>
      </c>
      <c r="W50" s="13">
        <f t="shared" si="5"/>
        <v>32.76</v>
      </c>
      <c r="X50" s="13">
        <f t="shared" si="5"/>
        <v>34.56</v>
      </c>
      <c r="Y50" s="13">
        <f t="shared" si="5"/>
        <v>34.200000000000003</v>
      </c>
      <c r="Z50" s="13">
        <f t="shared" si="5"/>
        <v>36.36</v>
      </c>
      <c r="AA50" s="13">
        <f t="shared" si="5"/>
        <v>33.840000000000003</v>
      </c>
      <c r="AB50" s="13">
        <f t="shared" si="5"/>
        <v>33.840000000000003</v>
      </c>
      <c r="AC50" s="13">
        <f t="shared" si="5"/>
        <v>24.48</v>
      </c>
      <c r="AD50" s="15">
        <f t="shared" si="5"/>
        <v>45.72</v>
      </c>
      <c r="AE50" s="88">
        <f>AVERAGE(AE5:AE49)</f>
        <v>15.881536183540442</v>
      </c>
      <c r="AH50" s="5" t="s">
        <v>47</v>
      </c>
      <c r="AI50" s="5" t="s">
        <v>47</v>
      </c>
    </row>
    <row r="51" spans="1:35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52"/>
      <c r="AE51" s="54"/>
      <c r="AH51" t="s">
        <v>47</v>
      </c>
    </row>
    <row r="52" spans="1:35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37" t="s">
        <v>97</v>
      </c>
      <c r="U52" s="137"/>
      <c r="V52" s="137"/>
      <c r="W52" s="137"/>
      <c r="X52" s="137"/>
      <c r="Y52" s="131"/>
      <c r="Z52" s="131"/>
      <c r="AA52" s="131"/>
      <c r="AB52" s="131"/>
      <c r="AC52" s="131"/>
      <c r="AD52" s="52"/>
      <c r="AE52" s="51"/>
      <c r="AG52" t="s">
        <v>47</v>
      </c>
      <c r="AH52" t="s">
        <v>47</v>
      </c>
      <c r="AI52" t="s">
        <v>47</v>
      </c>
    </row>
    <row r="53" spans="1:35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38" t="s">
        <v>98</v>
      </c>
      <c r="U53" s="138"/>
      <c r="V53" s="138"/>
      <c r="W53" s="138"/>
      <c r="X53" s="138"/>
      <c r="Y53" s="131"/>
      <c r="Z53" s="131"/>
      <c r="AA53" s="131"/>
      <c r="AB53" s="131"/>
      <c r="AC53" s="131"/>
      <c r="AD53" s="52"/>
      <c r="AE53" s="51"/>
    </row>
    <row r="54" spans="1:35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52"/>
      <c r="AE54" s="89"/>
      <c r="AI54" t="s">
        <v>47</v>
      </c>
    </row>
    <row r="55" spans="1:35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52"/>
      <c r="AE55" s="54"/>
    </row>
    <row r="56" spans="1:35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52"/>
      <c r="AE56" s="54"/>
      <c r="AH56" t="s">
        <v>47</v>
      </c>
    </row>
    <row r="57" spans="1:35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2"/>
      <c r="AE57" s="90"/>
    </row>
    <row r="58" spans="1:35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E58" s="1"/>
      <c r="AH58" t="s">
        <v>47</v>
      </c>
    </row>
    <row r="60" spans="1:35" x14ac:dyDescent="0.2">
      <c r="AA60" s="3" t="s">
        <v>47</v>
      </c>
      <c r="AE60" t="s">
        <v>47</v>
      </c>
      <c r="AH60" t="s">
        <v>47</v>
      </c>
    </row>
    <row r="61" spans="1:35" x14ac:dyDescent="0.2">
      <c r="U61" s="3" t="s">
        <v>47</v>
      </c>
    </row>
    <row r="62" spans="1:35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5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5" x14ac:dyDescent="0.2">
      <c r="T64" s="3" t="s">
        <v>47</v>
      </c>
      <c r="W64" s="3" t="s">
        <v>47</v>
      </c>
      <c r="AA64" s="3" t="s">
        <v>47</v>
      </c>
    </row>
    <row r="65" spans="7:36" x14ac:dyDescent="0.2">
      <c r="W65" s="3" t="s">
        <v>47</v>
      </c>
      <c r="Z65" s="3" t="s">
        <v>47</v>
      </c>
    </row>
    <row r="66" spans="7:36" x14ac:dyDescent="0.2">
      <c r="P66" s="3" t="s">
        <v>47</v>
      </c>
      <c r="Q66" s="3" t="s">
        <v>47</v>
      </c>
      <c r="AA66" s="3" t="s">
        <v>47</v>
      </c>
      <c r="AJ66" t="s">
        <v>47</v>
      </c>
    </row>
    <row r="68" spans="7:36" x14ac:dyDescent="0.2">
      <c r="K68" s="3" t="s">
        <v>47</v>
      </c>
      <c r="M68" s="3" t="s">
        <v>47</v>
      </c>
    </row>
    <row r="69" spans="7:36" x14ac:dyDescent="0.2">
      <c r="G69" s="3" t="s">
        <v>47</v>
      </c>
    </row>
    <row r="70" spans="7:36" x14ac:dyDescent="0.2">
      <c r="M70" s="3" t="s">
        <v>47</v>
      </c>
    </row>
    <row r="72" spans="7:36" x14ac:dyDescent="0.2">
      <c r="R72" s="3" t="s">
        <v>47</v>
      </c>
    </row>
  </sheetData>
  <sheetProtection password="C6EC" sheet="1" objects="1" scenarios="1"/>
  <mergeCells count="33">
    <mergeCell ref="B2:AE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T53:X53"/>
    <mergeCell ref="W3:W4"/>
    <mergeCell ref="X3:X4"/>
    <mergeCell ref="AB3:AB4"/>
    <mergeCell ref="M3:M4"/>
    <mergeCell ref="V3:V4"/>
    <mergeCell ref="U3:U4"/>
    <mergeCell ref="Q3:Q4"/>
    <mergeCell ref="R3:R4"/>
    <mergeCell ref="S3:S4"/>
    <mergeCell ref="T3:T4"/>
    <mergeCell ref="N3:N4"/>
    <mergeCell ref="AC3:AC4"/>
    <mergeCell ref="Y3:Y4"/>
    <mergeCell ref="Z3:Z4"/>
    <mergeCell ref="AA3:AA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"/>
  <sheetViews>
    <sheetView workbookViewId="0">
      <selection activeCell="AG63" sqref="AG62:AG63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29" width="3.5703125" style="2" bestFit="1" customWidth="1"/>
    <col min="30" max="30" width="18.140625" style="6" bestFit="1" customWidth="1"/>
  </cols>
  <sheetData>
    <row r="1" spans="1:34" ht="20.100000000000001" customHeight="1" thickBot="1" x14ac:dyDescent="0.25">
      <c r="A1" s="143" t="s">
        <v>29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5"/>
    </row>
    <row r="2" spans="1:34" s="4" customFormat="1" ht="16.5" customHeight="1" x14ac:dyDescent="0.2">
      <c r="A2" s="162" t="s">
        <v>21</v>
      </c>
      <c r="B2" s="140" t="s">
        <v>231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2"/>
    </row>
    <row r="3" spans="1:34" s="5" customFormat="1" ht="12" customHeight="1" x14ac:dyDescent="0.2">
      <c r="A3" s="163"/>
      <c r="B3" s="164">
        <v>1</v>
      </c>
      <c r="C3" s="159">
        <f>SUM(B3+1)</f>
        <v>2</v>
      </c>
      <c r="D3" s="159">
        <f t="shared" ref="D3:AC3" si="0">SUM(C3+1)</f>
        <v>3</v>
      </c>
      <c r="E3" s="159">
        <f t="shared" si="0"/>
        <v>4</v>
      </c>
      <c r="F3" s="159">
        <f t="shared" si="0"/>
        <v>5</v>
      </c>
      <c r="G3" s="159">
        <f t="shared" si="0"/>
        <v>6</v>
      </c>
      <c r="H3" s="159">
        <f t="shared" si="0"/>
        <v>7</v>
      </c>
      <c r="I3" s="159">
        <f t="shared" si="0"/>
        <v>8</v>
      </c>
      <c r="J3" s="159">
        <f t="shared" si="0"/>
        <v>9</v>
      </c>
      <c r="K3" s="159">
        <f t="shared" si="0"/>
        <v>10</v>
      </c>
      <c r="L3" s="159">
        <f t="shared" si="0"/>
        <v>11</v>
      </c>
      <c r="M3" s="159">
        <f t="shared" si="0"/>
        <v>12</v>
      </c>
      <c r="N3" s="159">
        <f t="shared" si="0"/>
        <v>13</v>
      </c>
      <c r="O3" s="159">
        <f t="shared" si="0"/>
        <v>14</v>
      </c>
      <c r="P3" s="159">
        <f t="shared" si="0"/>
        <v>15</v>
      </c>
      <c r="Q3" s="159">
        <f t="shared" si="0"/>
        <v>16</v>
      </c>
      <c r="R3" s="159">
        <f t="shared" si="0"/>
        <v>17</v>
      </c>
      <c r="S3" s="159">
        <f t="shared" si="0"/>
        <v>18</v>
      </c>
      <c r="T3" s="159">
        <f t="shared" si="0"/>
        <v>19</v>
      </c>
      <c r="U3" s="159">
        <f t="shared" si="0"/>
        <v>20</v>
      </c>
      <c r="V3" s="159">
        <f t="shared" si="0"/>
        <v>21</v>
      </c>
      <c r="W3" s="159">
        <f t="shared" si="0"/>
        <v>22</v>
      </c>
      <c r="X3" s="159">
        <f t="shared" si="0"/>
        <v>23</v>
      </c>
      <c r="Y3" s="159">
        <f t="shared" si="0"/>
        <v>24</v>
      </c>
      <c r="Z3" s="159">
        <f t="shared" si="0"/>
        <v>25</v>
      </c>
      <c r="AA3" s="159">
        <f t="shared" si="0"/>
        <v>26</v>
      </c>
      <c r="AB3" s="159">
        <f t="shared" si="0"/>
        <v>27</v>
      </c>
      <c r="AC3" s="159">
        <f t="shared" si="0"/>
        <v>28</v>
      </c>
      <c r="AD3" s="130" t="s">
        <v>222</v>
      </c>
    </row>
    <row r="4" spans="1:34" s="5" customFormat="1" ht="13.5" customHeight="1" x14ac:dyDescent="0.2">
      <c r="A4" s="163"/>
      <c r="B4" s="165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12" t="s">
        <v>35</v>
      </c>
    </row>
    <row r="5" spans="1:34" s="5" customFormat="1" x14ac:dyDescent="0.2">
      <c r="A5" s="92" t="s">
        <v>40</v>
      </c>
      <c r="B5" s="122" t="str">
        <f>[1]Fevereiro!$I$5</f>
        <v>SO</v>
      </c>
      <c r="C5" s="122" t="str">
        <f>[1]Fevereiro!$I$6</f>
        <v>SO</v>
      </c>
      <c r="D5" s="122" t="str">
        <f>[1]Fevereiro!$I$7</f>
        <v>SO</v>
      </c>
      <c r="E5" s="122" t="str">
        <f>[1]Fevereiro!$I$8</f>
        <v>SO</v>
      </c>
      <c r="F5" s="122" t="str">
        <f>[1]Fevereiro!$I$9</f>
        <v>SO</v>
      </c>
      <c r="G5" s="122" t="str">
        <f>[1]Fevereiro!$I$10</f>
        <v>SO</v>
      </c>
      <c r="H5" s="122" t="str">
        <f>[1]Fevereiro!$I$11</f>
        <v>SO</v>
      </c>
      <c r="I5" s="122" t="str">
        <f>[1]Fevereiro!$I$12</f>
        <v>SO</v>
      </c>
      <c r="J5" s="122" t="str">
        <f>[1]Fevereiro!$I$13</f>
        <v>SO</v>
      </c>
      <c r="K5" s="122" t="str">
        <f>[1]Fevereiro!$I$14</f>
        <v>SO</v>
      </c>
      <c r="L5" s="122" t="str">
        <f>[1]Fevereiro!$I$15</f>
        <v>SO</v>
      </c>
      <c r="M5" s="122" t="str">
        <f>[1]Fevereiro!$I$16</f>
        <v>SO</v>
      </c>
      <c r="N5" s="122" t="str">
        <f>[1]Fevereiro!$I$17</f>
        <v>SO</v>
      </c>
      <c r="O5" s="122" t="str">
        <f>[1]Fevereiro!$I$18</f>
        <v>SO</v>
      </c>
      <c r="P5" s="122" t="str">
        <f>[1]Fevereiro!$I$19</f>
        <v>SO</v>
      </c>
      <c r="Q5" s="122" t="str">
        <f>[1]Fevereiro!$I$20</f>
        <v>SO</v>
      </c>
      <c r="R5" s="122" t="str">
        <f>[1]Fevereiro!$I$21</f>
        <v>SO</v>
      </c>
      <c r="S5" s="122" t="str">
        <f>[1]Fevereiro!$I$22</f>
        <v>SO</v>
      </c>
      <c r="T5" s="122" t="str">
        <f>[1]Fevereiro!$I$23</f>
        <v>SO</v>
      </c>
      <c r="U5" s="122" t="str">
        <f>[1]Fevereiro!$I$24</f>
        <v>SO</v>
      </c>
      <c r="V5" s="122" t="str">
        <f>[1]Fevereiro!$I$25</f>
        <v>SO</v>
      </c>
      <c r="W5" s="122" t="str">
        <f>[1]Fevereiro!$I$26</f>
        <v>SO</v>
      </c>
      <c r="X5" s="122" t="str">
        <f>[1]Fevereiro!$I$27</f>
        <v>SO</v>
      </c>
      <c r="Y5" s="122" t="str">
        <f>[1]Fevereiro!$I$28</f>
        <v>SO</v>
      </c>
      <c r="Z5" s="122" t="str">
        <f>[1]Fevereiro!$I$29</f>
        <v>SO</v>
      </c>
      <c r="AA5" s="122" t="str">
        <f>[1]Fevereiro!$I$30</f>
        <v>SO</v>
      </c>
      <c r="AB5" s="122" t="str">
        <f>[1]Fevereiro!$I$31</f>
        <v>SO</v>
      </c>
      <c r="AC5" s="122" t="str">
        <f>[1]Fevereiro!$I$32</f>
        <v>SO</v>
      </c>
      <c r="AD5" s="123" t="str">
        <f>[1]Fevereiro!$I$33</f>
        <v>SO</v>
      </c>
    </row>
    <row r="6" spans="1:34" x14ac:dyDescent="0.2">
      <c r="A6" s="92" t="s">
        <v>0</v>
      </c>
      <c r="B6" s="11" t="str">
        <f>[2]Fevereiro!$I$5</f>
        <v>SO</v>
      </c>
      <c r="C6" s="11" t="str">
        <f>[2]Fevereiro!$I$6</f>
        <v>SO</v>
      </c>
      <c r="D6" s="11" t="str">
        <f>[2]Fevereiro!$I$7</f>
        <v>SO</v>
      </c>
      <c r="E6" s="11" t="str">
        <f>[2]Fevereiro!$I$8</f>
        <v>SO</v>
      </c>
      <c r="F6" s="11" t="str">
        <f>[2]Fevereiro!$I$9</f>
        <v>SO</v>
      </c>
      <c r="G6" s="11" t="str">
        <f>[2]Fevereiro!$I$10</f>
        <v>SO</v>
      </c>
      <c r="H6" s="11" t="str">
        <f>[2]Fevereiro!$I$11</f>
        <v>SO</v>
      </c>
      <c r="I6" s="11" t="str">
        <f>[2]Fevereiro!$I$12</f>
        <v>SO</v>
      </c>
      <c r="J6" s="11" t="str">
        <f>[2]Fevereiro!$I$13</f>
        <v>SO</v>
      </c>
      <c r="K6" s="11" t="str">
        <f>[2]Fevereiro!$I$14</f>
        <v>SO</v>
      </c>
      <c r="L6" s="11" t="str">
        <f>[2]Fevereiro!$I$15</f>
        <v>SO</v>
      </c>
      <c r="M6" s="11" t="str">
        <f>[2]Fevereiro!$I$16</f>
        <v>SO</v>
      </c>
      <c r="N6" s="11" t="str">
        <f>[2]Fevereiro!$I$17</f>
        <v>SO</v>
      </c>
      <c r="O6" s="11" t="str">
        <f>[2]Fevereiro!$I$18</f>
        <v>SO</v>
      </c>
      <c r="P6" s="11" t="str">
        <f>[2]Fevereiro!$I$19</f>
        <v>SO</v>
      </c>
      <c r="Q6" s="11" t="str">
        <f>[2]Fevereiro!$I$20</f>
        <v>SO</v>
      </c>
      <c r="R6" s="11" t="str">
        <f>[2]Fevereiro!$I$21</f>
        <v>SO</v>
      </c>
      <c r="S6" s="11" t="str">
        <f>[2]Fevereiro!$I$22</f>
        <v>SO</v>
      </c>
      <c r="T6" s="133" t="str">
        <f>[2]Fevereiro!$I$23</f>
        <v>SO</v>
      </c>
      <c r="U6" s="133" t="str">
        <f>[2]Fevereiro!$I$24</f>
        <v>SO</v>
      </c>
      <c r="V6" s="133" t="str">
        <f>[2]Fevereiro!$I$25</f>
        <v>SO</v>
      </c>
      <c r="W6" s="133" t="str">
        <f>[2]Fevereiro!$I$26</f>
        <v>SO</v>
      </c>
      <c r="X6" s="133" t="str">
        <f>[2]Fevereiro!$I$27</f>
        <v>SO</v>
      </c>
      <c r="Y6" s="133" t="str">
        <f>[2]Fevereiro!$I$28</f>
        <v>SO</v>
      </c>
      <c r="Z6" s="133" t="str">
        <f>[2]Fevereiro!$I$29</f>
        <v>SO</v>
      </c>
      <c r="AA6" s="133" t="str">
        <f>[2]Fevereiro!$I$30</f>
        <v>SO</v>
      </c>
      <c r="AB6" s="133" t="str">
        <f>[2]Fevereiro!$I$31</f>
        <v>SO</v>
      </c>
      <c r="AC6" s="133" t="str">
        <f>[2]Fevereiro!$I$32</f>
        <v>SO</v>
      </c>
      <c r="AD6" s="116" t="str">
        <f>[2]Fevereiro!$I$33</f>
        <v>SO</v>
      </c>
    </row>
    <row r="7" spans="1:34" x14ac:dyDescent="0.2">
      <c r="A7" s="92" t="s">
        <v>104</v>
      </c>
      <c r="B7" s="133" t="str">
        <f>[3]Fevereiro!$I$5</f>
        <v>L</v>
      </c>
      <c r="C7" s="133" t="str">
        <f>[3]Fevereiro!$I$6</f>
        <v>O</v>
      </c>
      <c r="D7" s="133" t="str">
        <f>[3]Fevereiro!$I$7</f>
        <v>S</v>
      </c>
      <c r="E7" s="133" t="str">
        <f>[3]Fevereiro!$I$8</f>
        <v>S</v>
      </c>
      <c r="F7" s="133" t="str">
        <f>[3]Fevereiro!$I$9</f>
        <v>L</v>
      </c>
      <c r="G7" s="133" t="str">
        <f>[3]Fevereiro!$I$10</f>
        <v>L</v>
      </c>
      <c r="H7" s="133" t="str">
        <f>[3]Fevereiro!$I$11</f>
        <v>SE</v>
      </c>
      <c r="I7" s="133" t="str">
        <f>[3]Fevereiro!$I$12</f>
        <v>SE</v>
      </c>
      <c r="J7" s="133" t="str">
        <f>[3]Fevereiro!$I$13</f>
        <v>SE</v>
      </c>
      <c r="K7" s="133" t="str">
        <f>[3]Fevereiro!$I$14</f>
        <v>N</v>
      </c>
      <c r="L7" s="133" t="str">
        <f>[3]Fevereiro!$I$15</f>
        <v>N</v>
      </c>
      <c r="M7" s="133" t="str">
        <f>[3]Fevereiro!$I$16</f>
        <v>SE</v>
      </c>
      <c r="N7" s="133" t="str">
        <f>[3]Fevereiro!$I$17</f>
        <v>SO</v>
      </c>
      <c r="O7" s="133" t="str">
        <f>[3]Fevereiro!$I$18</f>
        <v>L</v>
      </c>
      <c r="P7" s="133" t="str">
        <f>[3]Fevereiro!$I$19</f>
        <v>O</v>
      </c>
      <c r="Q7" s="133" t="str">
        <f>[3]Fevereiro!$I$20</f>
        <v>SO</v>
      </c>
      <c r="R7" s="133" t="str">
        <f>[3]Fevereiro!$I$21</f>
        <v>SO</v>
      </c>
      <c r="S7" s="133" t="str">
        <f>[3]Fevereiro!$I$22</f>
        <v>O</v>
      </c>
      <c r="T7" s="133" t="str">
        <f>[3]Fevereiro!$I$23</f>
        <v>NE</v>
      </c>
      <c r="U7" s="133" t="str">
        <f>[3]Fevereiro!$I$24</f>
        <v>NO</v>
      </c>
      <c r="V7" s="133" t="str">
        <f>[3]Fevereiro!$I$25</f>
        <v>NE</v>
      </c>
      <c r="W7" s="133" t="str">
        <f>[3]Fevereiro!$I$26</f>
        <v>NE</v>
      </c>
      <c r="X7" s="133" t="str">
        <f>[3]Fevereiro!$I$27</f>
        <v>N</v>
      </c>
      <c r="Y7" s="133" t="str">
        <f>[3]Fevereiro!$I$28</f>
        <v>N</v>
      </c>
      <c r="Z7" s="133" t="str">
        <f>[3]Fevereiro!$I$29</f>
        <v>NO</v>
      </c>
      <c r="AA7" s="133" t="str">
        <f>[3]Fevereiro!$I$30</f>
        <v>SO</v>
      </c>
      <c r="AB7" s="133" t="str">
        <f>[3]Fevereiro!$I$31</f>
        <v>L</v>
      </c>
      <c r="AC7" s="133" t="str">
        <f>[3]Fevereiro!$I$32</f>
        <v>SE</v>
      </c>
      <c r="AD7" s="116" t="str">
        <f>[3]Fevereiro!$I$33</f>
        <v>L</v>
      </c>
    </row>
    <row r="8" spans="1:34" x14ac:dyDescent="0.2">
      <c r="A8" s="92" t="s">
        <v>1</v>
      </c>
      <c r="B8" s="11" t="str">
        <f>[4]Fevereiro!$I$5</f>
        <v>SE</v>
      </c>
      <c r="C8" s="11" t="str">
        <f>[4]Fevereiro!$I$6</f>
        <v>SE</v>
      </c>
      <c r="D8" s="11" t="str">
        <f>[4]Fevereiro!$I$7</f>
        <v>S</v>
      </c>
      <c r="E8" s="11" t="str">
        <f>[4]Fevereiro!$I$8</f>
        <v>SE</v>
      </c>
      <c r="F8" s="11" t="str">
        <f>[4]Fevereiro!$I$9</f>
        <v>SE</v>
      </c>
      <c r="G8" s="11" t="str">
        <f>[4]Fevereiro!$I$10</f>
        <v>SE</v>
      </c>
      <c r="H8" s="11" t="str">
        <f>[4]Fevereiro!$I$11</f>
        <v>NO</v>
      </c>
      <c r="I8" s="11" t="str">
        <f>[4]Fevereiro!$I$12</f>
        <v>N</v>
      </c>
      <c r="J8" s="11" t="str">
        <f>[4]Fevereiro!$I$13</f>
        <v>L</v>
      </c>
      <c r="K8" s="11" t="str">
        <f>[4]Fevereiro!$I$14</f>
        <v>NE</v>
      </c>
      <c r="L8" s="11" t="str">
        <f>[4]Fevereiro!$I$15</f>
        <v>N</v>
      </c>
      <c r="M8" s="11" t="str">
        <f>[4]Fevereiro!$I$16</f>
        <v>NO</v>
      </c>
      <c r="N8" s="11" t="str">
        <f>[4]Fevereiro!$I$17</f>
        <v>SE</v>
      </c>
      <c r="O8" s="11" t="str">
        <f>[4]Fevereiro!$I$18</f>
        <v>NO</v>
      </c>
      <c r="P8" s="11" t="str">
        <f>[4]Fevereiro!$I$19</f>
        <v>NO</v>
      </c>
      <c r="Q8" s="11" t="str">
        <f>[4]Fevereiro!$I$20</f>
        <v>SO</v>
      </c>
      <c r="R8" s="11" t="str">
        <f>[4]Fevereiro!$I$21</f>
        <v>SE</v>
      </c>
      <c r="S8" s="11" t="str">
        <f>[4]Fevereiro!$I$22</f>
        <v>NO</v>
      </c>
      <c r="T8" s="133" t="str">
        <f>[4]Fevereiro!$I$23</f>
        <v>NO</v>
      </c>
      <c r="U8" s="133" t="str">
        <f>[4]Fevereiro!$I$24</f>
        <v>NO</v>
      </c>
      <c r="V8" s="133" t="str">
        <f>[4]Fevereiro!$I$25</f>
        <v>NO</v>
      </c>
      <c r="W8" s="133" t="str">
        <f>[4]Fevereiro!$I$26</f>
        <v>N</v>
      </c>
      <c r="X8" s="133" t="str">
        <f>[4]Fevereiro!$I$27</f>
        <v>NO</v>
      </c>
      <c r="Y8" s="133" t="str">
        <f>[4]Fevereiro!$I$28</f>
        <v>NO</v>
      </c>
      <c r="Z8" s="133" t="str">
        <f>[4]Fevereiro!$I$29</f>
        <v>N</v>
      </c>
      <c r="AA8" s="133" t="str">
        <f>[4]Fevereiro!$I$30</f>
        <v>N</v>
      </c>
      <c r="AB8" s="133" t="str">
        <f>[4]Fevereiro!$I$31</f>
        <v>NO</v>
      </c>
      <c r="AC8" s="133" t="str">
        <f>[4]Fevereiro!$I$32</f>
        <v>S</v>
      </c>
      <c r="AD8" s="116" t="str">
        <f>[4]Fevereiro!$I$33</f>
        <v>NO</v>
      </c>
    </row>
    <row r="9" spans="1:34" x14ac:dyDescent="0.2">
      <c r="A9" s="92" t="s">
        <v>167</v>
      </c>
      <c r="B9" s="11" t="str">
        <f>[5]Fevereiro!$I$5</f>
        <v>N</v>
      </c>
      <c r="C9" s="11" t="str">
        <f>[5]Fevereiro!$I$6</f>
        <v>O</v>
      </c>
      <c r="D9" s="11" t="str">
        <f>[5]Fevereiro!$I$7</f>
        <v>SO</v>
      </c>
      <c r="E9" s="11" t="str">
        <f>[5]Fevereiro!$I$8</f>
        <v>SO</v>
      </c>
      <c r="F9" s="11" t="str">
        <f>[5]Fevereiro!$I$9</f>
        <v>NE</v>
      </c>
      <c r="G9" s="11" t="str">
        <f>[5]Fevereiro!$I$10</f>
        <v>NE</v>
      </c>
      <c r="H9" s="11" t="str">
        <f>[5]Fevereiro!$I$11</f>
        <v>NE</v>
      </c>
      <c r="I9" s="11" t="str">
        <f>[5]Fevereiro!$I$12</f>
        <v>NE</v>
      </c>
      <c r="J9" s="11" t="str">
        <f>[5]Fevereiro!$I$13</f>
        <v>NE</v>
      </c>
      <c r="K9" s="11" t="str">
        <f>[5]Fevereiro!$I$14</f>
        <v>N</v>
      </c>
      <c r="L9" s="11" t="str">
        <f>[5]Fevereiro!$I$15</f>
        <v>NE</v>
      </c>
      <c r="M9" s="11" t="str">
        <f>[5]Fevereiro!$I$16</f>
        <v>L</v>
      </c>
      <c r="N9" s="11" t="str">
        <f>[5]Fevereiro!$I$17</f>
        <v>SE</v>
      </c>
      <c r="O9" s="11" t="str">
        <f>[5]Fevereiro!$I$18</f>
        <v>L</v>
      </c>
      <c r="P9" s="11" t="str">
        <f>[5]Fevereiro!$I$19</f>
        <v>O</v>
      </c>
      <c r="Q9" s="11" t="str">
        <f>[5]Fevereiro!$I$20</f>
        <v>SO</v>
      </c>
      <c r="R9" s="11" t="str">
        <f>[5]Fevereiro!$I$21</f>
        <v>O</v>
      </c>
      <c r="S9" s="11" t="str">
        <f>[5]Fevereiro!$I$22</f>
        <v>NO</v>
      </c>
      <c r="T9" s="133" t="str">
        <f>[5]Fevereiro!$I$23</f>
        <v>N</v>
      </c>
      <c r="U9" s="133" t="str">
        <f>[5]Fevereiro!$I$24</f>
        <v>N</v>
      </c>
      <c r="V9" s="133" t="str">
        <f>[5]Fevereiro!$I$25</f>
        <v>NE</v>
      </c>
      <c r="W9" s="133" t="str">
        <f>[5]Fevereiro!$I$26</f>
        <v>NE</v>
      </c>
      <c r="X9" s="133" t="str">
        <f>[5]Fevereiro!$I$27</f>
        <v>N</v>
      </c>
      <c r="Y9" s="133" t="str">
        <f>[5]Fevereiro!$I$28</f>
        <v>N</v>
      </c>
      <c r="Z9" s="133" t="str">
        <f>[5]Fevereiro!$I$29</f>
        <v>NO</v>
      </c>
      <c r="AA9" s="133" t="str">
        <f>[5]Fevereiro!$I$30</f>
        <v>SE</v>
      </c>
      <c r="AB9" s="133" t="str">
        <f>[5]Fevereiro!$I$31</f>
        <v>L</v>
      </c>
      <c r="AC9" s="133" t="str">
        <f>[5]Fevereiro!$I$32</f>
        <v>S</v>
      </c>
      <c r="AD9" s="128" t="str">
        <f>[5]Fevereiro!$I$33</f>
        <v>NE</v>
      </c>
    </row>
    <row r="10" spans="1:34" x14ac:dyDescent="0.2">
      <c r="A10" s="92" t="s">
        <v>111</v>
      </c>
      <c r="B10" s="11" t="str">
        <f>[6]Fevereiro!$I$5</f>
        <v>*</v>
      </c>
      <c r="C10" s="11" t="str">
        <f>[6]Fevereiro!$I$6</f>
        <v>*</v>
      </c>
      <c r="D10" s="11" t="str">
        <f>[6]Fevereiro!$I$7</f>
        <v>*</v>
      </c>
      <c r="E10" s="11" t="str">
        <f>[6]Fevereiro!$I$8</f>
        <v>*</v>
      </c>
      <c r="F10" s="11" t="str">
        <f>[6]Fevereiro!$I$9</f>
        <v>*</v>
      </c>
      <c r="G10" s="11" t="str">
        <f>[6]Fevereiro!$I$10</f>
        <v>*</v>
      </c>
      <c r="H10" s="11" t="str">
        <f>[6]Fevereiro!$I$11</f>
        <v>*</v>
      </c>
      <c r="I10" s="11" t="str">
        <f>[6]Fevereiro!$I$12</f>
        <v>*</v>
      </c>
      <c r="J10" s="11" t="str">
        <f>[6]Fevereiro!$I$13</f>
        <v>*</v>
      </c>
      <c r="K10" s="11" t="str">
        <f>[6]Fevereiro!$I$14</f>
        <v>*</v>
      </c>
      <c r="L10" s="11" t="str">
        <f>[6]Fevereiro!$I$15</f>
        <v>*</v>
      </c>
      <c r="M10" s="11" t="str">
        <f>[6]Fevereiro!$I$16</f>
        <v>*</v>
      </c>
      <c r="N10" s="11" t="str">
        <f>[6]Fevereiro!$I$17</f>
        <v>*</v>
      </c>
      <c r="O10" s="11" t="str">
        <f>[6]Fevereiro!$I$18</f>
        <v>*</v>
      </c>
      <c r="P10" s="11" t="str">
        <f>[6]Fevereiro!$I$19</f>
        <v>*</v>
      </c>
      <c r="Q10" s="11" t="str">
        <f>[6]Fevereiro!$I$20</f>
        <v>*</v>
      </c>
      <c r="R10" s="11" t="str">
        <f>[6]Fevereiro!$I$21</f>
        <v>*</v>
      </c>
      <c r="S10" s="11" t="str">
        <f>[6]Fevereiro!$I$22</f>
        <v>*</v>
      </c>
      <c r="T10" s="133" t="str">
        <f>[6]Fevereiro!$I$23</f>
        <v>*</v>
      </c>
      <c r="U10" s="133" t="str">
        <f>[6]Fevereiro!$I$24</f>
        <v>*</v>
      </c>
      <c r="V10" s="133" t="str">
        <f>[6]Fevereiro!$I$25</f>
        <v>*</v>
      </c>
      <c r="W10" s="133" t="str">
        <f>[6]Fevereiro!$I$26</f>
        <v>*</v>
      </c>
      <c r="X10" s="133" t="str">
        <f>[6]Fevereiro!$I$27</f>
        <v>*</v>
      </c>
      <c r="Y10" s="133" t="str">
        <f>[6]Fevereiro!$I$28</f>
        <v>*</v>
      </c>
      <c r="Z10" s="133" t="str">
        <f>[6]Fevereiro!$I$29</f>
        <v>*</v>
      </c>
      <c r="AA10" s="133" t="str">
        <f>[6]Fevereiro!$I$30</f>
        <v>*</v>
      </c>
      <c r="AB10" s="133" t="str">
        <f>[6]Fevereiro!$I$31</f>
        <v>*</v>
      </c>
      <c r="AC10" s="133" t="str">
        <f>[6]Fevereiro!$I$32</f>
        <v>*</v>
      </c>
      <c r="AD10" s="128" t="str">
        <f>[6]Fevereiro!$I$33</f>
        <v>*</v>
      </c>
    </row>
    <row r="11" spans="1:34" x14ac:dyDescent="0.2">
      <c r="A11" s="92" t="s">
        <v>64</v>
      </c>
      <c r="B11" s="11" t="str">
        <f>[7]Fevereiro!$I$5</f>
        <v>SE</v>
      </c>
      <c r="C11" s="11" t="str">
        <f>[7]Fevereiro!$I$6</f>
        <v>NO</v>
      </c>
      <c r="D11" s="11" t="str">
        <f>[7]Fevereiro!$I$7</f>
        <v>SO</v>
      </c>
      <c r="E11" s="11" t="str">
        <f>[7]Fevereiro!$I$8</f>
        <v>S</v>
      </c>
      <c r="F11" s="11" t="str">
        <f>[7]Fevereiro!$I$9</f>
        <v>L</v>
      </c>
      <c r="G11" s="11" t="str">
        <f>[7]Fevereiro!$I$10</f>
        <v>L</v>
      </c>
      <c r="H11" s="11" t="str">
        <f>[7]Fevereiro!$I$11</f>
        <v>SE</v>
      </c>
      <c r="I11" s="11" t="str">
        <f>[7]Fevereiro!$I$12</f>
        <v>L</v>
      </c>
      <c r="J11" s="11" t="str">
        <f>[7]Fevereiro!$I$13</f>
        <v>L</v>
      </c>
      <c r="K11" s="11" t="str">
        <f>[7]Fevereiro!$I$14</f>
        <v>NE</v>
      </c>
      <c r="L11" s="11" t="str">
        <f>[7]Fevereiro!$I$15</f>
        <v>NO</v>
      </c>
      <c r="M11" s="11" t="str">
        <f>[7]Fevereiro!$I$16</f>
        <v>S</v>
      </c>
      <c r="N11" s="11" t="str">
        <f>[7]Fevereiro!$I$17</f>
        <v>NE</v>
      </c>
      <c r="O11" s="11" t="str">
        <f>[7]Fevereiro!$I$18</f>
        <v>L</v>
      </c>
      <c r="P11" s="11" t="str">
        <f>[7]Fevereiro!$I$19</f>
        <v>NO</v>
      </c>
      <c r="Q11" s="11" t="str">
        <f>[7]Fevereiro!$I$20</f>
        <v>O</v>
      </c>
      <c r="R11" s="11" t="str">
        <f>[7]Fevereiro!$I$21</f>
        <v>N</v>
      </c>
      <c r="S11" s="11" t="str">
        <f>[7]Fevereiro!$I$22</f>
        <v>O</v>
      </c>
      <c r="T11" s="133" t="str">
        <f>[7]Fevereiro!$I$23</f>
        <v>N</v>
      </c>
      <c r="U11" s="133" t="str">
        <f>[7]Fevereiro!$I$24</f>
        <v>SE</v>
      </c>
      <c r="V11" s="133" t="str">
        <f>[7]Fevereiro!$I$25</f>
        <v>NE</v>
      </c>
      <c r="W11" s="133" t="str">
        <f>[7]Fevereiro!$I$26</f>
        <v>NE</v>
      </c>
      <c r="X11" s="133" t="str">
        <f>[7]Fevereiro!$I$27</f>
        <v>N</v>
      </c>
      <c r="Y11" s="133" t="str">
        <f>[7]Fevereiro!$I$28</f>
        <v>N</v>
      </c>
      <c r="Z11" s="133" t="str">
        <f>[7]Fevereiro!$I$29</f>
        <v>NO</v>
      </c>
      <c r="AA11" s="133" t="str">
        <f>[7]Fevereiro!$I$30</f>
        <v>NO</v>
      </c>
      <c r="AB11" s="133" t="str">
        <f>[7]Fevereiro!$I$31</f>
        <v>L</v>
      </c>
      <c r="AC11" s="133" t="str">
        <f>[7]Fevereiro!$I$32</f>
        <v>L</v>
      </c>
      <c r="AD11" s="116" t="str">
        <f>[7]Fevereiro!$I$33</f>
        <v>L</v>
      </c>
    </row>
    <row r="12" spans="1:34" x14ac:dyDescent="0.2">
      <c r="A12" s="92" t="s">
        <v>41</v>
      </c>
      <c r="B12" s="124" t="str">
        <f>[8]Fevereiro!$I$5</f>
        <v>NE</v>
      </c>
      <c r="C12" s="124" t="str">
        <f>[8]Fevereiro!$I$6</f>
        <v>NE</v>
      </c>
      <c r="D12" s="124" t="str">
        <f>[8]Fevereiro!$I$7</f>
        <v>S</v>
      </c>
      <c r="E12" s="124" t="str">
        <f>[8]Fevereiro!$I$8</f>
        <v>S</v>
      </c>
      <c r="F12" s="124" t="str">
        <f>[8]Fevereiro!$I$9</f>
        <v>SO</v>
      </c>
      <c r="G12" s="124" t="str">
        <f>[8]Fevereiro!$I$10</f>
        <v>SO</v>
      </c>
      <c r="H12" s="124" t="str">
        <f>[8]Fevereiro!$I$11</f>
        <v>NE</v>
      </c>
      <c r="I12" s="124" t="str">
        <f>[8]Fevereiro!$I$12</f>
        <v>NE</v>
      </c>
      <c r="J12" s="124" t="str">
        <f>[8]Fevereiro!$I$13</f>
        <v>NE</v>
      </c>
      <c r="K12" s="124" t="str">
        <f>[8]Fevereiro!$I$14</f>
        <v>NE</v>
      </c>
      <c r="L12" s="124" t="str">
        <f>[8]Fevereiro!$I$15</f>
        <v>NE</v>
      </c>
      <c r="M12" s="124" t="str">
        <f>[8]Fevereiro!$I$16</f>
        <v>NE</v>
      </c>
      <c r="N12" s="124" t="str">
        <f>[8]Fevereiro!$I$17</f>
        <v>S</v>
      </c>
      <c r="O12" s="124" t="str">
        <f>[8]Fevereiro!$I$18</f>
        <v>SO</v>
      </c>
      <c r="P12" s="124" t="str">
        <f>[8]Fevereiro!$I$19</f>
        <v>SO</v>
      </c>
      <c r="Q12" s="124" t="str">
        <f>[8]Fevereiro!$I$20</f>
        <v>SO</v>
      </c>
      <c r="R12" s="124" t="str">
        <f>[8]Fevereiro!$I$21</f>
        <v>SO</v>
      </c>
      <c r="S12" s="124" t="str">
        <f>[8]Fevereiro!$I$22</f>
        <v>NE</v>
      </c>
      <c r="T12" s="133" t="str">
        <f>[8]Fevereiro!$I$23</f>
        <v>NE</v>
      </c>
      <c r="U12" s="133" t="str">
        <f>[8]Fevereiro!$I$24</f>
        <v>NE</v>
      </c>
      <c r="V12" s="133" t="str">
        <f>[8]Fevereiro!$I$25</f>
        <v>NE</v>
      </c>
      <c r="W12" s="133" t="str">
        <f>[8]Fevereiro!$I$26</f>
        <v>NE</v>
      </c>
      <c r="X12" s="133" t="str">
        <f>[8]Fevereiro!$I$27</f>
        <v>NE</v>
      </c>
      <c r="Y12" s="133" t="str">
        <f>[8]Fevereiro!$I$28</f>
        <v>NE</v>
      </c>
      <c r="Z12" s="133" t="str">
        <f>[8]Fevereiro!$I$29</f>
        <v>N</v>
      </c>
      <c r="AA12" s="133" t="str">
        <f>[8]Fevereiro!$I$30</f>
        <v>L</v>
      </c>
      <c r="AB12" s="133" t="str">
        <f>[8]Fevereiro!$I$31</f>
        <v>SE</v>
      </c>
      <c r="AC12" s="133" t="str">
        <f>[8]Fevereiro!$I$32</f>
        <v>S</v>
      </c>
      <c r="AD12" s="116" t="str">
        <f>[8]Fevereiro!$I$33</f>
        <v>NE</v>
      </c>
      <c r="AF12" t="s">
        <v>47</v>
      </c>
    </row>
    <row r="13" spans="1:34" x14ac:dyDescent="0.2">
      <c r="A13" s="92" t="s">
        <v>114</v>
      </c>
      <c r="B13" s="11" t="str">
        <f>[9]Fevereiro!$I$5</f>
        <v>NO</v>
      </c>
      <c r="C13" s="11" t="str">
        <f>[9]Fevereiro!$I$6</f>
        <v>S</v>
      </c>
      <c r="D13" s="11" t="str">
        <f>[9]Fevereiro!$I$7</f>
        <v>S</v>
      </c>
      <c r="E13" s="11" t="str">
        <f>[9]Fevereiro!$I$8</f>
        <v>SO</v>
      </c>
      <c r="F13" s="11" t="str">
        <f>[9]Fevereiro!$I$9</f>
        <v>SO</v>
      </c>
      <c r="G13" s="11" t="str">
        <f>[9]Fevereiro!$I$10</f>
        <v>S</v>
      </c>
      <c r="H13" s="11" t="str">
        <f>[9]Fevereiro!$I$11</f>
        <v>NE</v>
      </c>
      <c r="I13" s="11" t="str">
        <f>[9]Fevereiro!$I$12</f>
        <v>NO</v>
      </c>
      <c r="J13" s="11" t="str">
        <f>[9]Fevereiro!$I$13</f>
        <v>N</v>
      </c>
      <c r="K13" s="11" t="str">
        <f>[9]Fevereiro!$I$14</f>
        <v>N</v>
      </c>
      <c r="L13" s="11" t="str">
        <f>[9]Fevereiro!$I$15</f>
        <v>N</v>
      </c>
      <c r="M13" s="11" t="str">
        <f>[9]Fevereiro!$I$16</f>
        <v>N</v>
      </c>
      <c r="N13" s="11" t="str">
        <f>[9]Fevereiro!$I$17</f>
        <v>L</v>
      </c>
      <c r="O13" s="11" t="str">
        <f>[9]Fevereiro!$I$18</f>
        <v>SO</v>
      </c>
      <c r="P13" s="11" t="str">
        <f>[9]Fevereiro!$I$19</f>
        <v>SO</v>
      </c>
      <c r="Q13" s="11" t="str">
        <f>[9]Fevereiro!$I$20</f>
        <v>SO</v>
      </c>
      <c r="R13" s="11" t="str">
        <f>[9]Fevereiro!$I$21</f>
        <v>SO</v>
      </c>
      <c r="S13" s="11" t="str">
        <f>[9]Fevereiro!$I$22</f>
        <v>N</v>
      </c>
      <c r="T13" s="11" t="str">
        <f>[9]Fevereiro!$I$23</f>
        <v>N</v>
      </c>
      <c r="U13" s="11" t="str">
        <f>[9]Fevereiro!$I$24</f>
        <v>N</v>
      </c>
      <c r="V13" s="11" t="str">
        <f>[9]Fevereiro!$I$25</f>
        <v>N</v>
      </c>
      <c r="W13" s="11" t="str">
        <f>[9]Fevereiro!$I$26</f>
        <v>N</v>
      </c>
      <c r="X13" s="11" t="str">
        <f>[9]Fevereiro!$I$27</f>
        <v>N</v>
      </c>
      <c r="Y13" s="11" t="str">
        <f>[9]Fevereiro!$I$28</f>
        <v>*</v>
      </c>
      <c r="Z13" s="11" t="str">
        <f>[9]Fevereiro!$I$29</f>
        <v>*</v>
      </c>
      <c r="AA13" s="11" t="str">
        <f>[9]Fevereiro!$I$30</f>
        <v>*</v>
      </c>
      <c r="AB13" s="11" t="str">
        <f>[9]Fevereiro!$I$31</f>
        <v>*</v>
      </c>
      <c r="AC13" s="11" t="str">
        <f>[9]Fevereiro!$I$32</f>
        <v>*</v>
      </c>
      <c r="AD13" s="128" t="str">
        <f>[9]Fevereiro!$I$33</f>
        <v>N</v>
      </c>
      <c r="AH13" t="s">
        <v>47</v>
      </c>
    </row>
    <row r="14" spans="1:34" x14ac:dyDescent="0.2">
      <c r="A14" s="92" t="s">
        <v>118</v>
      </c>
      <c r="B14" s="124" t="str">
        <f>[10]Fevereiro!$I$5</f>
        <v>N</v>
      </c>
      <c r="C14" s="124" t="str">
        <f>[10]Fevereiro!$I$6</f>
        <v>N</v>
      </c>
      <c r="D14" s="124" t="str">
        <f>[10]Fevereiro!$I$7</f>
        <v>N</v>
      </c>
      <c r="E14" s="124" t="str">
        <f>[10]Fevereiro!$I$8</f>
        <v>N</v>
      </c>
      <c r="F14" s="124" t="str">
        <f>[10]Fevereiro!$I$9</f>
        <v>N</v>
      </c>
      <c r="G14" s="124" t="str">
        <f>[10]Fevereiro!$I$10</f>
        <v>N</v>
      </c>
      <c r="H14" s="124" t="str">
        <f>[10]Fevereiro!$I$11</f>
        <v>N</v>
      </c>
      <c r="I14" s="124" t="str">
        <f>[10]Fevereiro!$I$12</f>
        <v>N</v>
      </c>
      <c r="J14" s="124" t="str">
        <f>[10]Fevereiro!$I$13</f>
        <v>N</v>
      </c>
      <c r="K14" s="124" t="str">
        <f>[10]Fevereiro!$I$14</f>
        <v>N</v>
      </c>
      <c r="L14" s="124" t="str">
        <f>[10]Fevereiro!$I$15</f>
        <v>N</v>
      </c>
      <c r="M14" s="124" t="str">
        <f>[10]Fevereiro!$I$16</f>
        <v>N</v>
      </c>
      <c r="N14" s="124" t="str">
        <f>[10]Fevereiro!$I$17</f>
        <v>N</v>
      </c>
      <c r="O14" s="124" t="str">
        <f>[10]Fevereiro!$I$18</f>
        <v>N</v>
      </c>
      <c r="P14" s="124" t="str">
        <f>[10]Fevereiro!$I$19</f>
        <v>N</v>
      </c>
      <c r="Q14" s="124" t="str">
        <f>[10]Fevereiro!$I$20</f>
        <v>N</v>
      </c>
      <c r="R14" s="124" t="str">
        <f>[10]Fevereiro!$I$21</f>
        <v>N</v>
      </c>
      <c r="S14" s="124" t="str">
        <f>[10]Fevereiro!$I$22</f>
        <v>N</v>
      </c>
      <c r="T14" s="133" t="str">
        <f>[10]Fevereiro!$I$23</f>
        <v>N</v>
      </c>
      <c r="U14" s="133" t="str">
        <f>[10]Fevereiro!$I$24</f>
        <v>N</v>
      </c>
      <c r="V14" s="133" t="str">
        <f>[10]Fevereiro!$I$25</f>
        <v>N</v>
      </c>
      <c r="W14" s="133" t="str">
        <f>[10]Fevereiro!$I$26</f>
        <v>N</v>
      </c>
      <c r="X14" s="133" t="str">
        <f>[10]Fevereiro!$I$27</f>
        <v>N</v>
      </c>
      <c r="Y14" s="133" t="str">
        <f>[10]Fevereiro!$I$28</f>
        <v>N</v>
      </c>
      <c r="Z14" s="133" t="str">
        <f>[10]Fevereiro!$I$29</f>
        <v>N</v>
      </c>
      <c r="AA14" s="133" t="str">
        <f>[10]Fevereiro!$I$30</f>
        <v>N</v>
      </c>
      <c r="AB14" s="133" t="str">
        <f>[10]Fevereiro!$I$31</f>
        <v>N</v>
      </c>
      <c r="AC14" s="133" t="str">
        <f>[10]Fevereiro!$I$32</f>
        <v>N</v>
      </c>
      <c r="AD14" s="128" t="str">
        <f>[10]Fevereiro!$I$33</f>
        <v>N</v>
      </c>
    </row>
    <row r="15" spans="1:34" x14ac:dyDescent="0.2">
      <c r="A15" s="92" t="s">
        <v>121</v>
      </c>
      <c r="B15" s="124" t="str">
        <f>[11]Fevereiro!$I$5</f>
        <v>NE</v>
      </c>
      <c r="C15" s="124" t="str">
        <f>[11]Fevereiro!$I$6</f>
        <v>SO</v>
      </c>
      <c r="D15" s="124" t="str">
        <f>[11]Fevereiro!$I$7</f>
        <v>S</v>
      </c>
      <c r="E15" s="124" t="str">
        <f>[11]Fevereiro!$I$8</f>
        <v>S</v>
      </c>
      <c r="F15" s="124" t="str">
        <f>[11]Fevereiro!$I$9</f>
        <v>NE</v>
      </c>
      <c r="G15" s="124" t="str">
        <f>[11]Fevereiro!$I$10</f>
        <v>NE</v>
      </c>
      <c r="H15" s="124" t="str">
        <f>[11]Fevereiro!$I$11</f>
        <v>NE</v>
      </c>
      <c r="I15" s="124" t="str">
        <f>[11]Fevereiro!$I$12</f>
        <v>NE</v>
      </c>
      <c r="J15" s="124" t="str">
        <f>[11]Fevereiro!$I$13</f>
        <v>NE</v>
      </c>
      <c r="K15" s="124" t="str">
        <f>[11]Fevereiro!$I$14</f>
        <v>N</v>
      </c>
      <c r="L15" s="124" t="str">
        <f>[11]Fevereiro!$I$15</f>
        <v>N</v>
      </c>
      <c r="M15" s="124" t="str">
        <f>[11]Fevereiro!$I$16</f>
        <v>N</v>
      </c>
      <c r="N15" s="124" t="str">
        <f>[11]Fevereiro!$I$17</f>
        <v>S</v>
      </c>
      <c r="O15" s="124" t="str">
        <f>[11]Fevereiro!$I$18</f>
        <v>L</v>
      </c>
      <c r="P15" s="124" t="str">
        <f>[11]Fevereiro!$I$19</f>
        <v>O</v>
      </c>
      <c r="Q15" s="124" t="str">
        <f>[11]Fevereiro!$I$20</f>
        <v>SO</v>
      </c>
      <c r="R15" s="124" t="str">
        <f>[11]Fevereiro!$I$21</f>
        <v>SO</v>
      </c>
      <c r="S15" s="124" t="str">
        <f>[11]Fevereiro!$I$22</f>
        <v>N</v>
      </c>
      <c r="T15" s="133" t="str">
        <f>[11]Fevereiro!$I$23</f>
        <v>N</v>
      </c>
      <c r="U15" s="133" t="str">
        <f>[11]Fevereiro!$I$24</f>
        <v>N</v>
      </c>
      <c r="V15" s="124" t="str">
        <f>[11]Fevereiro!$I$25</f>
        <v>NE</v>
      </c>
      <c r="W15" s="133" t="str">
        <f>[11]Fevereiro!$I$26</f>
        <v>N</v>
      </c>
      <c r="X15" s="133" t="str">
        <f>[11]Fevereiro!$I$27</f>
        <v>N</v>
      </c>
      <c r="Y15" s="133" t="str">
        <f>[11]Fevereiro!$I$28</f>
        <v>N</v>
      </c>
      <c r="Z15" s="133" t="str">
        <f>[11]Fevereiro!$I$29</f>
        <v>NO</v>
      </c>
      <c r="AA15" s="133" t="str">
        <f>[11]Fevereiro!$I$30</f>
        <v>SO</v>
      </c>
      <c r="AB15" s="133" t="str">
        <f>[11]Fevereiro!$I$31</f>
        <v>S</v>
      </c>
      <c r="AC15" s="133" t="str">
        <f>[11]Fevereiro!$I$32</f>
        <v>S</v>
      </c>
      <c r="AD15" s="128" t="str">
        <f>[11]Fevereiro!$I$33</f>
        <v>N</v>
      </c>
    </row>
    <row r="16" spans="1:34" x14ac:dyDescent="0.2">
      <c r="A16" s="92" t="s">
        <v>168</v>
      </c>
      <c r="B16" s="124" t="str">
        <f>[12]Fevereiro!$I$5</f>
        <v>S</v>
      </c>
      <c r="C16" s="124" t="str">
        <f>[12]Fevereiro!$I$6</f>
        <v>SO</v>
      </c>
      <c r="D16" s="124" t="str">
        <f>[12]Fevereiro!$I$7</f>
        <v>S</v>
      </c>
      <c r="E16" s="124" t="str">
        <f>[12]Fevereiro!$I$8</f>
        <v>S</v>
      </c>
      <c r="F16" s="124" t="str">
        <f>[12]Fevereiro!$I$9</f>
        <v>S</v>
      </c>
      <c r="G16" s="124" t="str">
        <f>[12]Fevereiro!$I$10</f>
        <v>S</v>
      </c>
      <c r="H16" s="124" t="str">
        <f>[12]Fevereiro!$I$11</f>
        <v>N</v>
      </c>
      <c r="I16" s="124" t="str">
        <f>[12]Fevereiro!$I$12</f>
        <v>S</v>
      </c>
      <c r="J16" s="124" t="str">
        <f>[12]Fevereiro!$I$13</f>
        <v>N</v>
      </c>
      <c r="K16" s="124" t="str">
        <f>[12]Fevereiro!$I$14</f>
        <v>NO</v>
      </c>
      <c r="L16" s="124" t="str">
        <f>[12]Fevereiro!$I$15</f>
        <v>N</v>
      </c>
      <c r="M16" s="124" t="str">
        <f>[12]Fevereiro!$I$16</f>
        <v>NO</v>
      </c>
      <c r="N16" s="124" t="str">
        <f>[12]Fevereiro!$I$17</f>
        <v>NO</v>
      </c>
      <c r="O16" s="124" t="str">
        <f>[12]Fevereiro!$I$18</f>
        <v>NO</v>
      </c>
      <c r="P16" s="124" t="str">
        <f>[12]Fevereiro!$I$19</f>
        <v>NO</v>
      </c>
      <c r="Q16" s="124" t="str">
        <f>[12]Fevereiro!$I$20</f>
        <v>S</v>
      </c>
      <c r="R16" s="124" t="str">
        <f>[12]Fevereiro!$I$21</f>
        <v>NO</v>
      </c>
      <c r="S16" s="124" t="str">
        <f>[12]Fevereiro!$I$22</f>
        <v>S</v>
      </c>
      <c r="T16" s="133" t="str">
        <f>[12]Fevereiro!$I$23</f>
        <v>N</v>
      </c>
      <c r="U16" s="133" t="str">
        <f>[12]Fevereiro!$I$24</f>
        <v>NO</v>
      </c>
      <c r="V16" s="133" t="str">
        <f>[12]Fevereiro!$I$25</f>
        <v>N</v>
      </c>
      <c r="W16" s="133" t="str">
        <f>[12]Fevereiro!$I$26</f>
        <v>N</v>
      </c>
      <c r="X16" s="133" t="str">
        <f>[12]Fevereiro!$I$27</f>
        <v>N</v>
      </c>
      <c r="Y16" s="133" t="str">
        <f>[12]Fevereiro!$I$28</f>
        <v>NO</v>
      </c>
      <c r="Z16" s="133" t="str">
        <f>[12]Fevereiro!$I$29</f>
        <v>NO</v>
      </c>
      <c r="AA16" s="133" t="str">
        <f>[12]Fevereiro!$I$30</f>
        <v>NO</v>
      </c>
      <c r="AB16" s="133" t="str">
        <f>[12]Fevereiro!$I$31</f>
        <v>N</v>
      </c>
      <c r="AC16" s="133" t="str">
        <f>[12]Fevereiro!$I$32</f>
        <v>NO</v>
      </c>
      <c r="AD16" s="128" t="str">
        <f>[12]Fevereiro!$I$33</f>
        <v>NO</v>
      </c>
      <c r="AF16" t="s">
        <v>47</v>
      </c>
    </row>
    <row r="17" spans="1:36" x14ac:dyDescent="0.2">
      <c r="A17" s="92" t="s">
        <v>2</v>
      </c>
      <c r="B17" s="124" t="str">
        <f>[13]Fevereiro!$I$5</f>
        <v>NE</v>
      </c>
      <c r="C17" s="124" t="str">
        <f>[13]Fevereiro!$I$6</f>
        <v>N</v>
      </c>
      <c r="D17" s="124" t="str">
        <f>[13]Fevereiro!$I$7</f>
        <v>N</v>
      </c>
      <c r="E17" s="124" t="str">
        <f>[13]Fevereiro!$I$8</f>
        <v>SE</v>
      </c>
      <c r="F17" s="124" t="str">
        <f>[13]Fevereiro!$I$9</f>
        <v>NE</v>
      </c>
      <c r="G17" s="124" t="str">
        <f>[13]Fevereiro!$I$10</f>
        <v>L</v>
      </c>
      <c r="H17" s="124" t="str">
        <f>[13]Fevereiro!$I$11</f>
        <v>N</v>
      </c>
      <c r="I17" s="124" t="str">
        <f>[13]Fevereiro!$I$12</f>
        <v>N</v>
      </c>
      <c r="J17" s="124" t="str">
        <f>[13]Fevereiro!$I$13</f>
        <v>L</v>
      </c>
      <c r="K17" s="124" t="str">
        <f>[13]Fevereiro!$I$14</f>
        <v>N</v>
      </c>
      <c r="L17" s="124" t="str">
        <f>[13]Fevereiro!$I$15</f>
        <v>N</v>
      </c>
      <c r="M17" s="124" t="str">
        <f>[13]Fevereiro!$I$16</f>
        <v>NE</v>
      </c>
      <c r="N17" s="124" t="str">
        <f>[13]Fevereiro!$I$17</f>
        <v>N</v>
      </c>
      <c r="O17" s="124" t="str">
        <f>[13]Fevereiro!$I$18</f>
        <v>N</v>
      </c>
      <c r="P17" s="124" t="str">
        <f>[13]Fevereiro!$I$19</f>
        <v>N</v>
      </c>
      <c r="Q17" s="124" t="str">
        <f>[13]Fevereiro!$I$20</f>
        <v>N</v>
      </c>
      <c r="R17" s="124" t="str">
        <f>[13]Fevereiro!$I$21</f>
        <v>N</v>
      </c>
      <c r="S17" s="124" t="str">
        <f>[13]Fevereiro!$I$22</f>
        <v>N</v>
      </c>
      <c r="T17" s="133" t="str">
        <f>[13]Fevereiro!$I$23</f>
        <v>N</v>
      </c>
      <c r="U17" s="133" t="str">
        <f>[13]Fevereiro!$I$24</f>
        <v>N</v>
      </c>
      <c r="V17" s="124" t="str">
        <f>[13]Fevereiro!$I$25</f>
        <v>N</v>
      </c>
      <c r="W17" s="133" t="str">
        <f>[13]Fevereiro!$I$26</f>
        <v>N</v>
      </c>
      <c r="X17" s="133" t="str">
        <f>[13]Fevereiro!$I$27</f>
        <v>N</v>
      </c>
      <c r="Y17" s="133" t="str">
        <f>[13]Fevereiro!$I$28</f>
        <v>N</v>
      </c>
      <c r="Z17" s="133" t="str">
        <f>[13]Fevereiro!$I$29</f>
        <v>N</v>
      </c>
      <c r="AA17" s="133" t="str">
        <f>[13]Fevereiro!$I$30</f>
        <v>N</v>
      </c>
      <c r="AB17" s="133" t="str">
        <f>[13]Fevereiro!$I$31</f>
        <v>N</v>
      </c>
      <c r="AC17" s="133" t="str">
        <f>[13]Fevereiro!$I$32</f>
        <v>N</v>
      </c>
      <c r="AD17" s="116" t="str">
        <f>[13]Fevereiro!$I$33</f>
        <v>N</v>
      </c>
      <c r="AE17" s="12" t="s">
        <v>47</v>
      </c>
      <c r="AF17" t="s">
        <v>47</v>
      </c>
    </row>
    <row r="18" spans="1:36" x14ac:dyDescent="0.2">
      <c r="A18" s="92" t="s">
        <v>3</v>
      </c>
      <c r="B18" s="124" t="str">
        <f>[14]Fevereiro!$I$5</f>
        <v>SO</v>
      </c>
      <c r="C18" s="124" t="str">
        <f>[14]Fevereiro!$I$6</f>
        <v>O</v>
      </c>
      <c r="D18" s="124" t="str">
        <f>[14]Fevereiro!$I$7</f>
        <v>NO</v>
      </c>
      <c r="E18" s="124" t="str">
        <f>[14]Fevereiro!$I$8</f>
        <v>NO</v>
      </c>
      <c r="F18" s="124" t="str">
        <f>[14]Fevereiro!$I$9</f>
        <v>SO</v>
      </c>
      <c r="G18" s="124" t="str">
        <f>[14]Fevereiro!$I$10</f>
        <v>SO</v>
      </c>
      <c r="H18" s="124" t="str">
        <f>[14]Fevereiro!$I$11</f>
        <v>SO</v>
      </c>
      <c r="I18" s="124" t="str">
        <f>[14]Fevereiro!$I$12</f>
        <v>SO</v>
      </c>
      <c r="J18" s="124" t="str">
        <f>[14]Fevereiro!$I$13</f>
        <v>NO</v>
      </c>
      <c r="K18" s="124" t="str">
        <f>[14]Fevereiro!$I$14</f>
        <v>NO</v>
      </c>
      <c r="L18" s="124" t="str">
        <f>[14]Fevereiro!$I$15</f>
        <v>NO</v>
      </c>
      <c r="M18" s="124" t="str">
        <f>[14]Fevereiro!$I$16</f>
        <v>NO</v>
      </c>
      <c r="N18" s="124" t="str">
        <f>[14]Fevereiro!$I$17</f>
        <v>NO</v>
      </c>
      <c r="O18" s="124" t="str">
        <f>[14]Fevereiro!$I$18</f>
        <v>O</v>
      </c>
      <c r="P18" s="124" t="str">
        <f>[14]Fevereiro!$I$19</f>
        <v>NO</v>
      </c>
      <c r="Q18" s="124" t="str">
        <f>[14]Fevereiro!$I$20</f>
        <v>SO</v>
      </c>
      <c r="R18" s="124" t="str">
        <f>[14]Fevereiro!$I$21</f>
        <v>O</v>
      </c>
      <c r="S18" s="124" t="str">
        <f>[14]Fevereiro!$I$22</f>
        <v>NO</v>
      </c>
      <c r="T18" s="133" t="str">
        <f>[14]Fevereiro!$I$23</f>
        <v>NO</v>
      </c>
      <c r="U18" s="133" t="str">
        <f>[14]Fevereiro!$I$24</f>
        <v>NO</v>
      </c>
      <c r="V18" s="133" t="str">
        <f>[14]Fevereiro!$I$25</f>
        <v>O</v>
      </c>
      <c r="W18" s="133" t="str">
        <f>[14]Fevereiro!$I$26</f>
        <v>SO</v>
      </c>
      <c r="X18" s="133" t="str">
        <f>[14]Fevereiro!$I$27</f>
        <v>SO</v>
      </c>
      <c r="Y18" s="133" t="str">
        <f>[14]Fevereiro!$I$28</f>
        <v>NO</v>
      </c>
      <c r="Z18" s="133" t="str">
        <f>[14]Fevereiro!$I$29</f>
        <v>O</v>
      </c>
      <c r="AA18" s="133" t="str">
        <f>[14]Fevereiro!$I$30</f>
        <v>NO</v>
      </c>
      <c r="AB18" s="133" t="str">
        <f>[14]Fevereiro!$I$31</f>
        <v>NO</v>
      </c>
      <c r="AC18" s="133" t="str">
        <f>[14]Fevereiro!$I$32</f>
        <v>NO</v>
      </c>
      <c r="AD18" s="116" t="str">
        <f>[14]Fevereiro!$I$33</f>
        <v>NO</v>
      </c>
      <c r="AE18" s="12" t="s">
        <v>47</v>
      </c>
      <c r="AF18" t="s">
        <v>47</v>
      </c>
    </row>
    <row r="19" spans="1:36" x14ac:dyDescent="0.2">
      <c r="A19" s="92" t="s">
        <v>4</v>
      </c>
      <c r="B19" s="124" t="str">
        <f>[15]Fevereiro!$I$5</f>
        <v>N</v>
      </c>
      <c r="C19" s="124" t="str">
        <f>[15]Fevereiro!$I$6</f>
        <v>S</v>
      </c>
      <c r="D19" s="124" t="str">
        <f>[15]Fevereiro!$I$7</f>
        <v>SE</v>
      </c>
      <c r="E19" s="124" t="str">
        <f>[15]Fevereiro!$I$8</f>
        <v>N</v>
      </c>
      <c r="F19" s="124" t="str">
        <f>[15]Fevereiro!$I$9</f>
        <v>N</v>
      </c>
      <c r="G19" s="124" t="str">
        <f>[15]Fevereiro!$I$10</f>
        <v>S</v>
      </c>
      <c r="H19" s="124" t="str">
        <f>[15]Fevereiro!$I$11</f>
        <v>SO</v>
      </c>
      <c r="I19" s="124" t="str">
        <f>[15]Fevereiro!$I$12</f>
        <v>S</v>
      </c>
      <c r="J19" s="124" t="str">
        <f>[15]Fevereiro!$I$13</f>
        <v>S</v>
      </c>
      <c r="K19" s="124" t="str">
        <f>[15]Fevereiro!$I$14</f>
        <v>S</v>
      </c>
      <c r="L19" s="124" t="str">
        <f>[15]Fevereiro!$I$15</f>
        <v>S</v>
      </c>
      <c r="M19" s="124" t="str">
        <f>[15]Fevereiro!$I$16</f>
        <v>S</v>
      </c>
      <c r="N19" s="124" t="str">
        <f>[15]Fevereiro!$I$17</f>
        <v>*</v>
      </c>
      <c r="O19" s="124" t="str">
        <f>[15]Fevereiro!$I$18</f>
        <v>L</v>
      </c>
      <c r="P19" s="124" t="str">
        <f>[15]Fevereiro!$I$19</f>
        <v>SE</v>
      </c>
      <c r="Q19" s="124" t="str">
        <f>[15]Fevereiro!$I$20</f>
        <v>NE</v>
      </c>
      <c r="R19" s="124" t="str">
        <f>[15]Fevereiro!$I$21</f>
        <v>SE</v>
      </c>
      <c r="S19" s="124" t="str">
        <f>[15]Fevereiro!$I$22</f>
        <v>S</v>
      </c>
      <c r="T19" s="133" t="str">
        <f>[15]Fevereiro!$I$23</f>
        <v>SO</v>
      </c>
      <c r="U19" s="133" t="str">
        <f>[15]Fevereiro!$I$24</f>
        <v>SE</v>
      </c>
      <c r="V19" s="133" t="str">
        <f>[15]Fevereiro!$I$25</f>
        <v>S</v>
      </c>
      <c r="W19" s="133" t="str">
        <f>[15]Fevereiro!$I$26</f>
        <v>SO</v>
      </c>
      <c r="X19" s="133" t="str">
        <f>[15]Fevereiro!$I$27</f>
        <v>SO</v>
      </c>
      <c r="Y19" s="133" t="str">
        <f>[15]Fevereiro!$I$28</f>
        <v>S</v>
      </c>
      <c r="Z19" s="133" t="str">
        <f>[15]Fevereiro!$I$29</f>
        <v>S</v>
      </c>
      <c r="AA19" s="133" t="str">
        <f>[15]Fevereiro!$I$30</f>
        <v>S</v>
      </c>
      <c r="AB19" s="133" t="str">
        <f>[15]Fevereiro!$I$31</f>
        <v>S</v>
      </c>
      <c r="AC19" s="133" t="str">
        <f>[15]Fevereiro!$I$32</f>
        <v>S</v>
      </c>
      <c r="AD19" s="116" t="str">
        <f>[15]Fevereiro!$I$33</f>
        <v>S</v>
      </c>
      <c r="AF19" t="s">
        <v>47</v>
      </c>
    </row>
    <row r="20" spans="1:36" x14ac:dyDescent="0.2">
      <c r="A20" s="92" t="s">
        <v>5</v>
      </c>
      <c r="B20" s="133" t="str">
        <f>[16]Fevereiro!$I$5</f>
        <v>*</v>
      </c>
      <c r="C20" s="133" t="str">
        <f>[16]Fevereiro!$I$6</f>
        <v>*</v>
      </c>
      <c r="D20" s="133" t="str">
        <f>[16]Fevereiro!$I$7</f>
        <v>*</v>
      </c>
      <c r="E20" s="133" t="str">
        <f>[16]Fevereiro!$I$8</f>
        <v>*</v>
      </c>
      <c r="F20" s="133" t="str">
        <f>[16]Fevereiro!$I$9</f>
        <v>*</v>
      </c>
      <c r="G20" s="133" t="str">
        <f>[16]Fevereiro!$I$10</f>
        <v>*</v>
      </c>
      <c r="H20" s="133" t="str">
        <f>[16]Fevereiro!$I$11</f>
        <v>*</v>
      </c>
      <c r="I20" s="133" t="str">
        <f>[16]Fevereiro!$I$12</f>
        <v>*</v>
      </c>
      <c r="J20" s="133" t="str">
        <f>[16]Fevereiro!$I$13</f>
        <v>*</v>
      </c>
      <c r="K20" s="133" t="str">
        <f>[16]Fevereiro!$I$14</f>
        <v>*</v>
      </c>
      <c r="L20" s="133" t="str">
        <f>[16]Fevereiro!$I$15</f>
        <v>*</v>
      </c>
      <c r="M20" s="133" t="str">
        <f>[16]Fevereiro!$I$16</f>
        <v>*</v>
      </c>
      <c r="N20" s="133" t="str">
        <f>[16]Fevereiro!$I$17</f>
        <v>*</v>
      </c>
      <c r="O20" s="133" t="str">
        <f>[16]Fevereiro!$I$18</f>
        <v>O</v>
      </c>
      <c r="P20" s="133" t="str">
        <f>[16]Fevereiro!$I$19</f>
        <v>O</v>
      </c>
      <c r="Q20" s="133" t="str">
        <f>[16]Fevereiro!$I$20</f>
        <v>SO</v>
      </c>
      <c r="R20" s="133" t="str">
        <f>[16]Fevereiro!$I$21</f>
        <v>SO</v>
      </c>
      <c r="S20" s="133" t="str">
        <f>[16]Fevereiro!$I$22</f>
        <v>NE</v>
      </c>
      <c r="T20" s="133" t="str">
        <f>[16]Fevereiro!$I$23</f>
        <v>NO</v>
      </c>
      <c r="U20" s="133" t="str">
        <f>[16]Fevereiro!$I$24</f>
        <v>N</v>
      </c>
      <c r="V20" s="133" t="str">
        <f>[16]Fevereiro!$I$25</f>
        <v>L</v>
      </c>
      <c r="W20" s="133" t="str">
        <f>[16]Fevereiro!$I$26</f>
        <v>L</v>
      </c>
      <c r="X20" s="133" t="str">
        <f>[16]Fevereiro!$I$27</f>
        <v>N</v>
      </c>
      <c r="Y20" s="133" t="str">
        <f>[16]Fevereiro!$I$28</f>
        <v>N</v>
      </c>
      <c r="Z20" s="133" t="str">
        <f>[16]Fevereiro!$I$29</f>
        <v>NO</v>
      </c>
      <c r="AA20" s="133" t="str">
        <f>[16]Fevereiro!$I$30</f>
        <v>NO</v>
      </c>
      <c r="AB20" s="133" t="str">
        <f>[16]Fevereiro!$I$31</f>
        <v>O</v>
      </c>
      <c r="AC20" s="133" t="str">
        <f>[16]Fevereiro!$I$32</f>
        <v>O</v>
      </c>
      <c r="AD20" s="116" t="str">
        <f>[16]Fevereiro!$I$33</f>
        <v>O</v>
      </c>
      <c r="AF20" t="s">
        <v>47</v>
      </c>
      <c r="AG20" t="s">
        <v>47</v>
      </c>
      <c r="AH20" t="s">
        <v>47</v>
      </c>
    </row>
    <row r="21" spans="1:36" x14ac:dyDescent="0.2">
      <c r="A21" s="92" t="s">
        <v>43</v>
      </c>
      <c r="B21" s="133" t="str">
        <f>[17]Fevereiro!$I$5</f>
        <v>L</v>
      </c>
      <c r="C21" s="133" t="str">
        <f>[17]Fevereiro!$I$6</f>
        <v>NE</v>
      </c>
      <c r="D21" s="133" t="str">
        <f>[17]Fevereiro!$I$7</f>
        <v>SE</v>
      </c>
      <c r="E21" s="133" t="str">
        <f>[17]Fevereiro!$I$8</f>
        <v>NE</v>
      </c>
      <c r="F21" s="133" t="str">
        <f>[17]Fevereiro!$I$9</f>
        <v>SE</v>
      </c>
      <c r="G21" s="133" t="str">
        <f>[17]Fevereiro!$I$10</f>
        <v>NE</v>
      </c>
      <c r="H21" s="133" t="str">
        <f>[17]Fevereiro!$I$11</f>
        <v>NO</v>
      </c>
      <c r="I21" s="133" t="str">
        <f>[17]Fevereiro!$I$12</f>
        <v>NE</v>
      </c>
      <c r="J21" s="133" t="str">
        <f>[17]Fevereiro!$I$13</f>
        <v>NE</v>
      </c>
      <c r="K21" s="133" t="str">
        <f>[17]Fevereiro!$I$14</f>
        <v>NO</v>
      </c>
      <c r="L21" s="133" t="str">
        <f>[17]Fevereiro!$I$15</f>
        <v>N</v>
      </c>
      <c r="M21" s="133" t="str">
        <f>[17]Fevereiro!$I$16</f>
        <v>N</v>
      </c>
      <c r="N21" s="133" t="str">
        <f>[17]Fevereiro!$I$17</f>
        <v>SO</v>
      </c>
      <c r="O21" s="133" t="str">
        <f>[17]Fevereiro!$I$18</f>
        <v>N</v>
      </c>
      <c r="P21" s="133" t="str">
        <f>[17]Fevereiro!$I$19</f>
        <v>NO</v>
      </c>
      <c r="Q21" s="133" t="str">
        <f>[17]Fevereiro!$I$20</f>
        <v>SO</v>
      </c>
      <c r="R21" s="133" t="str">
        <f>[17]Fevereiro!$I$21</f>
        <v>NO</v>
      </c>
      <c r="S21" s="133" t="str">
        <f>[17]Fevereiro!$I$22</f>
        <v>N</v>
      </c>
      <c r="T21" s="133" t="str">
        <f>[17]Fevereiro!$I$23</f>
        <v>N</v>
      </c>
      <c r="U21" s="133" t="str">
        <f>[17]Fevereiro!$I$24</f>
        <v>NO</v>
      </c>
      <c r="V21" s="133" t="str">
        <f>[17]Fevereiro!$I$25</f>
        <v>NE</v>
      </c>
      <c r="W21" s="133" t="str">
        <f>[17]Fevereiro!$I$26</f>
        <v>NE</v>
      </c>
      <c r="X21" s="133" t="str">
        <f>[17]Fevereiro!$I$27</f>
        <v>NE</v>
      </c>
      <c r="Y21" s="133" t="str">
        <f>[17]Fevereiro!$I$28</f>
        <v>NE</v>
      </c>
      <c r="Z21" s="133" t="str">
        <f>[17]Fevereiro!$I$29</f>
        <v>NE</v>
      </c>
      <c r="AA21" s="133" t="str">
        <f>[17]Fevereiro!$I$30</f>
        <v>NE</v>
      </c>
      <c r="AB21" s="133" t="str">
        <f>[17]Fevereiro!$I$31</f>
        <v>NO</v>
      </c>
      <c r="AC21" s="133" t="str">
        <f>[17]Fevereiro!$I$32</f>
        <v>NO</v>
      </c>
      <c r="AD21" s="116" t="str">
        <f>[17]Fevereiro!$I$33</f>
        <v>NE</v>
      </c>
      <c r="AG21" t="s">
        <v>47</v>
      </c>
    </row>
    <row r="22" spans="1:36" x14ac:dyDescent="0.2">
      <c r="A22" s="92" t="s">
        <v>6</v>
      </c>
      <c r="B22" s="133" t="str">
        <f>[18]Fevereiro!$I$5</f>
        <v>L</v>
      </c>
      <c r="C22" s="133" t="str">
        <f>[18]Fevereiro!$I$6</f>
        <v>SE</v>
      </c>
      <c r="D22" s="133" t="str">
        <f>[18]Fevereiro!$I$7</f>
        <v>L</v>
      </c>
      <c r="E22" s="133" t="str">
        <f>[18]Fevereiro!$I$8</f>
        <v>L</v>
      </c>
      <c r="F22" s="133" t="str">
        <f>[18]Fevereiro!$I$9</f>
        <v>NE</v>
      </c>
      <c r="G22" s="133" t="str">
        <f>[18]Fevereiro!$I$10</f>
        <v>O</v>
      </c>
      <c r="H22" s="133" t="str">
        <f>[18]Fevereiro!$I$11</f>
        <v>S</v>
      </c>
      <c r="I22" s="133" t="str">
        <f>[18]Fevereiro!$I$12</f>
        <v>SE</v>
      </c>
      <c r="J22" s="133" t="str">
        <f>[18]Fevereiro!$I$13</f>
        <v>L</v>
      </c>
      <c r="K22" s="133" t="str">
        <f>[18]Fevereiro!$I$14</f>
        <v>*</v>
      </c>
      <c r="L22" s="133" t="str">
        <f>[18]Fevereiro!$I$15</f>
        <v>S</v>
      </c>
      <c r="M22" s="133" t="str">
        <f>[18]Fevereiro!$I$16</f>
        <v>*</v>
      </c>
      <c r="N22" s="133" t="str">
        <f>[18]Fevereiro!$I$17</f>
        <v>NE</v>
      </c>
      <c r="O22" s="133" t="str">
        <f>[18]Fevereiro!$I$18</f>
        <v>O</v>
      </c>
      <c r="P22" s="133" t="str">
        <f>[18]Fevereiro!$I$19</f>
        <v>NO</v>
      </c>
      <c r="Q22" s="133" t="str">
        <f>[18]Fevereiro!$I$20</f>
        <v>SO</v>
      </c>
      <c r="R22" s="133" t="str">
        <f>[18]Fevereiro!$I$21</f>
        <v>NO</v>
      </c>
      <c r="S22" s="133" t="str">
        <f>[18]Fevereiro!$I$22</f>
        <v>NO</v>
      </c>
      <c r="T22" s="133" t="str">
        <f>[18]Fevereiro!$I$23</f>
        <v>NO</v>
      </c>
      <c r="U22" s="133" t="str">
        <f>[18]Fevereiro!$I$24</f>
        <v>NO</v>
      </c>
      <c r="V22" s="133" t="str">
        <f>[18]Fevereiro!$I$25</f>
        <v>O</v>
      </c>
      <c r="W22" s="133" t="str">
        <f>[18]Fevereiro!$I$26</f>
        <v>O</v>
      </c>
      <c r="X22" s="133" t="str">
        <f>[18]Fevereiro!$I$27</f>
        <v>NE</v>
      </c>
      <c r="Y22" s="133" t="str">
        <f>[18]Fevereiro!$I$28</f>
        <v>S</v>
      </c>
      <c r="Z22" s="133" t="str">
        <f>[18]Fevereiro!$I$29</f>
        <v>NO</v>
      </c>
      <c r="AA22" s="133" t="str">
        <f>[18]Fevereiro!$I$30</f>
        <v>L</v>
      </c>
      <c r="AB22" s="133" t="str">
        <f>[18]Fevereiro!$I$31</f>
        <v>NO</v>
      </c>
      <c r="AC22" s="133" t="str">
        <f>[18]Fevereiro!$I$32</f>
        <v>NO</v>
      </c>
      <c r="AD22" s="116" t="str">
        <f>[18]Fevereiro!$I$33</f>
        <v>NO</v>
      </c>
      <c r="AG22" t="s">
        <v>47</v>
      </c>
    </row>
    <row r="23" spans="1:36" x14ac:dyDescent="0.2">
      <c r="A23" s="92" t="s">
        <v>7</v>
      </c>
      <c r="B23" s="124" t="str">
        <f>[19]Fevereiro!$I$5</f>
        <v>S</v>
      </c>
      <c r="C23" s="124" t="str">
        <f>[19]Fevereiro!$I$6</f>
        <v>N</v>
      </c>
      <c r="D23" s="124" t="str">
        <f>[19]Fevereiro!$I$7</f>
        <v>N</v>
      </c>
      <c r="E23" s="124" t="str">
        <f>[19]Fevereiro!$I$8</f>
        <v>N</v>
      </c>
      <c r="F23" s="124" t="str">
        <f>[19]Fevereiro!$I$9</f>
        <v>N</v>
      </c>
      <c r="G23" s="124" t="str">
        <f>[19]Fevereiro!$I$10</f>
        <v>SO</v>
      </c>
      <c r="H23" s="124" t="str">
        <f>[19]Fevereiro!$I$11</f>
        <v>SO</v>
      </c>
      <c r="I23" s="124" t="str">
        <f>[19]Fevereiro!$I$12</f>
        <v>S</v>
      </c>
      <c r="J23" s="124" t="str">
        <f>[19]Fevereiro!$I$13</f>
        <v>S</v>
      </c>
      <c r="K23" s="124" t="str">
        <f>[19]Fevereiro!$I$14</f>
        <v>S</v>
      </c>
      <c r="L23" s="124" t="str">
        <f>[19]Fevereiro!$I$15</f>
        <v>S</v>
      </c>
      <c r="M23" s="124" t="str">
        <f>[19]Fevereiro!$I$16</f>
        <v>NO</v>
      </c>
      <c r="N23" s="124" t="str">
        <f>[19]Fevereiro!$I$17</f>
        <v>N</v>
      </c>
      <c r="O23" s="124" t="str">
        <f>[19]Fevereiro!$I$18</f>
        <v>SO</v>
      </c>
      <c r="P23" s="124" t="str">
        <f>[19]Fevereiro!$I$19</f>
        <v>NE</v>
      </c>
      <c r="Q23" s="124" t="str">
        <f>[19]Fevereiro!$I$20</f>
        <v>NE</v>
      </c>
      <c r="R23" s="124" t="str">
        <f>[19]Fevereiro!$I$21</f>
        <v>NE</v>
      </c>
      <c r="S23" s="124" t="str">
        <f>[19]Fevereiro!$I$22</f>
        <v>S</v>
      </c>
      <c r="T23" s="133" t="str">
        <f>[19]Fevereiro!$I$23</f>
        <v>S</v>
      </c>
      <c r="U23" s="133" t="str">
        <f>[19]Fevereiro!$I$24</f>
        <v>S</v>
      </c>
      <c r="V23" s="133" t="str">
        <f>[19]Fevereiro!$I$25</f>
        <v>SO</v>
      </c>
      <c r="W23" s="133" t="str">
        <f>[19]Fevereiro!$I$26</f>
        <v>S</v>
      </c>
      <c r="X23" s="133" t="str">
        <f>[19]Fevereiro!$I$27</f>
        <v>SE</v>
      </c>
      <c r="Y23" s="133" t="str">
        <f>[19]Fevereiro!$I$28</f>
        <v>SE</v>
      </c>
      <c r="Z23" s="133" t="str">
        <f>[19]Fevereiro!$I$29</f>
        <v>SE</v>
      </c>
      <c r="AA23" s="133" t="str">
        <f>[19]Fevereiro!$I$30</f>
        <v>N</v>
      </c>
      <c r="AB23" s="133" t="str">
        <f>[19]Fevereiro!$I$31</f>
        <v>NO</v>
      </c>
      <c r="AC23" s="133" t="str">
        <f>[19]Fevereiro!$I$32</f>
        <v>N</v>
      </c>
      <c r="AD23" s="116" t="str">
        <f>[19]Fevereiro!$I$33</f>
        <v>S</v>
      </c>
      <c r="AF23" t="s">
        <v>47</v>
      </c>
      <c r="AG23" t="s">
        <v>47</v>
      </c>
      <c r="AH23" t="s">
        <v>47</v>
      </c>
    </row>
    <row r="24" spans="1:36" x14ac:dyDescent="0.2">
      <c r="A24" s="92" t="s">
        <v>169</v>
      </c>
      <c r="B24" s="124" t="str">
        <f>[20]Fevereiro!$I$5</f>
        <v>S</v>
      </c>
      <c r="C24" s="124" t="str">
        <f>[20]Fevereiro!$I$6</f>
        <v>SO</v>
      </c>
      <c r="D24" s="124" t="str">
        <f>[20]Fevereiro!$I$7</f>
        <v>S</v>
      </c>
      <c r="E24" s="124" t="str">
        <f>[20]Fevereiro!$I$8</f>
        <v>SO</v>
      </c>
      <c r="F24" s="124" t="str">
        <f>[20]Fevereiro!$I$9</f>
        <v>S</v>
      </c>
      <c r="G24" s="124" t="str">
        <f>[20]Fevereiro!$I$10</f>
        <v>SE</v>
      </c>
      <c r="H24" s="124" t="str">
        <f>[20]Fevereiro!$I$11</f>
        <v>L</v>
      </c>
      <c r="I24" s="124" t="str">
        <f>[20]Fevereiro!$I$12</f>
        <v>L</v>
      </c>
      <c r="J24" s="124" t="str">
        <f>[20]Fevereiro!$I$13</f>
        <v>NE</v>
      </c>
      <c r="K24" s="124" t="str">
        <f>[20]Fevereiro!$I$14</f>
        <v>NE</v>
      </c>
      <c r="L24" s="124" t="str">
        <f>[20]Fevereiro!$I$15</f>
        <v>NE</v>
      </c>
      <c r="M24" s="124" t="str">
        <f>[20]Fevereiro!$I$16</f>
        <v>SE</v>
      </c>
      <c r="N24" s="124" t="str">
        <f>[20]Fevereiro!$I$17</f>
        <v>L</v>
      </c>
      <c r="O24" s="124" t="str">
        <f>[20]Fevereiro!$I$18</f>
        <v>L</v>
      </c>
      <c r="P24" s="124" t="str">
        <f>[20]Fevereiro!$I$19</f>
        <v>NO</v>
      </c>
      <c r="Q24" s="124" t="str">
        <f>[20]Fevereiro!$I$20</f>
        <v>SO</v>
      </c>
      <c r="R24" s="124" t="str">
        <f>[20]Fevereiro!$I$21</f>
        <v>SO</v>
      </c>
      <c r="S24" s="124" t="str">
        <f>[20]Fevereiro!$I$22</f>
        <v>L</v>
      </c>
      <c r="T24" s="124" t="str">
        <f>[20]Fevereiro!$I$23</f>
        <v>O</v>
      </c>
      <c r="U24" s="124" t="str">
        <f>[20]Fevereiro!$I$24</f>
        <v>*</v>
      </c>
      <c r="V24" s="124" t="str">
        <f>[20]Fevereiro!$I$25</f>
        <v>*</v>
      </c>
      <c r="W24" s="124" t="str">
        <f>[20]Fevereiro!$I$26</f>
        <v>*</v>
      </c>
      <c r="X24" s="124" t="str">
        <f>[20]Fevereiro!$I$27</f>
        <v>*</v>
      </c>
      <c r="Y24" s="124" t="str">
        <f>[20]Fevereiro!$I$28</f>
        <v>*</v>
      </c>
      <c r="Z24" s="124" t="str">
        <f>[20]Fevereiro!$I$29</f>
        <v>*</v>
      </c>
      <c r="AA24" s="124" t="str">
        <f>[20]Fevereiro!$I$30</f>
        <v>*</v>
      </c>
      <c r="AB24" s="124" t="str">
        <f>[20]Fevereiro!$I$31</f>
        <v>*</v>
      </c>
      <c r="AC24" s="124" t="str">
        <f>[20]Fevereiro!$I$32</f>
        <v>*</v>
      </c>
      <c r="AD24" s="128" t="str">
        <f>[20]Fevereiro!$I$33</f>
        <v>L</v>
      </c>
      <c r="AG24" t="s">
        <v>47</v>
      </c>
      <c r="AH24" t="s">
        <v>47</v>
      </c>
    </row>
    <row r="25" spans="1:36" x14ac:dyDescent="0.2">
      <c r="A25" s="92" t="s">
        <v>170</v>
      </c>
      <c r="B25" s="133" t="str">
        <f>[21]Fevereiro!$I$5</f>
        <v>L</v>
      </c>
      <c r="C25" s="133" t="str">
        <f>[21]Fevereiro!$I$6</f>
        <v>SO</v>
      </c>
      <c r="D25" s="133" t="str">
        <f>[21]Fevereiro!$I$7</f>
        <v>SO</v>
      </c>
      <c r="E25" s="133" t="str">
        <f>[21]Fevereiro!$I$8</f>
        <v>SO</v>
      </c>
      <c r="F25" s="133" t="str">
        <f>[21]Fevereiro!$I$9</f>
        <v>NE</v>
      </c>
      <c r="G25" s="133" t="str">
        <f>[21]Fevereiro!$I$10</f>
        <v>L</v>
      </c>
      <c r="H25" s="133" t="str">
        <f>[21]Fevereiro!$I$11</f>
        <v>NE</v>
      </c>
      <c r="I25" s="133" t="str">
        <f>[21]Fevereiro!$I$12</f>
        <v>NE</v>
      </c>
      <c r="J25" s="133" t="str">
        <f>[21]Fevereiro!$I$13</f>
        <v>NE</v>
      </c>
      <c r="K25" s="133" t="str">
        <f>[21]Fevereiro!$I$14</f>
        <v>NE</v>
      </c>
      <c r="L25" s="133" t="str">
        <f>[21]Fevereiro!$I$15</f>
        <v>NO</v>
      </c>
      <c r="M25" s="133" t="str">
        <f>[21]Fevereiro!$I$16</f>
        <v>S</v>
      </c>
      <c r="N25" s="133" t="str">
        <f>[21]Fevereiro!$I$17</f>
        <v>SO</v>
      </c>
      <c r="O25" s="133" t="str">
        <f>[21]Fevereiro!$I$18</f>
        <v>L</v>
      </c>
      <c r="P25" s="133" t="str">
        <f>[21]Fevereiro!$I$19</f>
        <v>SO</v>
      </c>
      <c r="Q25" s="133" t="str">
        <f>[21]Fevereiro!$I$20</f>
        <v>SO</v>
      </c>
      <c r="R25" s="133" t="str">
        <f>[21]Fevereiro!$I$21</f>
        <v>NE</v>
      </c>
      <c r="S25" s="133" t="str">
        <f>[21]Fevereiro!$I$22</f>
        <v>L</v>
      </c>
      <c r="T25" s="11" t="s">
        <v>226</v>
      </c>
      <c r="U25" s="133" t="str">
        <f>[21]Fevereiro!$I$24</f>
        <v>S</v>
      </c>
      <c r="V25" s="133" t="str">
        <f>[21]Fevereiro!$I$25</f>
        <v>L</v>
      </c>
      <c r="W25" s="133" t="str">
        <f>[21]Fevereiro!$I$26</f>
        <v>L</v>
      </c>
      <c r="X25" s="133" t="str">
        <f>[21]Fevereiro!$I$27</f>
        <v>NE</v>
      </c>
      <c r="Y25" s="133" t="str">
        <f>[21]Fevereiro!$I$28</f>
        <v>NO</v>
      </c>
      <c r="Z25" s="133" t="str">
        <f>[21]Fevereiro!$I$29</f>
        <v>N</v>
      </c>
      <c r="AA25" s="133" t="str">
        <f>[21]Fevereiro!$I$30</f>
        <v>S</v>
      </c>
      <c r="AB25" s="133" t="str">
        <f>[21]Fevereiro!$I$31</f>
        <v>SE</v>
      </c>
      <c r="AC25" s="133" t="str">
        <f>[21]Fevereiro!$I$32</f>
        <v>S</v>
      </c>
      <c r="AD25" s="128" t="str">
        <f>[21]Fevereiro!$I$33</f>
        <v>NE</v>
      </c>
      <c r="AH25" t="s">
        <v>47</v>
      </c>
    </row>
    <row r="26" spans="1:36" x14ac:dyDescent="0.2">
      <c r="A26" s="92" t="s">
        <v>171</v>
      </c>
      <c r="B26" s="133" t="str">
        <f>[22]Fevereiro!$I$5</f>
        <v>N</v>
      </c>
      <c r="C26" s="133" t="str">
        <f>[22]Fevereiro!$I$6</f>
        <v>SO</v>
      </c>
      <c r="D26" s="133" t="str">
        <f>[22]Fevereiro!$I$7</f>
        <v>S</v>
      </c>
      <c r="E26" s="133" t="str">
        <f>[22]Fevereiro!$I$8</f>
        <v>S</v>
      </c>
      <c r="F26" s="133" t="str">
        <f>[22]Fevereiro!$I$9</f>
        <v>SE</v>
      </c>
      <c r="G26" s="133" t="str">
        <f>[22]Fevereiro!$I$10</f>
        <v>SE</v>
      </c>
      <c r="H26" s="133" t="str">
        <f>[22]Fevereiro!$I$11</f>
        <v>SE</v>
      </c>
      <c r="I26" s="133" t="str">
        <f>[22]Fevereiro!$I$12</f>
        <v>SE</v>
      </c>
      <c r="J26" s="133" t="str">
        <f>[22]Fevereiro!$I$13</f>
        <v>SE</v>
      </c>
      <c r="K26" s="133" t="str">
        <f>[22]Fevereiro!$I$14</f>
        <v>SE</v>
      </c>
      <c r="L26" s="133" t="str">
        <f>[22]Fevereiro!$I$15</f>
        <v>NO</v>
      </c>
      <c r="M26" s="133" t="str">
        <f>[22]Fevereiro!$I$16</f>
        <v>SE</v>
      </c>
      <c r="N26" s="133" t="str">
        <f>[22]Fevereiro!$I$17</f>
        <v>S</v>
      </c>
      <c r="O26" s="133" t="str">
        <f>[22]Fevereiro!$I$18</f>
        <v>L</v>
      </c>
      <c r="P26" s="133" t="str">
        <f>[22]Fevereiro!$I$19</f>
        <v>SO</v>
      </c>
      <c r="Q26" s="133" t="str">
        <f>[22]Fevereiro!$I$20</f>
        <v>SO</v>
      </c>
      <c r="R26" s="133" t="str">
        <f>[22]Fevereiro!$I$21</f>
        <v>S</v>
      </c>
      <c r="S26" s="133" t="str">
        <f>[22]Fevereiro!$I$22</f>
        <v>SO</v>
      </c>
      <c r="T26" s="133" t="str">
        <f>[22]Fevereiro!$I$23</f>
        <v>SO</v>
      </c>
      <c r="U26" s="133" t="str">
        <f>[22]Fevereiro!$I$24</f>
        <v>SE</v>
      </c>
      <c r="V26" s="133" t="str">
        <f>[22]Fevereiro!$I$25</f>
        <v>SE</v>
      </c>
      <c r="W26" s="133" t="str">
        <f>[22]Fevereiro!$I$26</f>
        <v>SE</v>
      </c>
      <c r="X26" s="133" t="str">
        <f>[22]Fevereiro!$I$27</f>
        <v>NO</v>
      </c>
      <c r="Y26" s="133" t="str">
        <f>[22]Fevereiro!$I$28</f>
        <v>NO</v>
      </c>
      <c r="Z26" s="133" t="str">
        <f>[22]Fevereiro!$I$29</f>
        <v>NO</v>
      </c>
      <c r="AA26" s="133" t="str">
        <f>[22]Fevereiro!$I$30</f>
        <v>S</v>
      </c>
      <c r="AB26" s="133" t="str">
        <f>[22]Fevereiro!$I$31</f>
        <v>SE</v>
      </c>
      <c r="AC26" s="133" t="str">
        <f>[22]Fevereiro!$I$32</f>
        <v>SE</v>
      </c>
      <c r="AD26" s="128" t="str">
        <f>[22]Fevereiro!$I$33</f>
        <v>SE</v>
      </c>
    </row>
    <row r="27" spans="1:36" x14ac:dyDescent="0.2">
      <c r="A27" s="92" t="s">
        <v>8</v>
      </c>
      <c r="B27" s="124" t="str">
        <f>[23]Fevereiro!$I$5</f>
        <v>S</v>
      </c>
      <c r="C27" s="124" t="str">
        <f>[23]Fevereiro!$I$6</f>
        <v>O</v>
      </c>
      <c r="D27" s="124" t="str">
        <f>[23]Fevereiro!$I$7</f>
        <v>NO</v>
      </c>
      <c r="E27" s="124" t="str">
        <f>[23]Fevereiro!$I$8</f>
        <v>O</v>
      </c>
      <c r="F27" s="124" t="str">
        <f>[23]Fevereiro!$I$9</f>
        <v>SO</v>
      </c>
      <c r="G27" s="124" t="str">
        <f>[23]Fevereiro!$I$10</f>
        <v>SO</v>
      </c>
      <c r="H27" s="124" t="str">
        <f>[23]Fevereiro!$I$11</f>
        <v>SE</v>
      </c>
      <c r="I27" s="124" t="str">
        <f>[23]Fevereiro!$I$12</f>
        <v>L</v>
      </c>
      <c r="J27" s="124" t="str">
        <f>[23]Fevereiro!$I$13</f>
        <v>S</v>
      </c>
      <c r="K27" s="124" t="str">
        <f>[23]Fevereiro!$I$14</f>
        <v>NE</v>
      </c>
      <c r="L27" s="124" t="str">
        <f>[23]Fevereiro!$I$15</f>
        <v>L</v>
      </c>
      <c r="M27" s="124" t="str">
        <f>[23]Fevereiro!$I$16</f>
        <v>O</v>
      </c>
      <c r="N27" s="124" t="str">
        <f>[23]Fevereiro!$I$17</f>
        <v>S</v>
      </c>
      <c r="O27" s="124" t="str">
        <f>[23]Fevereiro!$I$18</f>
        <v>S</v>
      </c>
      <c r="P27" s="124" t="str">
        <f>[23]Fevereiro!$I$19</f>
        <v>NO</v>
      </c>
      <c r="Q27" s="133" t="str">
        <f>[23]Fevereiro!$I$20</f>
        <v>N</v>
      </c>
      <c r="R27" s="133" t="str">
        <f>[23]Fevereiro!$I$21</f>
        <v>SE</v>
      </c>
      <c r="S27" s="133" t="str">
        <f>[23]Fevereiro!$I$22</f>
        <v>S</v>
      </c>
      <c r="T27" s="133" t="str">
        <f>[23]Fevereiro!$I$23</f>
        <v>L</v>
      </c>
      <c r="U27" s="133" t="str">
        <f>[23]Fevereiro!$I$24</f>
        <v>NE</v>
      </c>
      <c r="V27" s="133" t="str">
        <f>[23]Fevereiro!$I$25</f>
        <v>SO</v>
      </c>
      <c r="W27" s="133" t="str">
        <f>[23]Fevereiro!$I$26</f>
        <v>SO</v>
      </c>
      <c r="X27" s="133" t="str">
        <f>[23]Fevereiro!$I$27</f>
        <v>L</v>
      </c>
      <c r="Y27" s="133" t="str">
        <f>[23]Fevereiro!$I$28</f>
        <v>NE</v>
      </c>
      <c r="Z27" s="133" t="str">
        <f>[23]Fevereiro!$I$29</f>
        <v>NE</v>
      </c>
      <c r="AA27" s="133" t="str">
        <f>[23]Fevereiro!$I$30</f>
        <v>O</v>
      </c>
      <c r="AB27" s="133" t="str">
        <f>[23]Fevereiro!$I$31</f>
        <v>SO</v>
      </c>
      <c r="AC27" s="133" t="str">
        <f>[23]Fevereiro!$I$32</f>
        <v>O</v>
      </c>
      <c r="AD27" s="116" t="str">
        <f>[23]Fevereiro!$I$33</f>
        <v>S</v>
      </c>
      <c r="AH27" t="s">
        <v>47</v>
      </c>
      <c r="AJ27" t="s">
        <v>47</v>
      </c>
    </row>
    <row r="28" spans="1:36" x14ac:dyDescent="0.2">
      <c r="A28" s="92" t="s">
        <v>9</v>
      </c>
      <c r="B28" s="124" t="str">
        <f>[24]Fevereiro!$I$5</f>
        <v>L</v>
      </c>
      <c r="C28" s="124" t="str">
        <f>[24]Fevereiro!$I$6</f>
        <v>O</v>
      </c>
      <c r="D28" s="124" t="str">
        <f>[24]Fevereiro!$I$7</f>
        <v>S</v>
      </c>
      <c r="E28" s="124" t="str">
        <f>[24]Fevereiro!$I$8</f>
        <v>S</v>
      </c>
      <c r="F28" s="124" t="str">
        <f>[24]Fevereiro!$I$9</f>
        <v>L</v>
      </c>
      <c r="G28" s="124" t="str">
        <f>[24]Fevereiro!$I$10</f>
        <v>L</v>
      </c>
      <c r="H28" s="124" t="str">
        <f>[24]Fevereiro!$I$11</f>
        <v>NE</v>
      </c>
      <c r="I28" s="124" t="str">
        <f>[24]Fevereiro!$I$12</f>
        <v>L</v>
      </c>
      <c r="J28" s="124" t="str">
        <f>[24]Fevereiro!$I$13</f>
        <v>NO</v>
      </c>
      <c r="K28" s="124" t="str">
        <f>[24]Fevereiro!$I$14</f>
        <v>N</v>
      </c>
      <c r="L28" s="124" t="str">
        <f>[24]Fevereiro!$I$15</f>
        <v>N</v>
      </c>
      <c r="M28" s="124" t="str">
        <f>[24]Fevereiro!$I$16</f>
        <v>N</v>
      </c>
      <c r="N28" s="124" t="str">
        <f>[24]Fevereiro!$I$17</f>
        <v>SO</v>
      </c>
      <c r="O28" s="124" t="str">
        <f>[24]Fevereiro!$I$18</f>
        <v>L</v>
      </c>
      <c r="P28" s="124" t="str">
        <f>[24]Fevereiro!$I$19</f>
        <v>NO</v>
      </c>
      <c r="Q28" s="124" t="str">
        <f>[24]Fevereiro!$I$20</f>
        <v>SO</v>
      </c>
      <c r="R28" s="124" t="str">
        <f>[24]Fevereiro!$I$21</f>
        <v>S</v>
      </c>
      <c r="S28" s="124" t="str">
        <f>[24]Fevereiro!$I$22</f>
        <v>O</v>
      </c>
      <c r="T28" s="133" t="str">
        <f>[24]Fevereiro!$I$23</f>
        <v>NE</v>
      </c>
      <c r="U28" s="133" t="str">
        <f>[24]Fevereiro!$I$24</f>
        <v>NO</v>
      </c>
      <c r="V28" s="133" t="str">
        <f>[24]Fevereiro!$I$25</f>
        <v>NE</v>
      </c>
      <c r="W28" s="133" t="str">
        <f>[24]Fevereiro!$I$26</f>
        <v>NE</v>
      </c>
      <c r="X28" s="133" t="str">
        <f>[24]Fevereiro!$I$27</f>
        <v>NO</v>
      </c>
      <c r="Y28" s="133" t="str">
        <f>[24]Fevereiro!$I$28</f>
        <v>NO</v>
      </c>
      <c r="Z28" s="133" t="str">
        <f>[24]Fevereiro!$I$29</f>
        <v>NO</v>
      </c>
      <c r="AA28" s="133" t="str">
        <f>[24]Fevereiro!$I$30</f>
        <v>S</v>
      </c>
      <c r="AB28" s="133" t="str">
        <f>[24]Fevereiro!$I$31</f>
        <v>NE</v>
      </c>
      <c r="AC28" s="133" t="str">
        <f>[24]Fevereiro!$I$32</f>
        <v>SE</v>
      </c>
      <c r="AD28" s="116" t="str">
        <f>[24]Fevereiro!$I$33</f>
        <v>NO</v>
      </c>
      <c r="AI28" t="s">
        <v>47</v>
      </c>
    </row>
    <row r="29" spans="1:36" x14ac:dyDescent="0.2">
      <c r="A29" s="92" t="s">
        <v>42</v>
      </c>
      <c r="B29" s="124" t="str">
        <f>[25]Fevereiro!$I$5</f>
        <v>S</v>
      </c>
      <c r="C29" s="124" t="str">
        <f>[25]Fevereiro!$I$6</f>
        <v>S</v>
      </c>
      <c r="D29" s="124" t="str">
        <f>[25]Fevereiro!$I$7</f>
        <v>S</v>
      </c>
      <c r="E29" s="124" t="str">
        <f>[25]Fevereiro!$I$8</f>
        <v>S</v>
      </c>
      <c r="F29" s="124" t="str">
        <f>[25]Fevereiro!$I$9</f>
        <v>S</v>
      </c>
      <c r="G29" s="124" t="str">
        <f>[25]Fevereiro!$I$10</f>
        <v>SE</v>
      </c>
      <c r="H29" s="124" t="str">
        <f>[25]Fevereiro!$I$11</f>
        <v>N</v>
      </c>
      <c r="I29" s="124" t="str">
        <f>[25]Fevereiro!$I$12</f>
        <v>SE</v>
      </c>
      <c r="J29" s="124" t="str">
        <f>[25]Fevereiro!$I$13</f>
        <v>L</v>
      </c>
      <c r="K29" s="124" t="str">
        <f>[25]Fevereiro!$I$14</f>
        <v>L</v>
      </c>
      <c r="L29" s="124" t="str">
        <f>[25]Fevereiro!$I$15</f>
        <v>N</v>
      </c>
      <c r="M29" s="124" t="str">
        <f>[25]Fevereiro!$I$16</f>
        <v>N</v>
      </c>
      <c r="N29" s="124" t="str">
        <f>[25]Fevereiro!$I$17</f>
        <v>SE</v>
      </c>
      <c r="O29" s="124" t="str">
        <f>[25]Fevereiro!$I$18</f>
        <v>L</v>
      </c>
      <c r="P29" s="124" t="str">
        <f>[25]Fevereiro!$I$19</f>
        <v>N</v>
      </c>
      <c r="Q29" s="124" t="str">
        <f>[25]Fevereiro!$I$20</f>
        <v>SO</v>
      </c>
      <c r="R29" s="124" t="str">
        <f>[25]Fevereiro!$I$21</f>
        <v>SO</v>
      </c>
      <c r="S29" s="124" t="str">
        <f>[25]Fevereiro!$I$22</f>
        <v>N</v>
      </c>
      <c r="T29" s="133" t="str">
        <f>[25]Fevereiro!$I$23</f>
        <v>SE</v>
      </c>
      <c r="U29" s="133" t="str">
        <f>[25]Fevereiro!$I$24</f>
        <v>N</v>
      </c>
      <c r="V29" s="133" t="str">
        <f>[25]Fevereiro!$I$25</f>
        <v>SE</v>
      </c>
      <c r="W29" s="133" t="str">
        <f>[25]Fevereiro!$I$26</f>
        <v>N</v>
      </c>
      <c r="X29" s="133" t="str">
        <f>[25]Fevereiro!$I$27</f>
        <v>N</v>
      </c>
      <c r="Y29" s="133" t="str">
        <f>[25]Fevereiro!$I$28</f>
        <v>N</v>
      </c>
      <c r="Z29" s="133" t="str">
        <f>[25]Fevereiro!$I$29</f>
        <v>N</v>
      </c>
      <c r="AA29" s="133" t="str">
        <f>[25]Fevereiro!$I$30</f>
        <v>L</v>
      </c>
      <c r="AB29" s="133" t="str">
        <f>[25]Fevereiro!$I$31</f>
        <v>S</v>
      </c>
      <c r="AC29" s="133" t="str">
        <f>[25]Fevereiro!$I$32</f>
        <v>S</v>
      </c>
      <c r="AD29" s="116" t="str">
        <f>[25]Fevereiro!$I$33</f>
        <v>N</v>
      </c>
      <c r="AF29" t="s">
        <v>47</v>
      </c>
    </row>
    <row r="30" spans="1:36" x14ac:dyDescent="0.2">
      <c r="A30" s="92" t="s">
        <v>10</v>
      </c>
      <c r="B30" s="11" t="str">
        <f>[26]Fevereiro!$I$5</f>
        <v>SO</v>
      </c>
      <c r="C30" s="11" t="str">
        <f>[26]Fevereiro!$I$6</f>
        <v>SE</v>
      </c>
      <c r="D30" s="11" t="str">
        <f>[26]Fevereiro!$I$7</f>
        <v>NE</v>
      </c>
      <c r="E30" s="11" t="str">
        <f>[26]Fevereiro!$I$8</f>
        <v>NE</v>
      </c>
      <c r="F30" s="11" t="str">
        <f>[26]Fevereiro!$I$9</f>
        <v>N</v>
      </c>
      <c r="G30" s="11" t="str">
        <f>[26]Fevereiro!$I$10</f>
        <v>O</v>
      </c>
      <c r="H30" s="11" t="str">
        <f>[26]Fevereiro!$I$11</f>
        <v>SO</v>
      </c>
      <c r="I30" s="11" t="str">
        <f>[26]Fevereiro!$I$12</f>
        <v>O</v>
      </c>
      <c r="J30" s="11" t="str">
        <f>[26]Fevereiro!$I$13</f>
        <v>SO</v>
      </c>
      <c r="K30" s="11" t="str">
        <f>[26]Fevereiro!$I$14</f>
        <v>SO</v>
      </c>
      <c r="L30" s="11" t="str">
        <f>[26]Fevereiro!$I$15</f>
        <v>S</v>
      </c>
      <c r="M30" s="11" t="str">
        <f>[26]Fevereiro!$I$16</f>
        <v>N</v>
      </c>
      <c r="N30" s="11" t="str">
        <f>[26]Fevereiro!$I$17</f>
        <v>NE</v>
      </c>
      <c r="O30" s="11" t="str">
        <f>[26]Fevereiro!$I$18</f>
        <v>O</v>
      </c>
      <c r="P30" s="11" t="str">
        <f>[26]Fevereiro!$I$19</f>
        <v>L</v>
      </c>
      <c r="Q30" s="11" t="str">
        <f>[26]Fevereiro!$I$20</f>
        <v>L</v>
      </c>
      <c r="R30" s="11" t="str">
        <f>[26]Fevereiro!$I$21</f>
        <v>NE</v>
      </c>
      <c r="S30" s="11" t="str">
        <f>[26]Fevereiro!$I$22</f>
        <v>SO</v>
      </c>
      <c r="T30" s="133" t="str">
        <f>[26]Fevereiro!$I$23</f>
        <v>S</v>
      </c>
      <c r="U30" s="133" t="str">
        <f>[26]Fevereiro!$I$24</f>
        <v>N</v>
      </c>
      <c r="V30" s="133" t="str">
        <f>[26]Fevereiro!$I$25</f>
        <v>O</v>
      </c>
      <c r="W30" s="133" t="str">
        <f>[26]Fevereiro!$I$26</f>
        <v>O</v>
      </c>
      <c r="X30" s="133" t="str">
        <f>[26]Fevereiro!$I$27</f>
        <v>S</v>
      </c>
      <c r="Y30" s="133" t="str">
        <f>[26]Fevereiro!$I$28</f>
        <v>SO</v>
      </c>
      <c r="Z30" s="133" t="str">
        <f>[26]Fevereiro!$I$29</f>
        <v>S</v>
      </c>
      <c r="AA30" s="133" t="str">
        <f>[26]Fevereiro!$I$30</f>
        <v>N</v>
      </c>
      <c r="AB30" s="133" t="str">
        <f>[26]Fevereiro!$I$31</f>
        <v>N</v>
      </c>
      <c r="AC30" s="133" t="str">
        <f>[26]Fevereiro!$I$32</f>
        <v>NE</v>
      </c>
      <c r="AD30" s="116" t="str">
        <f>[26]Fevereiro!$I$33</f>
        <v>SO</v>
      </c>
      <c r="AF30" t="s">
        <v>47</v>
      </c>
    </row>
    <row r="31" spans="1:36" x14ac:dyDescent="0.2">
      <c r="A31" s="92" t="s">
        <v>172</v>
      </c>
      <c r="B31" s="133" t="str">
        <f>[27]Fevereiro!$I$5</f>
        <v>N</v>
      </c>
      <c r="C31" s="133" t="str">
        <f>[27]Fevereiro!$I$6</f>
        <v>S</v>
      </c>
      <c r="D31" s="133" t="str">
        <f>[27]Fevereiro!$I$7</f>
        <v>S</v>
      </c>
      <c r="E31" s="133" t="str">
        <f>[27]Fevereiro!$I$8</f>
        <v>S</v>
      </c>
      <c r="F31" s="133" t="str">
        <f>[27]Fevereiro!$I$9</f>
        <v>SE</v>
      </c>
      <c r="G31" s="133" t="str">
        <f>[27]Fevereiro!$I$10</f>
        <v>NE</v>
      </c>
      <c r="H31" s="133" t="str">
        <f>[27]Fevereiro!$I$11</f>
        <v>NE</v>
      </c>
      <c r="I31" s="133" t="str">
        <f>[27]Fevereiro!$I$12</f>
        <v>N</v>
      </c>
      <c r="J31" s="133" t="str">
        <f>[27]Fevereiro!$I$13</f>
        <v>N</v>
      </c>
      <c r="K31" s="133" t="str">
        <f>[27]Fevereiro!$I$14</f>
        <v>NO</v>
      </c>
      <c r="L31" s="133" t="str">
        <f>[27]Fevereiro!$I$15</f>
        <v>N</v>
      </c>
      <c r="M31" s="133" t="str">
        <f>[27]Fevereiro!$I$16</f>
        <v>SE</v>
      </c>
      <c r="N31" s="133" t="str">
        <f>[27]Fevereiro!$I$17</f>
        <v>S</v>
      </c>
      <c r="O31" s="133" t="str">
        <f>[27]Fevereiro!$I$18</f>
        <v>NE</v>
      </c>
      <c r="P31" s="133" t="str">
        <f>[27]Fevereiro!$I$19</f>
        <v>SO</v>
      </c>
      <c r="Q31" s="133" t="str">
        <f>[27]Fevereiro!$I$20</f>
        <v>SO</v>
      </c>
      <c r="R31" s="133" t="str">
        <f>[27]Fevereiro!$I$21</f>
        <v>S</v>
      </c>
      <c r="S31" s="133" t="str">
        <f>[27]Fevereiro!$I$22</f>
        <v>NO</v>
      </c>
      <c r="T31" s="133" t="str">
        <f>[27]Fevereiro!$I$23</f>
        <v>N</v>
      </c>
      <c r="U31" s="133" t="str">
        <f>[27]Fevereiro!$I$24</f>
        <v>SE</v>
      </c>
      <c r="V31" s="133" t="str">
        <f>[27]Fevereiro!$I$25</f>
        <v>NE</v>
      </c>
      <c r="W31" s="133" t="str">
        <f>[27]Fevereiro!$I$26</f>
        <v>N</v>
      </c>
      <c r="X31" s="133" t="str">
        <f>[27]Fevereiro!$I$27</f>
        <v>NO</v>
      </c>
      <c r="Y31" s="133" t="str">
        <f>[27]Fevereiro!$I$28</f>
        <v>N</v>
      </c>
      <c r="Z31" s="133" t="str">
        <f>[27]Fevereiro!$I$29</f>
        <v>N</v>
      </c>
      <c r="AA31" s="133" t="str">
        <f>[27]Fevereiro!$I$30</f>
        <v>SE</v>
      </c>
      <c r="AB31" s="133" t="str">
        <f>[27]Fevereiro!$I$31</f>
        <v>SE</v>
      </c>
      <c r="AC31" s="133" t="str">
        <f>[27]Fevereiro!$I$32</f>
        <v>S</v>
      </c>
      <c r="AD31" s="128" t="str">
        <f>[27]Fevereiro!$I$33</f>
        <v>N</v>
      </c>
      <c r="AH31" t="s">
        <v>47</v>
      </c>
    </row>
    <row r="32" spans="1:36" x14ac:dyDescent="0.2">
      <c r="A32" s="92" t="s">
        <v>11</v>
      </c>
      <c r="B32" s="124" t="str">
        <f>[28]Fevereiro!$I$5</f>
        <v>NE</v>
      </c>
      <c r="C32" s="124" t="str">
        <f>[28]Fevereiro!$I$6</f>
        <v>NE</v>
      </c>
      <c r="D32" s="124" t="str">
        <f>[28]Fevereiro!$I$7</f>
        <v>N</v>
      </c>
      <c r="E32" s="124" t="str">
        <f>[28]Fevereiro!$I$8</f>
        <v>NO</v>
      </c>
      <c r="F32" s="124" t="str">
        <f>[28]Fevereiro!$I$9</f>
        <v>NO</v>
      </c>
      <c r="G32" s="124" t="str">
        <f>[28]Fevereiro!$I$10</f>
        <v>SO</v>
      </c>
      <c r="H32" s="124" t="str">
        <f>[28]Fevereiro!$I$11</f>
        <v>NE</v>
      </c>
      <c r="I32" s="124" t="str">
        <f>[28]Fevereiro!$I$12</f>
        <v>L</v>
      </c>
      <c r="J32" s="124" t="str">
        <f>[28]Fevereiro!$I$13</f>
        <v>NE</v>
      </c>
      <c r="K32" s="124" t="str">
        <f>[28]Fevereiro!$I$14</f>
        <v>NE</v>
      </c>
      <c r="L32" s="124" t="str">
        <f>[28]Fevereiro!$I$15</f>
        <v>L</v>
      </c>
      <c r="M32" s="124" t="str">
        <f>[28]Fevereiro!$I$16</f>
        <v>SO</v>
      </c>
      <c r="N32" s="124" t="str">
        <f>[28]Fevereiro!$I$17</f>
        <v>NO</v>
      </c>
      <c r="O32" s="124" t="str">
        <f>[28]Fevereiro!$I$18</f>
        <v>SO</v>
      </c>
      <c r="P32" s="124" t="str">
        <f>[28]Fevereiro!$I$19</f>
        <v>NE</v>
      </c>
      <c r="Q32" s="124" t="str">
        <f>[28]Fevereiro!$I$20</f>
        <v>N</v>
      </c>
      <c r="R32" s="124" t="str">
        <f>[28]Fevereiro!$I$21</f>
        <v>NE</v>
      </c>
      <c r="S32" s="124" t="str">
        <f>[28]Fevereiro!$I$22</f>
        <v>NE</v>
      </c>
      <c r="T32" s="133" t="str">
        <f>[28]Fevereiro!$I$23</f>
        <v>SO</v>
      </c>
      <c r="U32" s="133" t="str">
        <f>[28]Fevereiro!$I$24</f>
        <v>S</v>
      </c>
      <c r="V32" s="133" t="str">
        <f>[28]Fevereiro!$I$25</f>
        <v>NE</v>
      </c>
      <c r="W32" s="133" t="str">
        <f>[28]Fevereiro!$I$26</f>
        <v>L</v>
      </c>
      <c r="X32" s="133" t="str">
        <f>[28]Fevereiro!$I$27</f>
        <v>L</v>
      </c>
      <c r="Y32" s="133" t="str">
        <f>[28]Fevereiro!$I$28</f>
        <v>L</v>
      </c>
      <c r="Z32" s="133" t="str">
        <f>[28]Fevereiro!$I$29</f>
        <v>L</v>
      </c>
      <c r="AA32" s="133" t="str">
        <f>[28]Fevereiro!$I$30</f>
        <v>SO</v>
      </c>
      <c r="AB32" s="133" t="str">
        <f>[28]Fevereiro!$I$31</f>
        <v>SO</v>
      </c>
      <c r="AC32" s="133" t="str">
        <f>[28]Fevereiro!$I$32</f>
        <v>O</v>
      </c>
      <c r="AD32" s="116" t="str">
        <f>[28]Fevereiro!$I$33</f>
        <v>NE</v>
      </c>
      <c r="AF32" t="s">
        <v>47</v>
      </c>
    </row>
    <row r="33" spans="1:35" s="5" customFormat="1" x14ac:dyDescent="0.2">
      <c r="A33" s="92" t="s">
        <v>12</v>
      </c>
      <c r="B33" s="124" t="str">
        <f>[29]Fevereiro!$I$5</f>
        <v>NO</v>
      </c>
      <c r="C33" s="124" t="str">
        <f>[29]Fevereiro!$I$6</f>
        <v>S</v>
      </c>
      <c r="D33" s="124" t="str">
        <f>[29]Fevereiro!$I$7</f>
        <v>SE</v>
      </c>
      <c r="E33" s="124" t="str">
        <f>[29]Fevereiro!$I$8</f>
        <v>SO</v>
      </c>
      <c r="F33" s="124" t="str">
        <f>[29]Fevereiro!$I$9</f>
        <v>S</v>
      </c>
      <c r="G33" s="124" t="str">
        <f>[29]Fevereiro!$I$10</f>
        <v>L</v>
      </c>
      <c r="H33" s="124" t="str">
        <f>[29]Fevereiro!$I$11</f>
        <v>NE</v>
      </c>
      <c r="I33" s="124" t="str">
        <f>[29]Fevereiro!$I$12</f>
        <v>NE</v>
      </c>
      <c r="J33" s="124" t="str">
        <f>[29]Fevereiro!$I$13</f>
        <v>N</v>
      </c>
      <c r="K33" s="124" t="str">
        <f>[29]Fevereiro!$I$14</f>
        <v>N</v>
      </c>
      <c r="L33" s="124" t="str">
        <f>[29]Fevereiro!$I$15</f>
        <v>N</v>
      </c>
      <c r="M33" s="124" t="str">
        <f>[29]Fevereiro!$I$16</f>
        <v>NO</v>
      </c>
      <c r="N33" s="124" t="str">
        <f>[29]Fevereiro!$I$17</f>
        <v>SE</v>
      </c>
      <c r="O33" s="124" t="str">
        <f>[29]Fevereiro!$I$18</f>
        <v>NE</v>
      </c>
      <c r="P33" s="124" t="str">
        <f>[29]Fevereiro!$I$19</f>
        <v>N</v>
      </c>
      <c r="Q33" s="124" t="str">
        <f>[29]Fevereiro!$I$20</f>
        <v>O</v>
      </c>
      <c r="R33" s="124" t="str">
        <f>[29]Fevereiro!$I$21</f>
        <v>O</v>
      </c>
      <c r="S33" s="124" t="str">
        <f>[29]Fevereiro!$I$22</f>
        <v>N</v>
      </c>
      <c r="T33" s="124" t="str">
        <f>[29]Fevereiro!$I$23</f>
        <v>NO</v>
      </c>
      <c r="U33" s="124" t="str">
        <f>[29]Fevereiro!$I$24</f>
        <v>N</v>
      </c>
      <c r="V33" s="124" t="str">
        <f>[29]Fevereiro!$I$25</f>
        <v>NE</v>
      </c>
      <c r="W33" s="124" t="str">
        <f>[29]Fevereiro!$I$26</f>
        <v>N</v>
      </c>
      <c r="X33" s="124" t="str">
        <f>[29]Fevereiro!$I$27</f>
        <v>N</v>
      </c>
      <c r="Y33" s="124" t="str">
        <f>[29]Fevereiro!$I$28</f>
        <v>N</v>
      </c>
      <c r="Z33" s="124" t="str">
        <f>[29]Fevereiro!$I$29</f>
        <v>NO</v>
      </c>
      <c r="AA33" s="124" t="str">
        <f>[29]Fevereiro!$I$30</f>
        <v>N</v>
      </c>
      <c r="AB33" s="124" t="str">
        <f>[29]Fevereiro!$I$31</f>
        <v>S</v>
      </c>
      <c r="AC33" s="124" t="str">
        <f>[29]Fevereiro!$I$32</f>
        <v>S</v>
      </c>
      <c r="AD33" s="116" t="str">
        <f>[29]Fevereiro!$I$33</f>
        <v>N</v>
      </c>
      <c r="AG33" s="5" t="s">
        <v>47</v>
      </c>
      <c r="AI33" s="5" t="s">
        <v>47</v>
      </c>
    </row>
    <row r="34" spans="1:35" x14ac:dyDescent="0.2">
      <c r="A34" s="92" t="s">
        <v>13</v>
      </c>
      <c r="B34" s="133" t="str">
        <f>[30]Fevereiro!$I$5</f>
        <v>SO</v>
      </c>
      <c r="C34" s="133" t="str">
        <f>[30]Fevereiro!$I$6</f>
        <v>S</v>
      </c>
      <c r="D34" s="133" t="str">
        <f>[30]Fevereiro!$I$7</f>
        <v>S</v>
      </c>
      <c r="E34" s="133" t="str">
        <f>[30]Fevereiro!$I$8</f>
        <v>S</v>
      </c>
      <c r="F34" s="133" t="str">
        <f>[30]Fevereiro!$I$9</f>
        <v>SO</v>
      </c>
      <c r="G34" s="133" t="str">
        <f>[30]Fevereiro!$I$10</f>
        <v>L</v>
      </c>
      <c r="H34" s="133" t="str">
        <f>[30]Fevereiro!$I$11</f>
        <v>N</v>
      </c>
      <c r="I34" s="133" t="str">
        <f>[30]Fevereiro!$I$12</f>
        <v>N</v>
      </c>
      <c r="J34" s="133" t="str">
        <f>[30]Fevereiro!$I$13</f>
        <v>N</v>
      </c>
      <c r="K34" s="133" t="str">
        <f>[30]Fevereiro!$I$14</f>
        <v>NO</v>
      </c>
      <c r="L34" s="133" t="str">
        <f>[30]Fevereiro!$I$15</f>
        <v>NO</v>
      </c>
      <c r="M34" s="133" t="str">
        <f>[30]Fevereiro!$I$16</f>
        <v>N</v>
      </c>
      <c r="N34" s="133" t="str">
        <f>[30]Fevereiro!$I$17</f>
        <v>O</v>
      </c>
      <c r="O34" s="133" t="str">
        <f>[30]Fevereiro!$I$18</f>
        <v>SO</v>
      </c>
      <c r="P34" s="133" t="str">
        <f>[30]Fevereiro!$I$19</f>
        <v>N</v>
      </c>
      <c r="Q34" s="133" t="str">
        <f>[30]Fevereiro!$I$20</f>
        <v>S</v>
      </c>
      <c r="R34" s="133" t="str">
        <f>[30]Fevereiro!$I$21</f>
        <v>S</v>
      </c>
      <c r="S34" s="133" t="str">
        <f>[30]Fevereiro!$I$22</f>
        <v>NO</v>
      </c>
      <c r="T34" s="133" t="str">
        <f>[30]Fevereiro!$I$23</f>
        <v>NO</v>
      </c>
      <c r="U34" s="133" t="str">
        <f>[30]Fevereiro!$I$24</f>
        <v>N</v>
      </c>
      <c r="V34" s="133" t="str">
        <f>[30]Fevereiro!$I$25</f>
        <v>NE</v>
      </c>
      <c r="W34" s="133" t="str">
        <f>[30]Fevereiro!$I$26</f>
        <v>NE</v>
      </c>
      <c r="X34" s="133" t="str">
        <f>[30]Fevereiro!$I$27</f>
        <v>NO</v>
      </c>
      <c r="Y34" s="133" t="str">
        <f>[30]Fevereiro!$I$28</f>
        <v>N</v>
      </c>
      <c r="Z34" s="133" t="str">
        <f>[30]Fevereiro!$I$29</f>
        <v>N</v>
      </c>
      <c r="AA34" s="133" t="str">
        <f>[30]Fevereiro!$I$30</f>
        <v>N</v>
      </c>
      <c r="AB34" s="133" t="str">
        <f>[30]Fevereiro!$I$31</f>
        <v>O</v>
      </c>
      <c r="AC34" s="133" t="str">
        <f>[30]Fevereiro!$I$32</f>
        <v>O</v>
      </c>
      <c r="AD34" s="123" t="str">
        <f>[30]Fevereiro!$I$33</f>
        <v>N</v>
      </c>
      <c r="AF34" t="s">
        <v>47</v>
      </c>
      <c r="AG34" t="s">
        <v>47</v>
      </c>
      <c r="AH34" t="s">
        <v>47</v>
      </c>
    </row>
    <row r="35" spans="1:35" x14ac:dyDescent="0.2">
      <c r="A35" s="92" t="s">
        <v>173</v>
      </c>
      <c r="B35" s="124" t="str">
        <f>[31]Fevereiro!$I$5</f>
        <v>N</v>
      </c>
      <c r="C35" s="124" t="str">
        <f>[31]Fevereiro!$I$6</f>
        <v>SO</v>
      </c>
      <c r="D35" s="124" t="str">
        <f>[31]Fevereiro!$I$7</f>
        <v>SO</v>
      </c>
      <c r="E35" s="124" t="str">
        <f>[31]Fevereiro!$I$8</f>
        <v>S</v>
      </c>
      <c r="F35" s="124" t="str">
        <f>[31]Fevereiro!$I$9</f>
        <v>L</v>
      </c>
      <c r="G35" s="124" t="str">
        <f>[31]Fevereiro!$I$10</f>
        <v>NE</v>
      </c>
      <c r="H35" s="124" t="str">
        <f>[31]Fevereiro!$I$11</f>
        <v>NE</v>
      </c>
      <c r="I35" s="124" t="str">
        <f>[31]Fevereiro!$I$12</f>
        <v>N</v>
      </c>
      <c r="J35" s="124" t="str">
        <f>[31]Fevereiro!$I$13</f>
        <v>NE</v>
      </c>
      <c r="K35" s="124" t="str">
        <f>[31]Fevereiro!$I$14</f>
        <v>NE</v>
      </c>
      <c r="L35" s="124" t="str">
        <f>[31]Fevereiro!$I$15</f>
        <v>N</v>
      </c>
      <c r="M35" s="124" t="str">
        <f>[31]Fevereiro!$I$16</f>
        <v>N</v>
      </c>
      <c r="N35" s="124" t="str">
        <f>[31]Fevereiro!$I$17</f>
        <v>S</v>
      </c>
      <c r="O35" s="124" t="str">
        <f>[31]Fevereiro!$I$18</f>
        <v>NE</v>
      </c>
      <c r="P35" s="124" t="str">
        <f>[31]Fevereiro!$I$19</f>
        <v>O</v>
      </c>
      <c r="Q35" s="124" t="str">
        <f>[31]Fevereiro!$I$20</f>
        <v>SO</v>
      </c>
      <c r="R35" s="124" t="str">
        <f>[31]Fevereiro!$I$21</f>
        <v>NO</v>
      </c>
      <c r="S35" s="124" t="str">
        <f>[31]Fevereiro!$I$22</f>
        <v>NE</v>
      </c>
      <c r="T35" s="133" t="str">
        <f>[31]Fevereiro!$I$23</f>
        <v>N</v>
      </c>
      <c r="U35" s="133" t="str">
        <f>[31]Fevereiro!$I$24</f>
        <v>NE</v>
      </c>
      <c r="V35" s="133" t="str">
        <f>[31]Fevereiro!$I$25</f>
        <v>NE</v>
      </c>
      <c r="W35" s="133" t="str">
        <f>[31]Fevereiro!$I$26</f>
        <v>NE</v>
      </c>
      <c r="X35" s="133" t="str">
        <f>[31]Fevereiro!$I$27</f>
        <v>NE</v>
      </c>
      <c r="Y35" s="133" t="str">
        <f>[31]Fevereiro!$I$28</f>
        <v>N</v>
      </c>
      <c r="Z35" s="133" t="str">
        <f>[31]Fevereiro!$I$29</f>
        <v>NO</v>
      </c>
      <c r="AA35" s="133" t="str">
        <f>[31]Fevereiro!$I$30</f>
        <v>NE</v>
      </c>
      <c r="AB35" s="133" t="str">
        <f>[31]Fevereiro!$I$31</f>
        <v>NE</v>
      </c>
      <c r="AC35" s="133" t="str">
        <f>[31]Fevereiro!$I$32</f>
        <v>SE</v>
      </c>
      <c r="AD35" s="128" t="str">
        <f>[31]Fevereiro!$I$33</f>
        <v>NE</v>
      </c>
      <c r="AG35" t="s">
        <v>47</v>
      </c>
    </row>
    <row r="36" spans="1:35" x14ac:dyDescent="0.2">
      <c r="A36" s="92" t="s">
        <v>144</v>
      </c>
      <c r="B36" s="124" t="str">
        <f>[32]Fevereiro!$I$5</f>
        <v>L</v>
      </c>
      <c r="C36" s="124" t="str">
        <f>[32]Fevereiro!$I$6</f>
        <v>O</v>
      </c>
      <c r="D36" s="124" t="str">
        <f>[32]Fevereiro!$I$7</f>
        <v>S</v>
      </c>
      <c r="E36" s="124" t="str">
        <f>[32]Fevereiro!$I$8</f>
        <v>S</v>
      </c>
      <c r="F36" s="124" t="str">
        <f>[32]Fevereiro!$I$9</f>
        <v>L</v>
      </c>
      <c r="G36" s="124" t="str">
        <f>[32]Fevereiro!$I$10</f>
        <v>L</v>
      </c>
      <c r="H36" s="124" t="str">
        <f>[32]Fevereiro!$I$11</f>
        <v>NE</v>
      </c>
      <c r="I36" s="124" t="str">
        <f>[32]Fevereiro!$I$12</f>
        <v>NE</v>
      </c>
      <c r="J36" s="124" t="str">
        <f>[32]Fevereiro!$I$13</f>
        <v>L</v>
      </c>
      <c r="K36" s="124" t="str">
        <f>[32]Fevereiro!$I$14</f>
        <v>NE</v>
      </c>
      <c r="L36" s="124" t="str">
        <f>[32]Fevereiro!$I$15</f>
        <v>NE</v>
      </c>
      <c r="M36" s="124" t="str">
        <f>[32]Fevereiro!$I$16</f>
        <v>S</v>
      </c>
      <c r="N36" s="124" t="str">
        <f>[32]Fevereiro!$I$17</f>
        <v>S</v>
      </c>
      <c r="O36" s="124" t="str">
        <f>[32]Fevereiro!$I$18</f>
        <v>L</v>
      </c>
      <c r="P36" s="124" t="str">
        <f>[32]Fevereiro!$I$19</f>
        <v>NO</v>
      </c>
      <c r="Q36" s="133" t="str">
        <f>[32]Fevereiro!$I$20</f>
        <v>SO</v>
      </c>
      <c r="R36" s="133" t="str">
        <f>[32]Fevereiro!$I$21</f>
        <v>S</v>
      </c>
      <c r="S36" s="133" t="str">
        <f>[32]Fevereiro!$I$22</f>
        <v>NO</v>
      </c>
      <c r="T36" s="133" t="str">
        <f>[32]Fevereiro!$I$23</f>
        <v>L</v>
      </c>
      <c r="U36" s="133" t="str">
        <f>[32]Fevereiro!$I$24</f>
        <v>N</v>
      </c>
      <c r="V36" s="133" t="str">
        <f>[32]Fevereiro!$I$25</f>
        <v>*</v>
      </c>
      <c r="W36" s="133" t="str">
        <f>[32]Fevereiro!$I$26</f>
        <v>*</v>
      </c>
      <c r="X36" s="133" t="str">
        <f>[32]Fevereiro!$I$27</f>
        <v>*</v>
      </c>
      <c r="Y36" s="133" t="str">
        <f>[32]Fevereiro!$I$28</f>
        <v>*</v>
      </c>
      <c r="Z36" s="133" t="str">
        <f>[32]Fevereiro!$I$29</f>
        <v>*</v>
      </c>
      <c r="AA36" s="133" t="str">
        <f>[32]Fevereiro!$I$30</f>
        <v>*</v>
      </c>
      <c r="AB36" s="133" t="str">
        <f>[32]Fevereiro!$I$31</f>
        <v>*</v>
      </c>
      <c r="AC36" s="133" t="str">
        <f>[32]Fevereiro!$I$32</f>
        <v>*</v>
      </c>
      <c r="AD36" s="128" t="str">
        <f>[32]Fevereiro!$I$33</f>
        <v>L</v>
      </c>
      <c r="AF36" t="s">
        <v>47</v>
      </c>
      <c r="AG36" t="s">
        <v>47</v>
      </c>
    </row>
    <row r="37" spans="1:35" x14ac:dyDescent="0.2">
      <c r="A37" s="92" t="s">
        <v>14</v>
      </c>
      <c r="B37" s="124" t="str">
        <f>[33]Fevereiro!$I$5</f>
        <v>SO</v>
      </c>
      <c r="C37" s="124" t="str">
        <f>[33]Fevereiro!$I$6</f>
        <v>N</v>
      </c>
      <c r="D37" s="124" t="str">
        <f>[33]Fevereiro!$I$7</f>
        <v>SO</v>
      </c>
      <c r="E37" s="124" t="str">
        <f>[33]Fevereiro!$I$8</f>
        <v>NO</v>
      </c>
      <c r="F37" s="124" t="str">
        <f>[33]Fevereiro!$I$9</f>
        <v>SE</v>
      </c>
      <c r="G37" s="124" t="str">
        <f>[33]Fevereiro!$I$10</f>
        <v>NE</v>
      </c>
      <c r="H37" s="124" t="str">
        <f>[33]Fevereiro!$I$11</f>
        <v>N</v>
      </c>
      <c r="I37" s="124" t="str">
        <f>[33]Fevereiro!$I$12</f>
        <v>N</v>
      </c>
      <c r="J37" s="124" t="str">
        <f>[33]Fevereiro!$I$13</f>
        <v>N</v>
      </c>
      <c r="K37" s="124" t="str">
        <f>[33]Fevereiro!$I$14</f>
        <v>O</v>
      </c>
      <c r="L37" s="124" t="str">
        <f>[33]Fevereiro!$I$15</f>
        <v>N</v>
      </c>
      <c r="M37" s="124" t="str">
        <f>[33]Fevereiro!$I$16</f>
        <v>NO</v>
      </c>
      <c r="N37" s="124" t="str">
        <f>[33]Fevereiro!$I$17</f>
        <v>SE</v>
      </c>
      <c r="O37" s="124" t="str">
        <f>[33]Fevereiro!$I$18</f>
        <v>SE</v>
      </c>
      <c r="P37" s="124" t="str">
        <f>[33]Fevereiro!$I$19</f>
        <v>N</v>
      </c>
      <c r="Q37" s="124" t="str">
        <f>[33]Fevereiro!$I$20</f>
        <v>SO</v>
      </c>
      <c r="R37" s="124" t="str">
        <f>[33]Fevereiro!$I$21</f>
        <v>NE</v>
      </c>
      <c r="S37" s="124" t="str">
        <f>[33]Fevereiro!$I$22</f>
        <v>N</v>
      </c>
      <c r="T37" s="124" t="str">
        <f>[33]Fevereiro!$I$23</f>
        <v>NE</v>
      </c>
      <c r="U37" s="124" t="str">
        <f>[33]Fevereiro!$I$24</f>
        <v>NE</v>
      </c>
      <c r="V37" s="124" t="str">
        <f>[33]Fevereiro!$I$25</f>
        <v>NE</v>
      </c>
      <c r="W37" s="124" t="str">
        <f>[33]Fevereiro!$I$26</f>
        <v>NE</v>
      </c>
      <c r="X37" s="124" t="str">
        <f>[33]Fevereiro!$I$27</f>
        <v>N</v>
      </c>
      <c r="Y37" s="124" t="str">
        <f>[33]Fevereiro!$I$28</f>
        <v>NO</v>
      </c>
      <c r="Z37" s="124" t="str">
        <f>[33]Fevereiro!$I$29</f>
        <v>O</v>
      </c>
      <c r="AA37" s="124" t="str">
        <f>[33]Fevereiro!$I$30</f>
        <v>NO</v>
      </c>
      <c r="AB37" s="124" t="str">
        <f>[33]Fevereiro!$I$31</f>
        <v>N</v>
      </c>
      <c r="AC37" s="124" t="str">
        <f>[33]Fevereiro!$I$32</f>
        <v>N</v>
      </c>
      <c r="AD37" s="116" t="str">
        <f>[33]Fevereiro!$I$33</f>
        <v>N</v>
      </c>
      <c r="AG37" t="s">
        <v>47</v>
      </c>
    </row>
    <row r="38" spans="1:35" x14ac:dyDescent="0.2">
      <c r="A38" s="92" t="s">
        <v>174</v>
      </c>
      <c r="B38" s="11" t="str">
        <f>[34]Fevereiro!$I$5</f>
        <v>SE</v>
      </c>
      <c r="C38" s="11" t="str">
        <f>[34]Fevereiro!$I$6</f>
        <v>NO</v>
      </c>
      <c r="D38" s="11" t="str">
        <f>[34]Fevereiro!$I$7</f>
        <v>L</v>
      </c>
      <c r="E38" s="11" t="str">
        <f>[34]Fevereiro!$I$8</f>
        <v>N</v>
      </c>
      <c r="F38" s="11" t="str">
        <f>[34]Fevereiro!$I$9</f>
        <v>S</v>
      </c>
      <c r="G38" s="11" t="str">
        <f>[34]Fevereiro!$I$10</f>
        <v>N</v>
      </c>
      <c r="H38" s="11" t="str">
        <f>[34]Fevereiro!$I$11</f>
        <v>SE</v>
      </c>
      <c r="I38" s="11" t="str">
        <f>[34]Fevereiro!$I$12</f>
        <v>NE</v>
      </c>
      <c r="J38" s="11" t="str">
        <f>[34]Fevereiro!$I$13</f>
        <v>S</v>
      </c>
      <c r="K38" s="11" t="str">
        <f>[34]Fevereiro!$I$14</f>
        <v>S</v>
      </c>
      <c r="L38" s="11" t="str">
        <f>[34]Fevereiro!$I$15</f>
        <v>SE</v>
      </c>
      <c r="M38" s="11" t="str">
        <f>[34]Fevereiro!$I$16</f>
        <v>N</v>
      </c>
      <c r="N38" s="11" t="str">
        <f>[34]Fevereiro!$I$17</f>
        <v>N</v>
      </c>
      <c r="O38" s="11" t="str">
        <f>[34]Fevereiro!$I$18</f>
        <v>N</v>
      </c>
      <c r="P38" s="11" t="str">
        <f>[34]Fevereiro!$I$19</f>
        <v>NO</v>
      </c>
      <c r="Q38" s="133" t="str">
        <f>[34]Fevereiro!$I$20</f>
        <v>NO</v>
      </c>
      <c r="R38" s="133" t="str">
        <f>[34]Fevereiro!$I$21</f>
        <v>SE</v>
      </c>
      <c r="S38" s="133" t="str">
        <f>[34]Fevereiro!$I$22</f>
        <v>N</v>
      </c>
      <c r="T38" s="133" t="str">
        <f>[34]Fevereiro!$I$23</f>
        <v>N</v>
      </c>
      <c r="U38" s="133" t="str">
        <f>[34]Fevereiro!$I$24</f>
        <v>N</v>
      </c>
      <c r="V38" s="133" t="str">
        <f>[34]Fevereiro!$I$25</f>
        <v>N</v>
      </c>
      <c r="W38" s="133" t="str">
        <f>[34]Fevereiro!$I$26</f>
        <v>NO</v>
      </c>
      <c r="X38" s="133" t="str">
        <f>[34]Fevereiro!$I$27</f>
        <v>SE</v>
      </c>
      <c r="Y38" s="133" t="str">
        <f>[34]Fevereiro!$I$28</f>
        <v>SE</v>
      </c>
      <c r="Z38" s="133" t="str">
        <f>[34]Fevereiro!$I$29</f>
        <v>SE</v>
      </c>
      <c r="AA38" s="133" t="str">
        <f>[34]Fevereiro!$I$30</f>
        <v>NE</v>
      </c>
      <c r="AB38" s="133" t="str">
        <f>[34]Fevereiro!$I$31</f>
        <v>N</v>
      </c>
      <c r="AC38" s="133" t="str">
        <f>[34]Fevereiro!$I$32</f>
        <v>NO</v>
      </c>
      <c r="AD38" s="128" t="str">
        <f>[34]Fevereiro!$I$33</f>
        <v>N</v>
      </c>
      <c r="AF38" t="s">
        <v>47</v>
      </c>
      <c r="AG38" t="s">
        <v>47</v>
      </c>
    </row>
    <row r="39" spans="1:35" x14ac:dyDescent="0.2">
      <c r="A39" s="92" t="s">
        <v>15</v>
      </c>
      <c r="B39" s="124" t="str">
        <f>[35]Fevereiro!$I$5</f>
        <v>NE</v>
      </c>
      <c r="C39" s="124" t="str">
        <f>[35]Fevereiro!$I$6</f>
        <v>SO</v>
      </c>
      <c r="D39" s="124" t="str">
        <f>[35]Fevereiro!$I$7</f>
        <v>SO</v>
      </c>
      <c r="E39" s="124" t="str">
        <f>[35]Fevereiro!$I$8</f>
        <v>S</v>
      </c>
      <c r="F39" s="124" t="str">
        <f>[35]Fevereiro!$I$9</f>
        <v>NE</v>
      </c>
      <c r="G39" s="124" t="str">
        <f>[35]Fevereiro!$I$10</f>
        <v>NE</v>
      </c>
      <c r="H39" s="124" t="str">
        <f>[35]Fevereiro!$I$11</f>
        <v>NE</v>
      </c>
      <c r="I39" s="124" t="str">
        <f>[35]Fevereiro!$I$12</f>
        <v>NE</v>
      </c>
      <c r="J39" s="124" t="str">
        <f>[35]Fevereiro!$I$13</f>
        <v>NE</v>
      </c>
      <c r="K39" s="124" t="str">
        <f>[35]Fevereiro!$I$14</f>
        <v>NE</v>
      </c>
      <c r="L39" s="124" t="str">
        <f>[35]Fevereiro!$I$15</f>
        <v>NE</v>
      </c>
      <c r="M39" s="124" t="str">
        <f>[35]Fevereiro!$I$16</f>
        <v>N</v>
      </c>
      <c r="N39" s="124" t="str">
        <f>[35]Fevereiro!$I$17</f>
        <v>S</v>
      </c>
      <c r="O39" s="124" t="str">
        <f>[35]Fevereiro!$I$18</f>
        <v>NE</v>
      </c>
      <c r="P39" s="124" t="str">
        <f>[35]Fevereiro!$I$19</f>
        <v>SO</v>
      </c>
      <c r="Q39" s="124" t="str">
        <f>[35]Fevereiro!$I$20</f>
        <v>SO</v>
      </c>
      <c r="R39" s="124" t="str">
        <f>[35]Fevereiro!$I$21</f>
        <v>O</v>
      </c>
      <c r="S39" s="124" t="str">
        <f>[35]Fevereiro!$I$22</f>
        <v>NO</v>
      </c>
      <c r="T39" s="124" t="str">
        <f>[35]Fevereiro!$I$23</f>
        <v>N</v>
      </c>
      <c r="U39" s="124" t="str">
        <f>[35]Fevereiro!$I$24</f>
        <v>NE</v>
      </c>
      <c r="V39" s="124" t="str">
        <f>[35]Fevereiro!$I$25</f>
        <v>NE</v>
      </c>
      <c r="W39" s="124" t="str">
        <f>[35]Fevereiro!$I$26</f>
        <v>NE</v>
      </c>
      <c r="X39" s="124" t="str">
        <f>[35]Fevereiro!$I$27</f>
        <v>NO</v>
      </c>
      <c r="Y39" s="124" t="str">
        <f>[35]Fevereiro!$I$28</f>
        <v>NO</v>
      </c>
      <c r="Z39" s="124" t="str">
        <f>[35]Fevereiro!$I$29</f>
        <v>NO</v>
      </c>
      <c r="AA39" s="124" t="str">
        <f>[35]Fevereiro!$I$30</f>
        <v>NE</v>
      </c>
      <c r="AB39" s="124" t="str">
        <f>[35]Fevereiro!$I$31</f>
        <v>L</v>
      </c>
      <c r="AC39" s="124" t="str">
        <f>[35]Fevereiro!$I$32</f>
        <v>S</v>
      </c>
      <c r="AD39" s="116" t="str">
        <f>[35]Fevereiro!$I$33</f>
        <v>NE</v>
      </c>
      <c r="AG39" t="s">
        <v>47</v>
      </c>
    </row>
    <row r="40" spans="1:35" x14ac:dyDescent="0.2">
      <c r="A40" s="92" t="s">
        <v>16</v>
      </c>
      <c r="B40" s="125" t="str">
        <f>[36]Fevereiro!$I$5</f>
        <v>NE</v>
      </c>
      <c r="C40" s="125" t="str">
        <f>[36]Fevereiro!$I$6</f>
        <v>N</v>
      </c>
      <c r="D40" s="125" t="str">
        <f>[36]Fevereiro!$I$7</f>
        <v>S</v>
      </c>
      <c r="E40" s="125" t="str">
        <f>[36]Fevereiro!$I$8</f>
        <v>S</v>
      </c>
      <c r="F40" s="125" t="str">
        <f>[36]Fevereiro!$I$9</f>
        <v>S</v>
      </c>
      <c r="G40" s="125" t="str">
        <f>[36]Fevereiro!$I$10</f>
        <v>S</v>
      </c>
      <c r="H40" s="125" t="str">
        <f>[36]Fevereiro!$I$11</f>
        <v>NO</v>
      </c>
      <c r="I40" s="125" t="str">
        <f>[36]Fevereiro!$I$12</f>
        <v>NO</v>
      </c>
      <c r="J40" s="125" t="str">
        <f>[36]Fevereiro!$I$13</f>
        <v>NE</v>
      </c>
      <c r="K40" s="125" t="str">
        <f>[36]Fevereiro!$I$14</f>
        <v>NE</v>
      </c>
      <c r="L40" s="125" t="str">
        <f>[36]Fevereiro!$I$15</f>
        <v>N</v>
      </c>
      <c r="M40" s="125" t="str">
        <f>[36]Fevereiro!$I$16</f>
        <v>N</v>
      </c>
      <c r="N40" s="125" t="str">
        <f>[36]Fevereiro!$I$17</f>
        <v>S</v>
      </c>
      <c r="O40" s="125" t="str">
        <f>[36]Fevereiro!$I$18</f>
        <v>S</v>
      </c>
      <c r="P40" s="125" t="str">
        <f>[36]Fevereiro!$I$19</f>
        <v>SO</v>
      </c>
      <c r="Q40" s="125" t="str">
        <f>[36]Fevereiro!$I$20</f>
        <v>S</v>
      </c>
      <c r="R40" s="125" t="str">
        <f>[36]Fevereiro!$I$21</f>
        <v>S</v>
      </c>
      <c r="S40" s="125" t="str">
        <f>[36]Fevereiro!$I$22</f>
        <v>NE</v>
      </c>
      <c r="T40" s="125" t="str">
        <f>[36]Fevereiro!$I$23</f>
        <v>NE</v>
      </c>
      <c r="U40" s="125" t="str">
        <f>[36]Fevereiro!$I$24</f>
        <v>N</v>
      </c>
      <c r="V40" s="125" t="str">
        <f>[36]Fevereiro!$I$25</f>
        <v>NO</v>
      </c>
      <c r="W40" s="125" t="str">
        <f>[36]Fevereiro!$I$26</f>
        <v>N</v>
      </c>
      <c r="X40" s="125" t="str">
        <f>[36]Fevereiro!$I$27</f>
        <v>N</v>
      </c>
      <c r="Y40" s="125" t="str">
        <f>[36]Fevereiro!$I$28</f>
        <v>N</v>
      </c>
      <c r="Z40" s="125" t="str">
        <f>[36]Fevereiro!$I$29</f>
        <v>N</v>
      </c>
      <c r="AA40" s="125" t="str">
        <f>[36]Fevereiro!$I$30</f>
        <v>SE</v>
      </c>
      <c r="AB40" s="125" t="str">
        <f>[36]Fevereiro!$I$31</f>
        <v>SE</v>
      </c>
      <c r="AC40" s="125" t="str">
        <f>[36]Fevereiro!$I$32</f>
        <v>S</v>
      </c>
      <c r="AD40" s="116" t="str">
        <f>[36]Fevereiro!$I$33</f>
        <v>S</v>
      </c>
      <c r="AE40" t="s">
        <v>47</v>
      </c>
      <c r="AF40" t="s">
        <v>47</v>
      </c>
    </row>
    <row r="41" spans="1:35" x14ac:dyDescent="0.2">
      <c r="A41" s="92" t="s">
        <v>175</v>
      </c>
      <c r="B41" s="124" t="str">
        <f>[37]Fevereiro!$I$5</f>
        <v>NE</v>
      </c>
      <c r="C41" s="124" t="str">
        <f>[37]Fevereiro!$I$6</f>
        <v>S</v>
      </c>
      <c r="D41" s="124" t="str">
        <f>[37]Fevereiro!$I$7</f>
        <v>S</v>
      </c>
      <c r="E41" s="124" t="str">
        <f>[37]Fevereiro!$I$8</f>
        <v>S</v>
      </c>
      <c r="F41" s="124" t="str">
        <f>[37]Fevereiro!$I$9</f>
        <v>SE</v>
      </c>
      <c r="G41" s="124" t="str">
        <f>[37]Fevereiro!$I$10</f>
        <v>NE</v>
      </c>
      <c r="H41" s="124" t="str">
        <f>[37]Fevereiro!$I$11</f>
        <v>S</v>
      </c>
      <c r="I41" s="124" t="str">
        <f>[37]Fevereiro!$I$12</f>
        <v>NO</v>
      </c>
      <c r="J41" s="124" t="str">
        <f>[37]Fevereiro!$I$13</f>
        <v>N</v>
      </c>
      <c r="K41" s="124" t="str">
        <f>[37]Fevereiro!$I$14</f>
        <v>NO</v>
      </c>
      <c r="L41" s="124" t="str">
        <f>[37]Fevereiro!$I$15</f>
        <v>NO</v>
      </c>
      <c r="M41" s="124" t="str">
        <f>[37]Fevereiro!$I$16</f>
        <v>NO</v>
      </c>
      <c r="N41" s="124" t="str">
        <f>[37]Fevereiro!$I$17</f>
        <v>SE</v>
      </c>
      <c r="O41" s="124" t="str">
        <f>[37]Fevereiro!$I$18</f>
        <v>N</v>
      </c>
      <c r="P41" s="124" t="str">
        <f>[37]Fevereiro!$I$19</f>
        <v>NO</v>
      </c>
      <c r="Q41" s="124" t="str">
        <f>[37]Fevereiro!$I$20</f>
        <v>SO</v>
      </c>
      <c r="R41" s="124" t="str">
        <f>[37]Fevereiro!$I$21</f>
        <v>NO</v>
      </c>
      <c r="S41" s="124" t="str">
        <f>[37]Fevereiro!$I$22</f>
        <v>NO</v>
      </c>
      <c r="T41" s="133" t="str">
        <f>[37]Fevereiro!$I$23</f>
        <v>NO</v>
      </c>
      <c r="U41" s="133" t="str">
        <f>[37]Fevereiro!$I$24</f>
        <v>SE</v>
      </c>
      <c r="V41" s="133" t="str">
        <f>[37]Fevereiro!$I$25</f>
        <v>N</v>
      </c>
      <c r="W41" s="133" t="str">
        <f>[37]Fevereiro!$I$26</f>
        <v>N</v>
      </c>
      <c r="X41" s="133" t="str">
        <f>[37]Fevereiro!$I$27</f>
        <v>NO</v>
      </c>
      <c r="Y41" s="133" t="str">
        <f>[37]Fevereiro!$I$28</f>
        <v>NO</v>
      </c>
      <c r="Z41" s="133" t="str">
        <f>[37]Fevereiro!$I$29</f>
        <v>NO</v>
      </c>
      <c r="AA41" s="133" t="str">
        <f>[37]Fevereiro!$I$30</f>
        <v>NO</v>
      </c>
      <c r="AB41" s="133" t="str">
        <f>[37]Fevereiro!$I$31</f>
        <v>N</v>
      </c>
      <c r="AC41" s="133" t="str">
        <f>[37]Fevereiro!$I$32</f>
        <v>S</v>
      </c>
      <c r="AD41" s="128" t="str">
        <f>[37]Fevereiro!$I$33</f>
        <v>NO</v>
      </c>
      <c r="AF41" t="s">
        <v>47</v>
      </c>
    </row>
    <row r="42" spans="1:35" x14ac:dyDescent="0.2">
      <c r="A42" s="92" t="s">
        <v>17</v>
      </c>
      <c r="B42" s="124" t="str">
        <f>[38]Fevereiro!$I$5</f>
        <v>NE</v>
      </c>
      <c r="C42" s="124" t="str">
        <f>[38]Fevereiro!$I$6</f>
        <v>O</v>
      </c>
      <c r="D42" s="124" t="str">
        <f>[38]Fevereiro!$I$7</f>
        <v>SE</v>
      </c>
      <c r="E42" s="124" t="str">
        <f>[38]Fevereiro!$I$8</f>
        <v>SE</v>
      </c>
      <c r="F42" s="124" t="str">
        <f>[38]Fevereiro!$I$9</f>
        <v>L</v>
      </c>
      <c r="G42" s="124" t="str">
        <f>[38]Fevereiro!$I$10</f>
        <v>N</v>
      </c>
      <c r="H42" s="124" t="str">
        <f>[38]Fevereiro!$I$11</f>
        <v>N</v>
      </c>
      <c r="I42" s="124" t="str">
        <f>[38]Fevereiro!$I$12</f>
        <v>O</v>
      </c>
      <c r="J42" s="124" t="str">
        <f>[38]Fevereiro!$I$13</f>
        <v>NO</v>
      </c>
      <c r="K42" s="124" t="str">
        <f>[38]Fevereiro!$I$14</f>
        <v>SO</v>
      </c>
      <c r="L42" s="124" t="str">
        <f>[38]Fevereiro!$I$15</f>
        <v>O</v>
      </c>
      <c r="M42" s="124" t="str">
        <f>[38]Fevereiro!$I$16</f>
        <v>NO</v>
      </c>
      <c r="N42" s="124" t="str">
        <f>[38]Fevereiro!$I$17</f>
        <v>L</v>
      </c>
      <c r="O42" s="124" t="str">
        <f>[38]Fevereiro!$I$18</f>
        <v>NE</v>
      </c>
      <c r="P42" s="124" t="str">
        <f>[38]Fevereiro!$I$19</f>
        <v>O</v>
      </c>
      <c r="Q42" s="124" t="str">
        <f>[38]Fevereiro!$I$20</f>
        <v>SO</v>
      </c>
      <c r="R42" s="124" t="str">
        <f>[38]Fevereiro!$I$21</f>
        <v>O</v>
      </c>
      <c r="S42" s="124" t="str">
        <f>[38]Fevereiro!$I$22</f>
        <v>O</v>
      </c>
      <c r="T42" s="124" t="str">
        <f>[38]Fevereiro!$I$23</f>
        <v>NO</v>
      </c>
      <c r="U42" s="124" t="str">
        <f>[38]Fevereiro!$I$24</f>
        <v>L</v>
      </c>
      <c r="V42" s="124" t="str">
        <f>[38]Fevereiro!$I$25</f>
        <v>N</v>
      </c>
      <c r="W42" s="124" t="str">
        <f>[38]Fevereiro!$I$26</f>
        <v>O</v>
      </c>
      <c r="X42" s="124" t="str">
        <f>[38]Fevereiro!$I$27</f>
        <v>O</v>
      </c>
      <c r="Y42" s="124" t="str">
        <f>[38]Fevereiro!$I$28</f>
        <v>O</v>
      </c>
      <c r="Z42" s="124" t="str">
        <f>[38]Fevereiro!$I$29</f>
        <v>O</v>
      </c>
      <c r="AA42" s="124" t="str">
        <f>[38]Fevereiro!$I$30</f>
        <v>SE</v>
      </c>
      <c r="AB42" s="124" t="str">
        <f>[38]Fevereiro!$I$31</f>
        <v>L</v>
      </c>
      <c r="AC42" s="124" t="str">
        <f>[38]Fevereiro!$I$32</f>
        <v>L</v>
      </c>
      <c r="AD42" s="116" t="str">
        <f>[38]Fevereiro!$I$33</f>
        <v>O</v>
      </c>
    </row>
    <row r="43" spans="1:35" x14ac:dyDescent="0.2">
      <c r="A43" s="92" t="s">
        <v>157</v>
      </c>
      <c r="B43" s="11" t="str">
        <f>[39]Fevereiro!$I$5</f>
        <v>NE</v>
      </c>
      <c r="C43" s="11" t="str">
        <f>[39]Fevereiro!$I$6</f>
        <v>N</v>
      </c>
      <c r="D43" s="11" t="str">
        <f>[39]Fevereiro!$I$7</f>
        <v>SO</v>
      </c>
      <c r="E43" s="11" t="str">
        <f>[39]Fevereiro!$I$8</f>
        <v>S</v>
      </c>
      <c r="F43" s="11" t="str">
        <f>[39]Fevereiro!$I$9</f>
        <v>L</v>
      </c>
      <c r="G43" s="11" t="str">
        <f>[39]Fevereiro!$I$10</f>
        <v>NE</v>
      </c>
      <c r="H43" s="11" t="str">
        <f>[39]Fevereiro!$I$11</f>
        <v>NE</v>
      </c>
      <c r="I43" s="11" t="str">
        <f>[39]Fevereiro!$I$12</f>
        <v>NE</v>
      </c>
      <c r="J43" s="11" t="str">
        <f>[39]Fevereiro!$I$13</f>
        <v>SE</v>
      </c>
      <c r="K43" s="11" t="str">
        <f>[39]Fevereiro!$I$14</f>
        <v>S</v>
      </c>
      <c r="L43" s="11" t="str">
        <f>[39]Fevereiro!$I$15</f>
        <v>NO</v>
      </c>
      <c r="M43" s="11" t="str">
        <f>[39]Fevereiro!$I$16</f>
        <v>N</v>
      </c>
      <c r="N43" s="11" t="str">
        <f>[39]Fevereiro!$I$17</f>
        <v>SE</v>
      </c>
      <c r="O43" s="11" t="str">
        <f>[39]Fevereiro!$I$18</f>
        <v>L</v>
      </c>
      <c r="P43" s="11" t="str">
        <f>[39]Fevereiro!$I$19</f>
        <v>NO</v>
      </c>
      <c r="Q43" s="11" t="str">
        <f>[39]Fevereiro!$I$20</f>
        <v>O</v>
      </c>
      <c r="R43" s="11" t="str">
        <f>[39]Fevereiro!$I$21</f>
        <v>N</v>
      </c>
      <c r="S43" s="11" t="str">
        <f>[39]Fevereiro!$I$22</f>
        <v>NO</v>
      </c>
      <c r="T43" s="133" t="str">
        <f>[39]Fevereiro!$I$23</f>
        <v>NE</v>
      </c>
      <c r="U43" s="133" t="str">
        <f>[39]Fevereiro!$I$24</f>
        <v>NE</v>
      </c>
      <c r="V43" s="133" t="str">
        <f>[39]Fevereiro!$I$25</f>
        <v>NE</v>
      </c>
      <c r="W43" s="133" t="str">
        <f>[39]Fevereiro!$I$26</f>
        <v>N</v>
      </c>
      <c r="X43" s="133" t="str">
        <f>[39]Fevereiro!$I$27</f>
        <v>NE</v>
      </c>
      <c r="Y43" s="133" t="str">
        <f>[39]Fevereiro!$I$28</f>
        <v>NO</v>
      </c>
      <c r="Z43" s="133" t="str">
        <f>[39]Fevereiro!$I$29</f>
        <v>NO</v>
      </c>
      <c r="AA43" s="133" t="str">
        <f>[39]Fevereiro!$I$30</f>
        <v>N</v>
      </c>
      <c r="AB43" s="133" t="str">
        <f>[39]Fevereiro!$I$31</f>
        <v>NE</v>
      </c>
      <c r="AC43" s="133" t="str">
        <f>[39]Fevereiro!$I$32</f>
        <v>L</v>
      </c>
      <c r="AD43" s="128" t="str">
        <f>[39]Fevereiro!$I$33</f>
        <v>NE</v>
      </c>
      <c r="AF43" t="s">
        <v>47</v>
      </c>
      <c r="AG43" t="s">
        <v>47</v>
      </c>
      <c r="AH43" t="s">
        <v>47</v>
      </c>
    </row>
    <row r="44" spans="1:35" x14ac:dyDescent="0.2">
      <c r="A44" s="92" t="s">
        <v>18</v>
      </c>
      <c r="B44" s="124" t="str">
        <f>[40]Fevereiro!$I$5</f>
        <v>L</v>
      </c>
      <c r="C44" s="124" t="str">
        <f>[40]Fevereiro!$I$6</f>
        <v>SO</v>
      </c>
      <c r="D44" s="124" t="str">
        <f>[40]Fevereiro!$I$7</f>
        <v>S</v>
      </c>
      <c r="E44" s="124" t="str">
        <f>[40]Fevereiro!$I$8</f>
        <v>S</v>
      </c>
      <c r="F44" s="124" t="str">
        <f>[40]Fevereiro!$I$9</f>
        <v>S</v>
      </c>
      <c r="G44" s="124" t="str">
        <f>[40]Fevereiro!$I$10</f>
        <v>L</v>
      </c>
      <c r="H44" s="124" t="str">
        <f>[40]Fevereiro!$I$11</f>
        <v>N</v>
      </c>
      <c r="I44" s="124" t="str">
        <f>[40]Fevereiro!$I$12</f>
        <v>SE</v>
      </c>
      <c r="J44" s="124" t="str">
        <f>[40]Fevereiro!$I$13</f>
        <v>S</v>
      </c>
      <c r="K44" s="124" t="str">
        <f>[40]Fevereiro!$I$14</f>
        <v>L</v>
      </c>
      <c r="L44" s="124" t="str">
        <f>[40]Fevereiro!$I$15</f>
        <v>N</v>
      </c>
      <c r="M44" s="124" t="str">
        <f>[40]Fevereiro!$I$16</f>
        <v>NO</v>
      </c>
      <c r="N44" s="124" t="str">
        <f>[40]Fevereiro!$I$17</f>
        <v>NO</v>
      </c>
      <c r="O44" s="124" t="str">
        <f>[40]Fevereiro!$I$18</f>
        <v>O</v>
      </c>
      <c r="P44" s="124" t="str">
        <f>[40]Fevereiro!$I$19</f>
        <v>O</v>
      </c>
      <c r="Q44" s="124" t="str">
        <f>[40]Fevereiro!$I$20</f>
        <v>SO</v>
      </c>
      <c r="R44" s="124" t="str">
        <f>[40]Fevereiro!$I$21</f>
        <v>O</v>
      </c>
      <c r="S44" s="124" t="str">
        <f>[40]Fevereiro!$I$22</f>
        <v>NO</v>
      </c>
      <c r="T44" s="124" t="str">
        <f>[40]Fevereiro!$I$23</f>
        <v>NO</v>
      </c>
      <c r="U44" s="124" t="str">
        <f>[40]Fevereiro!$I$24</f>
        <v>NO</v>
      </c>
      <c r="V44" s="124" t="str">
        <f>[40]Fevereiro!$I$25</f>
        <v>N</v>
      </c>
      <c r="W44" s="124" t="str">
        <f>[40]Fevereiro!$I$26</f>
        <v>L</v>
      </c>
      <c r="X44" s="124" t="str">
        <f>[40]Fevereiro!$I$27</f>
        <v>N</v>
      </c>
      <c r="Y44" s="124" t="str">
        <f>[40]Fevereiro!$I$28</f>
        <v>N</v>
      </c>
      <c r="Z44" s="124" t="str">
        <f>[40]Fevereiro!$I$29</f>
        <v>NO</v>
      </c>
      <c r="AA44" s="124" t="str">
        <f>[40]Fevereiro!$I$30</f>
        <v>NO</v>
      </c>
      <c r="AB44" s="124" t="str">
        <f>[40]Fevereiro!$I$31</f>
        <v>N</v>
      </c>
      <c r="AC44" s="124" t="str">
        <f>[40]Fevereiro!$I$32</f>
        <v>O</v>
      </c>
      <c r="AD44" s="116" t="str">
        <f>[40]Fevereiro!$I$33</f>
        <v>NO</v>
      </c>
      <c r="AF44" t="s">
        <v>47</v>
      </c>
      <c r="AG44" t="s">
        <v>47</v>
      </c>
      <c r="AH44" t="s">
        <v>47</v>
      </c>
    </row>
    <row r="45" spans="1:35" x14ac:dyDescent="0.2">
      <c r="A45" s="92" t="s">
        <v>162</v>
      </c>
      <c r="B45" s="124" t="str">
        <f>[41]Fevereiro!$I$5</f>
        <v>SO</v>
      </c>
      <c r="C45" s="124" t="str">
        <f>[41]Fevereiro!$I$6</f>
        <v>NO</v>
      </c>
      <c r="D45" s="124" t="str">
        <f>[41]Fevereiro!$I$7</f>
        <v>O</v>
      </c>
      <c r="E45" s="124" t="str">
        <f>[41]Fevereiro!$I$8</f>
        <v>SO</v>
      </c>
      <c r="F45" s="124" t="str">
        <f>[41]Fevereiro!$I$9</f>
        <v>L</v>
      </c>
      <c r="G45" s="124" t="str">
        <f>[41]Fevereiro!$I$10</f>
        <v>L</v>
      </c>
      <c r="H45" s="124" t="str">
        <f>[41]Fevereiro!$I$11</f>
        <v>L</v>
      </c>
      <c r="I45" s="124" t="str">
        <f>[41]Fevereiro!$I$12</f>
        <v>L</v>
      </c>
      <c r="J45" s="124" t="str">
        <f>[41]Fevereiro!$I$13</f>
        <v>NO</v>
      </c>
      <c r="K45" s="124" t="str">
        <f>[41]Fevereiro!$I$14</f>
        <v>NO</v>
      </c>
      <c r="L45" s="124" t="str">
        <f>[41]Fevereiro!$I$15</f>
        <v>N</v>
      </c>
      <c r="M45" s="124" t="str">
        <f>[41]Fevereiro!$I$16</f>
        <v>NO</v>
      </c>
      <c r="N45" s="124" t="str">
        <f>[41]Fevereiro!$I$17</f>
        <v>L</v>
      </c>
      <c r="O45" s="124" t="str">
        <f>[41]Fevereiro!$I$18</f>
        <v>L</v>
      </c>
      <c r="P45" s="124" t="str">
        <f>[41]Fevereiro!$I$19</f>
        <v>NO</v>
      </c>
      <c r="Q45" s="124" t="str">
        <f>[41]Fevereiro!$I$20</f>
        <v>O</v>
      </c>
      <c r="R45" s="124" t="str">
        <f>[41]Fevereiro!$I$21</f>
        <v>NO</v>
      </c>
      <c r="S45" s="124" t="str">
        <f>[41]Fevereiro!$I$22</f>
        <v>NO</v>
      </c>
      <c r="T45" s="133" t="str">
        <f>[41]Fevereiro!$I$23</f>
        <v>NE</v>
      </c>
      <c r="U45" s="133" t="str">
        <f>[41]Fevereiro!$I$24</f>
        <v>NE</v>
      </c>
      <c r="V45" s="133" t="str">
        <f>[41]Fevereiro!$I$25</f>
        <v>N</v>
      </c>
      <c r="W45" s="133" t="str">
        <f>[41]Fevereiro!$I$26</f>
        <v>N</v>
      </c>
      <c r="X45" s="133" t="str">
        <f>[41]Fevereiro!$I$27</f>
        <v>N</v>
      </c>
      <c r="Y45" s="133" t="str">
        <f>[41]Fevereiro!$I$28</f>
        <v>NO</v>
      </c>
      <c r="Z45" s="133" t="str">
        <f>[41]Fevereiro!$I$29</f>
        <v>NO</v>
      </c>
      <c r="AA45" s="133" t="str">
        <f>[41]Fevereiro!$I$30</f>
        <v>NO</v>
      </c>
      <c r="AB45" s="133" t="str">
        <f>[41]Fevereiro!$I$31</f>
        <v>N</v>
      </c>
      <c r="AC45" s="133" t="str">
        <f>[41]Fevereiro!$I$32</f>
        <v>N</v>
      </c>
      <c r="AD45" s="128" t="str">
        <f>[41]Fevereiro!$I$33</f>
        <v>NO</v>
      </c>
      <c r="AE45" t="s">
        <v>47</v>
      </c>
      <c r="AF45" t="s">
        <v>47</v>
      </c>
      <c r="AG45" t="s">
        <v>47</v>
      </c>
      <c r="AH45" t="s">
        <v>229</v>
      </c>
    </row>
    <row r="46" spans="1:35" x14ac:dyDescent="0.2">
      <c r="A46" s="92" t="s">
        <v>19</v>
      </c>
      <c r="B46" s="124" t="str">
        <f>[42]Fevereiro!$I$5</f>
        <v>NE</v>
      </c>
      <c r="C46" s="124" t="str">
        <f>[42]Fevereiro!$I$6</f>
        <v>S</v>
      </c>
      <c r="D46" s="124" t="str">
        <f>[42]Fevereiro!$I$7</f>
        <v>S</v>
      </c>
      <c r="E46" s="124" t="str">
        <f>[42]Fevereiro!$I$8</f>
        <v>S</v>
      </c>
      <c r="F46" s="124" t="str">
        <f>[42]Fevereiro!$I$9</f>
        <v>NE</v>
      </c>
      <c r="G46" s="124" t="str">
        <f>[42]Fevereiro!$I$10</f>
        <v>NE</v>
      </c>
      <c r="H46" s="124" t="str">
        <f>[42]Fevereiro!$I$11</f>
        <v>L</v>
      </c>
      <c r="I46" s="124" t="str">
        <f>[42]Fevereiro!$I$12</f>
        <v>NE</v>
      </c>
      <c r="J46" s="124" t="str">
        <f>[42]Fevereiro!$I$13</f>
        <v>NE</v>
      </c>
      <c r="K46" s="124" t="str">
        <f>[42]Fevereiro!$I$14</f>
        <v>NE</v>
      </c>
      <c r="L46" s="124" t="str">
        <f>[42]Fevereiro!$I$15</f>
        <v>NO</v>
      </c>
      <c r="M46" s="124" t="str">
        <f>[42]Fevereiro!$I$16</f>
        <v>S</v>
      </c>
      <c r="N46" s="124" t="str">
        <f>[42]Fevereiro!$I$17</f>
        <v>S</v>
      </c>
      <c r="O46" s="124" t="str">
        <f>[42]Fevereiro!$I$18</f>
        <v>NE</v>
      </c>
      <c r="P46" s="124" t="str">
        <f>[42]Fevereiro!$I$19</f>
        <v>SO</v>
      </c>
      <c r="Q46" s="124" t="str">
        <f>[42]Fevereiro!$I$20</f>
        <v>SO</v>
      </c>
      <c r="R46" s="124" t="str">
        <f>[42]Fevereiro!$I$21</f>
        <v>S</v>
      </c>
      <c r="S46" s="124" t="str">
        <f>[42]Fevereiro!$I$22</f>
        <v>NE</v>
      </c>
      <c r="T46" s="124" t="str">
        <f>[42]Fevereiro!$I$23</f>
        <v>NE</v>
      </c>
      <c r="U46" s="124" t="str">
        <f>[42]Fevereiro!$I$24</f>
        <v>S</v>
      </c>
      <c r="V46" s="124" t="str">
        <f>[42]Fevereiro!$I$25</f>
        <v>SE</v>
      </c>
      <c r="W46" s="124" t="str">
        <f>[42]Fevereiro!$I$26</f>
        <v>SE</v>
      </c>
      <c r="X46" s="124" t="str">
        <f>[42]Fevereiro!$I$27</f>
        <v>NE</v>
      </c>
      <c r="Y46" s="124" t="str">
        <f>[42]Fevereiro!$I$28</f>
        <v>NO</v>
      </c>
      <c r="Z46" s="124" t="str">
        <f>[42]Fevereiro!$I$29</f>
        <v>NO</v>
      </c>
      <c r="AA46" s="124" t="str">
        <f>[42]Fevereiro!$I$30</f>
        <v>SE</v>
      </c>
      <c r="AB46" s="124" t="str">
        <f>[42]Fevereiro!$I$31</f>
        <v>S</v>
      </c>
      <c r="AC46" s="124" t="str">
        <f>[42]Fevereiro!$I$32</f>
        <v>S</v>
      </c>
      <c r="AD46" s="116" t="str">
        <f>[42]Fevereiro!$I$33</f>
        <v>NE</v>
      </c>
      <c r="AF46" t="s">
        <v>47</v>
      </c>
    </row>
    <row r="47" spans="1:35" x14ac:dyDescent="0.2">
      <c r="A47" s="92" t="s">
        <v>31</v>
      </c>
      <c r="B47" s="124" t="str">
        <f>[43]Fevereiro!$I$5</f>
        <v>SE</v>
      </c>
      <c r="C47" s="124" t="str">
        <f>[43]Fevereiro!$I$6</f>
        <v>SO</v>
      </c>
      <c r="D47" s="124" t="str">
        <f>[43]Fevereiro!$I$7</f>
        <v>S</v>
      </c>
      <c r="E47" s="124" t="str">
        <f>[43]Fevereiro!$I$8</f>
        <v>S</v>
      </c>
      <c r="F47" s="124" t="str">
        <f>[43]Fevereiro!$I$9</f>
        <v>SE</v>
      </c>
      <c r="G47" s="124" t="str">
        <f>[43]Fevereiro!$I$10</f>
        <v>SE</v>
      </c>
      <c r="H47" s="124" t="str">
        <f>[43]Fevereiro!$I$11</f>
        <v>NO</v>
      </c>
      <c r="I47" s="124" t="str">
        <f>[43]Fevereiro!$I$12</f>
        <v>SE</v>
      </c>
      <c r="J47" s="124" t="str">
        <f>[43]Fevereiro!$I$13</f>
        <v>NO</v>
      </c>
      <c r="K47" s="124" t="str">
        <f>[43]Fevereiro!$I$14</f>
        <v>NO</v>
      </c>
      <c r="L47" s="124" t="str">
        <f>[43]Fevereiro!$I$15</f>
        <v>NO</v>
      </c>
      <c r="M47" s="124" t="str">
        <f>[43]Fevereiro!$I$16</f>
        <v>NO</v>
      </c>
      <c r="N47" s="124" t="str">
        <f>[43]Fevereiro!$I$17</f>
        <v>SE</v>
      </c>
      <c r="O47" s="124" t="str">
        <f>[43]Fevereiro!$I$18</f>
        <v>NO</v>
      </c>
      <c r="P47" s="124" t="str">
        <f>[43]Fevereiro!$I$19</f>
        <v>NO</v>
      </c>
      <c r="Q47" s="124" t="str">
        <f>[43]Fevereiro!$I$20</f>
        <v>NO</v>
      </c>
      <c r="R47" s="124" t="str">
        <f>[43]Fevereiro!$I$21</f>
        <v>NO</v>
      </c>
      <c r="S47" s="124" t="str">
        <f>[43]Fevereiro!$I$22</f>
        <v>NO</v>
      </c>
      <c r="T47" s="124" t="str">
        <f>[43]Fevereiro!$I$23</f>
        <v>NO</v>
      </c>
      <c r="U47" s="124" t="str">
        <f>[43]Fevereiro!$I$24</f>
        <v>NO</v>
      </c>
      <c r="V47" s="124" t="str">
        <f>[43]Fevereiro!$I$25</f>
        <v>NO</v>
      </c>
      <c r="W47" s="124" t="str">
        <f>[43]Fevereiro!$I$26</f>
        <v>NO</v>
      </c>
      <c r="X47" s="124" t="str">
        <f>[43]Fevereiro!$I$27</f>
        <v>NO</v>
      </c>
      <c r="Y47" s="124" t="str">
        <f>[43]Fevereiro!$I$28</f>
        <v>NO</v>
      </c>
      <c r="Z47" s="124" t="str">
        <f>[43]Fevereiro!$I$29</f>
        <v>NO</v>
      </c>
      <c r="AA47" s="124" t="str">
        <f>[43]Fevereiro!$I$30</f>
        <v>NO</v>
      </c>
      <c r="AB47" s="124" t="str">
        <f>[43]Fevereiro!$I$31</f>
        <v>L</v>
      </c>
      <c r="AC47" s="124" t="str">
        <f>[43]Fevereiro!$I$32</f>
        <v>SE</v>
      </c>
      <c r="AD47" s="116" t="str">
        <f>[43]Fevereiro!$I$33</f>
        <v>NO</v>
      </c>
      <c r="AE47" t="s">
        <v>47</v>
      </c>
      <c r="AG47" t="s">
        <v>47</v>
      </c>
      <c r="AH47" t="s">
        <v>47</v>
      </c>
    </row>
    <row r="48" spans="1:35" x14ac:dyDescent="0.2">
      <c r="A48" s="92" t="s">
        <v>44</v>
      </c>
      <c r="B48" s="124" t="str">
        <f>[44]Fevereiro!$I$5</f>
        <v>SE</v>
      </c>
      <c r="C48" s="124" t="str">
        <f>[44]Fevereiro!$I$6</f>
        <v>O</v>
      </c>
      <c r="D48" s="124" t="str">
        <f>[44]Fevereiro!$I$7</f>
        <v>SE</v>
      </c>
      <c r="E48" s="124" t="str">
        <f>[44]Fevereiro!$I$8</f>
        <v>NE</v>
      </c>
      <c r="F48" s="124" t="str">
        <f>[44]Fevereiro!$I$9</f>
        <v>SO</v>
      </c>
      <c r="G48" s="124" t="str">
        <f>[44]Fevereiro!$I$10</f>
        <v>N</v>
      </c>
      <c r="H48" s="124" t="str">
        <f>[44]Fevereiro!$I$11</f>
        <v>NO</v>
      </c>
      <c r="I48" s="124" t="str">
        <f>[44]Fevereiro!$I$12</f>
        <v>NE</v>
      </c>
      <c r="J48" s="124" t="str">
        <f>[44]Fevereiro!$I$13</f>
        <v>NE</v>
      </c>
      <c r="K48" s="124" t="str">
        <f>[44]Fevereiro!$I$14</f>
        <v>NE</v>
      </c>
      <c r="L48" s="124" t="str">
        <f>[44]Fevereiro!$I$15</f>
        <v>NE</v>
      </c>
      <c r="M48" s="124" t="str">
        <f>[44]Fevereiro!$I$16</f>
        <v>NE</v>
      </c>
      <c r="N48" s="124" t="str">
        <f>[44]Fevereiro!$I$17</f>
        <v>O</v>
      </c>
      <c r="O48" s="124" t="str">
        <f>[44]Fevereiro!$I$18</f>
        <v>NE</v>
      </c>
      <c r="P48" s="124" t="str">
        <f>[44]Fevereiro!$I$19</f>
        <v>NO</v>
      </c>
      <c r="Q48" s="124" t="str">
        <f>[44]Fevereiro!$I$20</f>
        <v>O</v>
      </c>
      <c r="R48" s="124" t="str">
        <f>[44]Fevereiro!$I$21</f>
        <v>NE</v>
      </c>
      <c r="S48" s="124" t="str">
        <f>[44]Fevereiro!$I$22</f>
        <v>NE</v>
      </c>
      <c r="T48" s="124" t="str">
        <f>[44]Fevereiro!$I$23</f>
        <v>NE</v>
      </c>
      <c r="U48" s="124" t="str">
        <f>[44]Fevereiro!$I$24</f>
        <v>N</v>
      </c>
      <c r="V48" s="124" t="str">
        <f>[44]Fevereiro!$I$25</f>
        <v>NE</v>
      </c>
      <c r="W48" s="124" t="str">
        <f>[44]Fevereiro!$I$26</f>
        <v>NE</v>
      </c>
      <c r="X48" s="124" t="str">
        <f>[44]Fevereiro!$I$27</f>
        <v>NE</v>
      </c>
      <c r="Y48" s="124" t="str">
        <f>[44]Fevereiro!$I$28</f>
        <v>NE</v>
      </c>
      <c r="Z48" s="124" t="str">
        <f>[44]Fevereiro!$I$29</f>
        <v>NE</v>
      </c>
      <c r="AA48" s="124" t="str">
        <f>[44]Fevereiro!$I$30</f>
        <v>NE</v>
      </c>
      <c r="AB48" s="124" t="str">
        <f>[44]Fevereiro!$I$31</f>
        <v>N</v>
      </c>
      <c r="AC48" s="124" t="str">
        <f>[44]Fevereiro!$I$32</f>
        <v>NO</v>
      </c>
      <c r="AD48" s="116" t="str">
        <f>[44]Fevereiro!$I$33</f>
        <v>NE</v>
      </c>
      <c r="AF48" t="s">
        <v>47</v>
      </c>
      <c r="AG48" t="s">
        <v>47</v>
      </c>
      <c r="AI48" t="s">
        <v>47</v>
      </c>
    </row>
    <row r="49" spans="1:34" ht="13.5" thickBot="1" x14ac:dyDescent="0.25">
      <c r="A49" s="93" t="s">
        <v>20</v>
      </c>
      <c r="B49" s="133" t="str">
        <f>[45]Fevereiro!$I$5</f>
        <v>SO</v>
      </c>
      <c r="C49" s="133" t="str">
        <f>[45]Fevereiro!$I$6</f>
        <v>O</v>
      </c>
      <c r="D49" s="133" t="str">
        <f>[45]Fevereiro!$I$7</f>
        <v>SO</v>
      </c>
      <c r="E49" s="133" t="str">
        <f>[45]Fevereiro!$I$8</f>
        <v>S</v>
      </c>
      <c r="F49" s="133" t="str">
        <f>[45]Fevereiro!$I$9</f>
        <v>SE</v>
      </c>
      <c r="G49" s="133" t="str">
        <f>[45]Fevereiro!$I$10</f>
        <v>SE</v>
      </c>
      <c r="H49" s="133" t="str">
        <f>[45]Fevereiro!$I$11</f>
        <v>L</v>
      </c>
      <c r="I49" s="133" t="str">
        <f>[45]Fevereiro!$I$12</f>
        <v>L</v>
      </c>
      <c r="J49" s="133" t="str">
        <f>[45]Fevereiro!$I$13</f>
        <v>NE</v>
      </c>
      <c r="K49" s="133" t="str">
        <f>[45]Fevereiro!$I$14</f>
        <v>NO</v>
      </c>
      <c r="L49" s="133" t="str">
        <f>[45]Fevereiro!$I$15</f>
        <v>N</v>
      </c>
      <c r="M49" s="133" t="str">
        <f>[45]Fevereiro!$I$16</f>
        <v>N</v>
      </c>
      <c r="N49" s="133" t="str">
        <f>[45]Fevereiro!$I$17</f>
        <v>NE</v>
      </c>
      <c r="O49" s="133" t="str">
        <f>[45]Fevereiro!$I$18</f>
        <v>L</v>
      </c>
      <c r="P49" s="133" t="str">
        <f>[45]Fevereiro!$I$19</f>
        <v>NO</v>
      </c>
      <c r="Q49" s="133" t="str">
        <f>[45]Fevereiro!$I$20</f>
        <v>O</v>
      </c>
      <c r="R49" s="133" t="str">
        <f>[45]Fevereiro!$I$21</f>
        <v>NO</v>
      </c>
      <c r="S49" s="133" t="str">
        <f>[45]Fevereiro!$I$22</f>
        <v>N</v>
      </c>
      <c r="T49" s="133" t="str">
        <f>[45]Fevereiro!$I$23</f>
        <v>N</v>
      </c>
      <c r="U49" s="133" t="str">
        <f>[45]Fevereiro!$I$24</f>
        <v>N</v>
      </c>
      <c r="V49" s="133" t="str">
        <f>[45]Fevereiro!$I$25</f>
        <v>N</v>
      </c>
      <c r="W49" s="133" t="str">
        <f>[45]Fevereiro!$I$26</f>
        <v>N</v>
      </c>
      <c r="X49" s="133" t="str">
        <f>[45]Fevereiro!$I$27</f>
        <v>N</v>
      </c>
      <c r="Y49" s="133" t="str">
        <f>[45]Fevereiro!$I$28</f>
        <v>N</v>
      </c>
      <c r="Z49" s="133" t="str">
        <f>[45]Fevereiro!$I$29</f>
        <v>NO</v>
      </c>
      <c r="AA49" s="133" t="str">
        <f>[45]Fevereiro!$I$30</f>
        <v>NO</v>
      </c>
      <c r="AB49" s="133" t="str">
        <f>[45]Fevereiro!$I$31</f>
        <v>N</v>
      </c>
      <c r="AC49" s="133" t="str">
        <f>[45]Fevereiro!$I$32</f>
        <v>SE</v>
      </c>
      <c r="AD49" s="116" t="str">
        <f>[45]Fevereiro!$I$33</f>
        <v>N</v>
      </c>
    </row>
    <row r="50" spans="1:34" s="5" customFormat="1" ht="17.100000000000001" customHeight="1" thickBot="1" x14ac:dyDescent="0.25">
      <c r="A50" s="94" t="s">
        <v>224</v>
      </c>
      <c r="B50" s="95" t="s">
        <v>230</v>
      </c>
      <c r="C50" s="96" t="s">
        <v>232</v>
      </c>
      <c r="D50" s="96" t="s">
        <v>233</v>
      </c>
      <c r="E50" s="96" t="s">
        <v>233</v>
      </c>
      <c r="F50" s="96" t="s">
        <v>232</v>
      </c>
      <c r="G50" s="96" t="s">
        <v>234</v>
      </c>
      <c r="H50" s="96" t="s">
        <v>230</v>
      </c>
      <c r="I50" s="96" t="s">
        <v>230</v>
      </c>
      <c r="J50" s="96" t="s">
        <v>230</v>
      </c>
      <c r="K50" s="96" t="s">
        <v>230</v>
      </c>
      <c r="L50" s="96" t="s">
        <v>235</v>
      </c>
      <c r="M50" s="96" t="s">
        <v>235</v>
      </c>
      <c r="N50" s="96" t="s">
        <v>233</v>
      </c>
      <c r="O50" s="96" t="s">
        <v>234</v>
      </c>
      <c r="P50" s="96" t="s">
        <v>236</v>
      </c>
      <c r="Q50" s="96" t="s">
        <v>232</v>
      </c>
      <c r="R50" s="96" t="s">
        <v>232</v>
      </c>
      <c r="S50" s="96" t="s">
        <v>236</v>
      </c>
      <c r="T50" s="96" t="s">
        <v>235</v>
      </c>
      <c r="U50" s="96" t="s">
        <v>235</v>
      </c>
      <c r="V50" s="96" t="s">
        <v>230</v>
      </c>
      <c r="W50" s="96" t="s">
        <v>235</v>
      </c>
      <c r="X50" s="96" t="s">
        <v>235</v>
      </c>
      <c r="Y50" s="96" t="s">
        <v>235</v>
      </c>
      <c r="Z50" s="96" t="s">
        <v>236</v>
      </c>
      <c r="AA50" s="96" t="s">
        <v>236</v>
      </c>
      <c r="AB50" s="96" t="s">
        <v>235</v>
      </c>
      <c r="AC50" s="96" t="s">
        <v>233</v>
      </c>
      <c r="AD50" s="113"/>
      <c r="AH50" s="5" t="s">
        <v>47</v>
      </c>
    </row>
    <row r="51" spans="1:34" s="8" customFormat="1" ht="13.5" thickBot="1" x14ac:dyDescent="0.25">
      <c r="A51" s="160" t="s">
        <v>223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17" t="s">
        <v>235</v>
      </c>
      <c r="AH51" s="8" t="s">
        <v>47</v>
      </c>
    </row>
    <row r="52" spans="1:34" x14ac:dyDescent="0.2">
      <c r="A52" s="47"/>
      <c r="B52" s="48"/>
      <c r="C52" s="48"/>
      <c r="D52" s="48" t="s">
        <v>101</v>
      </c>
      <c r="E52" s="48"/>
      <c r="F52" s="48"/>
      <c r="G52" s="48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84"/>
    </row>
    <row r="53" spans="1:34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131"/>
      <c r="K53" s="131"/>
      <c r="L53" s="131"/>
      <c r="M53" s="131" t="s">
        <v>45</v>
      </c>
      <c r="N53" s="131"/>
      <c r="O53" s="131"/>
      <c r="P53" s="131"/>
      <c r="Q53" s="131"/>
      <c r="R53" s="131"/>
      <c r="S53" s="131"/>
      <c r="T53" s="137" t="s">
        <v>97</v>
      </c>
      <c r="U53" s="137"/>
      <c r="V53" s="137"/>
      <c r="W53" s="137"/>
      <c r="X53" s="137"/>
      <c r="Y53" s="131"/>
      <c r="Z53" s="131"/>
      <c r="AA53" s="131"/>
      <c r="AB53" s="131"/>
      <c r="AC53" s="131"/>
      <c r="AD53" s="84"/>
      <c r="AH53" t="s">
        <v>47</v>
      </c>
    </row>
    <row r="54" spans="1:34" x14ac:dyDescent="0.2">
      <c r="A54" s="50"/>
      <c r="B54" s="131"/>
      <c r="C54" s="131"/>
      <c r="D54" s="131"/>
      <c r="E54" s="131"/>
      <c r="F54" s="131"/>
      <c r="G54" s="131"/>
      <c r="H54" s="131"/>
      <c r="I54" s="131"/>
      <c r="J54" s="132"/>
      <c r="K54" s="132"/>
      <c r="L54" s="132"/>
      <c r="M54" s="132" t="s">
        <v>46</v>
      </c>
      <c r="N54" s="132"/>
      <c r="O54" s="132"/>
      <c r="P54" s="132"/>
      <c r="Q54" s="131"/>
      <c r="R54" s="131"/>
      <c r="S54" s="131"/>
      <c r="T54" s="138" t="s">
        <v>98</v>
      </c>
      <c r="U54" s="138"/>
      <c r="V54" s="138"/>
      <c r="W54" s="138"/>
      <c r="X54" s="138"/>
      <c r="Y54" s="131"/>
      <c r="Z54" s="131"/>
      <c r="AA54" s="131"/>
      <c r="AB54" s="131"/>
      <c r="AC54" s="131"/>
      <c r="AD54" s="84"/>
    </row>
    <row r="55" spans="1:34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84"/>
    </row>
    <row r="56" spans="1:34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84"/>
    </row>
    <row r="57" spans="1:34" x14ac:dyDescent="0.2">
      <c r="A57" s="50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84"/>
    </row>
    <row r="58" spans="1:34" ht="13.5" thickBot="1" x14ac:dyDescent="0.25">
      <c r="A58" s="60"/>
      <c r="B58" s="61"/>
      <c r="C58" s="61"/>
      <c r="D58" s="61"/>
      <c r="E58" s="61"/>
      <c r="F58" s="61"/>
      <c r="G58" s="61" t="s">
        <v>47</v>
      </c>
      <c r="H58" s="61"/>
      <c r="I58" s="61"/>
      <c r="J58" s="61"/>
      <c r="K58" s="61"/>
      <c r="L58" s="61" t="s">
        <v>47</v>
      </c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85"/>
    </row>
    <row r="59" spans="1:34" x14ac:dyDescent="0.2">
      <c r="AD59" s="7"/>
    </row>
    <row r="62" spans="1:34" x14ac:dyDescent="0.2">
      <c r="V62" s="2" t="s">
        <v>47</v>
      </c>
    </row>
    <row r="66" spans="10:28" x14ac:dyDescent="0.2">
      <c r="Q66" s="2" t="s">
        <v>47</v>
      </c>
    </row>
    <row r="67" spans="10:28" x14ac:dyDescent="0.2">
      <c r="J67" s="2" t="s">
        <v>47</v>
      </c>
    </row>
    <row r="69" spans="10:28" x14ac:dyDescent="0.2">
      <c r="O69" s="2" t="s">
        <v>47</v>
      </c>
    </row>
    <row r="70" spans="10:28" x14ac:dyDescent="0.2">
      <c r="P70" s="2" t="s">
        <v>47</v>
      </c>
      <c r="AB70" s="2" t="s">
        <v>47</v>
      </c>
    </row>
    <row r="74" spans="10:28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4">
    <mergeCell ref="B2:AD2"/>
    <mergeCell ref="W3:W4"/>
    <mergeCell ref="L3:L4"/>
    <mergeCell ref="V3:V4"/>
    <mergeCell ref="Y3:Y4"/>
    <mergeCell ref="Z3:Z4"/>
    <mergeCell ref="A1:AD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C51"/>
    <mergeCell ref="AA3:AA4"/>
    <mergeCell ref="AB3:AB4"/>
    <mergeCell ref="AC3:AC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zoomScale="90" zoomScaleNormal="90" workbookViewId="0">
      <selection activeCell="AI67" sqref="AI6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5.42578125" style="2" bestFit="1" customWidth="1"/>
    <col min="15" max="15" width="6.42578125" style="2" bestFit="1" customWidth="1"/>
    <col min="16" max="27" width="5.42578125" style="2" bestFit="1" customWidth="1"/>
    <col min="28" max="28" width="5.85546875" style="2" customWidth="1"/>
    <col min="29" max="29" width="6.140625" style="2" bestFit="1" customWidth="1"/>
    <col min="30" max="30" width="7.42578125" style="6" bestFit="1" customWidth="1"/>
    <col min="31" max="31" width="9.140625" style="1"/>
  </cols>
  <sheetData>
    <row r="1" spans="1:31" ht="20.100000000000001" customHeight="1" x14ac:dyDescent="0.2">
      <c r="A1" s="143" t="s">
        <v>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68"/>
    </row>
    <row r="2" spans="1:31" s="4" customFormat="1" ht="20.100000000000001" customHeight="1" x14ac:dyDescent="0.2">
      <c r="A2" s="146" t="s">
        <v>21</v>
      </c>
      <c r="B2" s="140" t="s">
        <v>231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2"/>
    </row>
    <row r="3" spans="1:31" s="5" customFormat="1" ht="20.100000000000001" customHeight="1" x14ac:dyDescent="0.2">
      <c r="A3" s="146"/>
      <c r="B3" s="139">
        <v>1</v>
      </c>
      <c r="C3" s="139">
        <f>SUM(B3+1)</f>
        <v>2</v>
      </c>
      <c r="D3" s="139">
        <f t="shared" ref="D3:AC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11" t="s">
        <v>37</v>
      </c>
      <c r="AE3" s="102" t="s">
        <v>36</v>
      </c>
    </row>
    <row r="4" spans="1:31" s="5" customFormat="1" ht="20.100000000000001" customHeight="1" x14ac:dyDescent="0.2">
      <c r="A4" s="146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11" t="s">
        <v>35</v>
      </c>
      <c r="AE4" s="59" t="s">
        <v>35</v>
      </c>
    </row>
    <row r="5" spans="1:31" s="5" customFormat="1" x14ac:dyDescent="0.2">
      <c r="A5" s="57" t="s">
        <v>40</v>
      </c>
      <c r="B5" s="118">
        <f>[1]Fevereiro!$J$5</f>
        <v>52.92</v>
      </c>
      <c r="C5" s="118">
        <f>[1]Fevereiro!$J$6</f>
        <v>21.240000000000002</v>
      </c>
      <c r="D5" s="118">
        <f>[1]Fevereiro!$J$7</f>
        <v>27.720000000000002</v>
      </c>
      <c r="E5" s="118">
        <f>[1]Fevereiro!$J$8</f>
        <v>33.480000000000004</v>
      </c>
      <c r="F5" s="118">
        <f>[1]Fevereiro!$J$9</f>
        <v>38.880000000000003</v>
      </c>
      <c r="G5" s="118">
        <f>[1]Fevereiro!$J$10</f>
        <v>25.56</v>
      </c>
      <c r="H5" s="118">
        <f>[1]Fevereiro!$J$11</f>
        <v>18.36</v>
      </c>
      <c r="I5" s="118">
        <f>[1]Fevereiro!$J$12</f>
        <v>30.240000000000002</v>
      </c>
      <c r="J5" s="118">
        <f>[1]Fevereiro!$J$13</f>
        <v>34.92</v>
      </c>
      <c r="K5" s="118">
        <f>[1]Fevereiro!$J$14</f>
        <v>27.36</v>
      </c>
      <c r="L5" s="118">
        <f>[1]Fevereiro!$J$15</f>
        <v>29.16</v>
      </c>
      <c r="M5" s="118">
        <f>[1]Fevereiro!$J$16</f>
        <v>34.200000000000003</v>
      </c>
      <c r="N5" s="118">
        <f>[1]Fevereiro!$J$17</f>
        <v>25.56</v>
      </c>
      <c r="O5" s="118">
        <f>[1]Fevereiro!$J$18</f>
        <v>19.8</v>
      </c>
      <c r="P5" s="118">
        <f>[1]Fevereiro!$J$19</f>
        <v>44.28</v>
      </c>
      <c r="Q5" s="118">
        <f>[1]Fevereiro!$J$20</f>
        <v>28.8</v>
      </c>
      <c r="R5" s="118">
        <f>[1]Fevereiro!$J$21</f>
        <v>25.56</v>
      </c>
      <c r="S5" s="118">
        <f>[1]Fevereiro!$J$22</f>
        <v>48.6</v>
      </c>
      <c r="T5" s="118">
        <f>[1]Fevereiro!$J$23</f>
        <v>43.56</v>
      </c>
      <c r="U5" s="118">
        <f>[1]Fevereiro!$J$24</f>
        <v>30.96</v>
      </c>
      <c r="V5" s="118">
        <f>[1]Fevereiro!$J$25</f>
        <v>18</v>
      </c>
      <c r="W5" s="118">
        <f>[1]Fevereiro!$J$26</f>
        <v>45.36</v>
      </c>
      <c r="X5" s="118">
        <f>[1]Fevereiro!$J$27</f>
        <v>33.480000000000004</v>
      </c>
      <c r="Y5" s="118">
        <f>[1]Fevereiro!$J$28</f>
        <v>26.28</v>
      </c>
      <c r="Z5" s="118">
        <f>[1]Fevereiro!$J$29</f>
        <v>34.200000000000003</v>
      </c>
      <c r="AA5" s="118">
        <f>[1]Fevereiro!$J$30</f>
        <v>50.76</v>
      </c>
      <c r="AB5" s="118">
        <f>[1]Fevereiro!$J$31</f>
        <v>28.44</v>
      </c>
      <c r="AC5" s="118">
        <f>[1]Fevereiro!$J$32</f>
        <v>20.88</v>
      </c>
      <c r="AD5" s="15">
        <f>MAX(B5:AC5)</f>
        <v>52.92</v>
      </c>
      <c r="AE5" s="115">
        <f>AVERAGE(B5:AC5)</f>
        <v>32.09142857142858</v>
      </c>
    </row>
    <row r="6" spans="1:31" x14ac:dyDescent="0.2">
      <c r="A6" s="57" t="s">
        <v>0</v>
      </c>
      <c r="B6" s="11">
        <f>[2]Fevereiro!$J$5</f>
        <v>72.360000000000014</v>
      </c>
      <c r="C6" s="11">
        <f>[2]Fevereiro!$J$6</f>
        <v>37.080000000000005</v>
      </c>
      <c r="D6" s="11">
        <f>[2]Fevereiro!$J$7</f>
        <v>28.44</v>
      </c>
      <c r="E6" s="11">
        <f>[2]Fevereiro!$J$8</f>
        <v>28.8</v>
      </c>
      <c r="F6" s="11">
        <f>[2]Fevereiro!$J$9</f>
        <v>21.240000000000002</v>
      </c>
      <c r="G6" s="11">
        <f>[2]Fevereiro!$J$10</f>
        <v>30.240000000000002</v>
      </c>
      <c r="H6" s="11">
        <f>[2]Fevereiro!$J$11</f>
        <v>36</v>
      </c>
      <c r="I6" s="11">
        <f>[2]Fevereiro!$J$12</f>
        <v>41.76</v>
      </c>
      <c r="J6" s="11">
        <f>[2]Fevereiro!$J$13</f>
        <v>29.880000000000003</v>
      </c>
      <c r="K6" s="11">
        <f>[2]Fevereiro!$J$14</f>
        <v>36.36</v>
      </c>
      <c r="L6" s="11">
        <f>[2]Fevereiro!$J$15</f>
        <v>46.080000000000005</v>
      </c>
      <c r="M6" s="11">
        <f>[2]Fevereiro!$J$16</f>
        <v>38.519999999999996</v>
      </c>
      <c r="N6" s="11">
        <f>[2]Fevereiro!$J$17</f>
        <v>27.36</v>
      </c>
      <c r="O6" s="11">
        <f>[2]Fevereiro!$J$18</f>
        <v>27</v>
      </c>
      <c r="P6" s="11">
        <f>[2]Fevereiro!$J$19</f>
        <v>35.64</v>
      </c>
      <c r="Q6" s="11">
        <f>[2]Fevereiro!$J$20</f>
        <v>23.759999999999998</v>
      </c>
      <c r="R6" s="11">
        <f>[2]Fevereiro!$J$21</f>
        <v>24.48</v>
      </c>
      <c r="S6" s="11">
        <f>[2]Fevereiro!$J$22</f>
        <v>38.880000000000003</v>
      </c>
      <c r="T6" s="11">
        <f>[2]Fevereiro!$J$23</f>
        <v>45.72</v>
      </c>
      <c r="U6" s="11">
        <f>[2]Fevereiro!$J$24</f>
        <v>42.84</v>
      </c>
      <c r="V6" s="11">
        <f>[2]Fevereiro!$J$25</f>
        <v>28.44</v>
      </c>
      <c r="W6" s="11">
        <f>[2]Fevereiro!$J$26</f>
        <v>40.32</v>
      </c>
      <c r="X6" s="11">
        <f>[2]Fevereiro!$J$27</f>
        <v>47.519999999999996</v>
      </c>
      <c r="Y6" s="11">
        <f>[2]Fevereiro!$J$28</f>
        <v>49.680000000000007</v>
      </c>
      <c r="Z6" s="11">
        <f>[2]Fevereiro!$J$29</f>
        <v>50.76</v>
      </c>
      <c r="AA6" s="11">
        <f>[2]Fevereiro!$J$30</f>
        <v>48.24</v>
      </c>
      <c r="AB6" s="11">
        <f>[2]Fevereiro!$J$31</f>
        <v>17.28</v>
      </c>
      <c r="AC6" s="11">
        <f>[2]Fevereiro!$J$32</f>
        <v>26.28</v>
      </c>
      <c r="AD6" s="15">
        <f>MAX(B6:AC6)</f>
        <v>72.360000000000014</v>
      </c>
      <c r="AE6" s="115">
        <f>AVERAGE(B6:AC6)</f>
        <v>36.462857142857153</v>
      </c>
    </row>
    <row r="7" spans="1:31" x14ac:dyDescent="0.2">
      <c r="A7" s="57" t="s">
        <v>104</v>
      </c>
      <c r="B7" s="11">
        <f>[3]Fevereiro!$J$5</f>
        <v>19.440000000000001</v>
      </c>
      <c r="C7" s="11">
        <f>[3]Fevereiro!$J$6</f>
        <v>33.840000000000003</v>
      </c>
      <c r="D7" s="11">
        <f>[3]Fevereiro!$J$7</f>
        <v>37.800000000000004</v>
      </c>
      <c r="E7" s="11">
        <f>[3]Fevereiro!$J$8</f>
        <v>36</v>
      </c>
      <c r="F7" s="11">
        <f>[3]Fevereiro!$J$9</f>
        <v>59.760000000000005</v>
      </c>
      <c r="G7" s="11">
        <f>[3]Fevereiro!$J$10</f>
        <v>28.44</v>
      </c>
      <c r="H7" s="11">
        <f>[3]Fevereiro!$J$11</f>
        <v>25.92</v>
      </c>
      <c r="I7" s="11">
        <f>[3]Fevereiro!$J$12</f>
        <v>37.440000000000005</v>
      </c>
      <c r="J7" s="11">
        <f>[3]Fevereiro!$J$13</f>
        <v>36.36</v>
      </c>
      <c r="K7" s="11">
        <f>[3]Fevereiro!$J$14</f>
        <v>55.800000000000004</v>
      </c>
      <c r="L7" s="11">
        <f>[3]Fevereiro!$J$15</f>
        <v>36.36</v>
      </c>
      <c r="M7" s="11">
        <f>[3]Fevereiro!$J$16</f>
        <v>42.84</v>
      </c>
      <c r="N7" s="11">
        <f>[3]Fevereiro!$J$17</f>
        <v>24.48</v>
      </c>
      <c r="O7" s="11">
        <f>[3]Fevereiro!$J$18</f>
        <v>27</v>
      </c>
      <c r="P7" s="11">
        <f>[3]Fevereiro!$J$19</f>
        <v>47.16</v>
      </c>
      <c r="Q7" s="11">
        <f>[3]Fevereiro!$J$20</f>
        <v>25.2</v>
      </c>
      <c r="R7" s="11">
        <f>[3]Fevereiro!$J$21</f>
        <v>39.96</v>
      </c>
      <c r="S7" s="11">
        <f>[3]Fevereiro!$J$22</f>
        <v>41.4</v>
      </c>
      <c r="T7" s="11">
        <f>[3]Fevereiro!$J$23</f>
        <v>38.519999999999996</v>
      </c>
      <c r="U7" s="11">
        <f>[3]Fevereiro!$J$24</f>
        <v>28.8</v>
      </c>
      <c r="V7" s="11">
        <f>[3]Fevereiro!$J$25</f>
        <v>20.52</v>
      </c>
      <c r="W7" s="11">
        <f>[3]Fevereiro!$J$26</f>
        <v>24.12</v>
      </c>
      <c r="X7" s="11">
        <f>[3]Fevereiro!$J$27</f>
        <v>36</v>
      </c>
      <c r="Y7" s="11">
        <f>[3]Fevereiro!$J$28</f>
        <v>40.680000000000007</v>
      </c>
      <c r="Z7" s="11">
        <f>[3]Fevereiro!$J$29</f>
        <v>47.16</v>
      </c>
      <c r="AA7" s="11">
        <f>[3]Fevereiro!$J$30</f>
        <v>38.519999999999996</v>
      </c>
      <c r="AB7" s="11">
        <f>[3]Fevereiro!$J$31</f>
        <v>18</v>
      </c>
      <c r="AC7" s="11">
        <f>[3]Fevereiro!$J$32</f>
        <v>21.240000000000002</v>
      </c>
      <c r="AD7" s="87">
        <f>MAX(B7:AC7)</f>
        <v>59.760000000000005</v>
      </c>
      <c r="AE7" s="109">
        <f>AVERAGE(B7:AC7)</f>
        <v>34.598571428571432</v>
      </c>
    </row>
    <row r="8" spans="1:31" x14ac:dyDescent="0.2">
      <c r="A8" s="57" t="s">
        <v>1</v>
      </c>
      <c r="B8" s="11">
        <f>[4]Fevereiro!$J$5</f>
        <v>11.520000000000001</v>
      </c>
      <c r="C8" s="11">
        <f>[4]Fevereiro!$J$6</f>
        <v>14.76</v>
      </c>
      <c r="D8" s="11">
        <f>[4]Fevereiro!$J$7</f>
        <v>19.079999999999998</v>
      </c>
      <c r="E8" s="11">
        <f>[4]Fevereiro!$J$8</f>
        <v>12.24</v>
      </c>
      <c r="F8" s="11">
        <f>[4]Fevereiro!$J$9</f>
        <v>28.08</v>
      </c>
      <c r="G8" s="11">
        <f>[4]Fevereiro!$J$10</f>
        <v>39.24</v>
      </c>
      <c r="H8" s="11">
        <f>[4]Fevereiro!$J$11</f>
        <v>10.08</v>
      </c>
      <c r="I8" s="11">
        <f>[4]Fevereiro!$J$12</f>
        <v>17.28</v>
      </c>
      <c r="J8" s="11">
        <f>[4]Fevereiro!$J$13</f>
        <v>18</v>
      </c>
      <c r="K8" s="11">
        <f>[4]Fevereiro!$J$14</f>
        <v>48.6</v>
      </c>
      <c r="L8" s="11">
        <f>[4]Fevereiro!$J$15</f>
        <v>29.880000000000003</v>
      </c>
      <c r="M8" s="11">
        <f>[4]Fevereiro!$J$16</f>
        <v>40.680000000000007</v>
      </c>
      <c r="N8" s="11">
        <f>[4]Fevereiro!$J$17</f>
        <v>25.2</v>
      </c>
      <c r="O8" s="11">
        <f>[4]Fevereiro!$J$18</f>
        <v>46.080000000000005</v>
      </c>
      <c r="P8" s="11">
        <f>[4]Fevereiro!$J$19</f>
        <v>22.32</v>
      </c>
      <c r="Q8" s="11">
        <f>[4]Fevereiro!$J$20</f>
        <v>19.079999999999998</v>
      </c>
      <c r="R8" s="11">
        <f>[4]Fevereiro!$J$21</f>
        <v>24.48</v>
      </c>
      <c r="S8" s="11">
        <f>[4]Fevereiro!$J$22</f>
        <v>47.16</v>
      </c>
      <c r="T8" s="11">
        <f>[4]Fevereiro!$J$23</f>
        <v>42.480000000000004</v>
      </c>
      <c r="U8" s="11">
        <f>[4]Fevereiro!$J$24</f>
        <v>25.2</v>
      </c>
      <c r="V8" s="11">
        <f>[4]Fevereiro!$J$25</f>
        <v>21.240000000000002</v>
      </c>
      <c r="W8" s="11">
        <f>[4]Fevereiro!$J$26</f>
        <v>29.16</v>
      </c>
      <c r="X8" s="11">
        <f>[4]Fevereiro!$J$27</f>
        <v>32.4</v>
      </c>
      <c r="Y8" s="11">
        <f>[4]Fevereiro!$J$28</f>
        <v>32.04</v>
      </c>
      <c r="Z8" s="11">
        <f>[4]Fevereiro!$J$29</f>
        <v>32.76</v>
      </c>
      <c r="AA8" s="11">
        <f>[4]Fevereiro!$J$30</f>
        <v>37.800000000000004</v>
      </c>
      <c r="AB8" s="11">
        <f>[4]Fevereiro!$J$31</f>
        <v>21.240000000000002</v>
      </c>
      <c r="AC8" s="11">
        <f>[4]Fevereiro!$J$32</f>
        <v>28.8</v>
      </c>
      <c r="AD8" s="15">
        <f>MAX(B8:AC8)</f>
        <v>48.6</v>
      </c>
      <c r="AE8" s="115">
        <f>AVERAGE(B8:AC8)</f>
        <v>27.745714285714282</v>
      </c>
    </row>
    <row r="9" spans="1:31" x14ac:dyDescent="0.2">
      <c r="A9" s="57" t="s">
        <v>167</v>
      </c>
      <c r="B9" s="11">
        <f>[5]Fevereiro!$J$5</f>
        <v>66.239999999999995</v>
      </c>
      <c r="C9" s="11">
        <f>[5]Fevereiro!$J$6</f>
        <v>36.72</v>
      </c>
      <c r="D9" s="11">
        <f>[5]Fevereiro!$J$7</f>
        <v>29.16</v>
      </c>
      <c r="E9" s="11">
        <f>[5]Fevereiro!$J$8</f>
        <v>30.6</v>
      </c>
      <c r="F9" s="11">
        <f>[5]Fevereiro!$J$9</f>
        <v>32.76</v>
      </c>
      <c r="G9" s="11">
        <f>[5]Fevereiro!$J$10</f>
        <v>33.480000000000004</v>
      </c>
      <c r="H9" s="11">
        <f>[5]Fevereiro!$J$11</f>
        <v>30.96</v>
      </c>
      <c r="I9" s="11">
        <f>[5]Fevereiro!$J$12</f>
        <v>34.56</v>
      </c>
      <c r="J9" s="11">
        <f>[5]Fevereiro!$J$13</f>
        <v>35.28</v>
      </c>
      <c r="K9" s="11">
        <f>[5]Fevereiro!$J$14</f>
        <v>55.440000000000005</v>
      </c>
      <c r="L9" s="11">
        <f>[5]Fevereiro!$J$15</f>
        <v>53.64</v>
      </c>
      <c r="M9" s="11">
        <f>[5]Fevereiro!$J$16</f>
        <v>46.800000000000004</v>
      </c>
      <c r="N9" s="11">
        <f>[5]Fevereiro!$J$17</f>
        <v>33.119999999999997</v>
      </c>
      <c r="O9" s="11">
        <f>[5]Fevereiro!$J$18</f>
        <v>28.44</v>
      </c>
      <c r="P9" s="11">
        <f>[5]Fevereiro!$J$19</f>
        <v>37.440000000000005</v>
      </c>
      <c r="Q9" s="11">
        <f>[5]Fevereiro!$J$20</f>
        <v>27.36</v>
      </c>
      <c r="R9" s="11">
        <f>[5]Fevereiro!$J$21</f>
        <v>31.319999999999997</v>
      </c>
      <c r="S9" s="11">
        <f>[5]Fevereiro!$J$22</f>
        <v>44.28</v>
      </c>
      <c r="T9" s="11">
        <f>[5]Fevereiro!$J$23</f>
        <v>75.600000000000009</v>
      </c>
      <c r="U9" s="11">
        <f>[5]Fevereiro!$J$24</f>
        <v>41.04</v>
      </c>
      <c r="V9" s="11">
        <f>[5]Fevereiro!$J$25</f>
        <v>31.680000000000003</v>
      </c>
      <c r="W9" s="11">
        <f>[5]Fevereiro!$J$26</f>
        <v>38.519999999999996</v>
      </c>
      <c r="X9" s="11">
        <f>[5]Fevereiro!$J$27</f>
        <v>42.84</v>
      </c>
      <c r="Y9" s="11">
        <f>[5]Fevereiro!$J$28</f>
        <v>51.480000000000004</v>
      </c>
      <c r="Z9" s="11">
        <f>[5]Fevereiro!$J$29</f>
        <v>48.24</v>
      </c>
      <c r="AA9" s="11">
        <f>[5]Fevereiro!$J$30</f>
        <v>50.76</v>
      </c>
      <c r="AB9" s="11">
        <f>[5]Fevereiro!$J$31</f>
        <v>32.04</v>
      </c>
      <c r="AC9" s="11">
        <f>[5]Fevereiro!$J$32</f>
        <v>30.96</v>
      </c>
      <c r="AD9" s="87">
        <f>MAX(B9:AC9)</f>
        <v>75.600000000000009</v>
      </c>
      <c r="AE9" s="109">
        <f>AVERAGE(B9:AC9)</f>
        <v>40.384285714285724</v>
      </c>
    </row>
    <row r="10" spans="1:31" x14ac:dyDescent="0.2">
      <c r="A10" s="57" t="s">
        <v>111</v>
      </c>
      <c r="B10" s="11" t="str">
        <f>[6]Fevereiro!$J$5</f>
        <v>*</v>
      </c>
      <c r="C10" s="11" t="str">
        <f>[6]Fevereiro!$J$6</f>
        <v>*</v>
      </c>
      <c r="D10" s="11" t="str">
        <f>[6]Fevereiro!$J$7</f>
        <v>*</v>
      </c>
      <c r="E10" s="11" t="str">
        <f>[6]Fevereiro!$J$8</f>
        <v>*</v>
      </c>
      <c r="F10" s="11" t="str">
        <f>[6]Fevereiro!$J$9</f>
        <v>*</v>
      </c>
      <c r="G10" s="11" t="str">
        <f>[6]Fevereiro!$J$10</f>
        <v>*</v>
      </c>
      <c r="H10" s="11" t="str">
        <f>[6]Fevereiro!$J$11</f>
        <v>*</v>
      </c>
      <c r="I10" s="11" t="str">
        <f>[6]Fevereiro!$J$12</f>
        <v>*</v>
      </c>
      <c r="J10" s="11" t="str">
        <f>[6]Fevereiro!$J$13</f>
        <v>*</v>
      </c>
      <c r="K10" s="11" t="str">
        <f>[6]Fevereiro!$J$14</f>
        <v>*</v>
      </c>
      <c r="L10" s="11" t="str">
        <f>[6]Fevereiro!$J$15</f>
        <v>*</v>
      </c>
      <c r="M10" s="11" t="str">
        <f>[6]Fevereiro!$J$16</f>
        <v>*</v>
      </c>
      <c r="N10" s="11" t="str">
        <f>[6]Fevereiro!$J$17</f>
        <v>*</v>
      </c>
      <c r="O10" s="11" t="str">
        <f>[6]Fevereiro!$J$18</f>
        <v>*</v>
      </c>
      <c r="P10" s="11" t="str">
        <f>[6]Fevereiro!$J$19</f>
        <v>*</v>
      </c>
      <c r="Q10" s="11" t="str">
        <f>[6]Fevereiro!$J$20</f>
        <v>*</v>
      </c>
      <c r="R10" s="11" t="str">
        <f>[6]Fevereiro!$J$21</f>
        <v>*</v>
      </c>
      <c r="S10" s="11" t="str">
        <f>[6]Fevereiro!$J$22</f>
        <v>*</v>
      </c>
      <c r="T10" s="11" t="str">
        <f>[6]Fevereiro!$J$23</f>
        <v>*</v>
      </c>
      <c r="U10" s="11" t="str">
        <f>[6]Fevereiro!$J$24</f>
        <v>*</v>
      </c>
      <c r="V10" s="11" t="str">
        <f>[6]Fevereiro!$J$25</f>
        <v>*</v>
      </c>
      <c r="W10" s="11" t="str">
        <f>[6]Fevereiro!$J$26</f>
        <v>*</v>
      </c>
      <c r="X10" s="11" t="str">
        <f>[6]Fevereiro!$J$27</f>
        <v>*</v>
      </c>
      <c r="Y10" s="11" t="str">
        <f>[6]Fevereiro!$J$28</f>
        <v>*</v>
      </c>
      <c r="Z10" s="11" t="str">
        <f>[6]Fevereiro!$J$29</f>
        <v>*</v>
      </c>
      <c r="AA10" s="11" t="str">
        <f>[6]Fevereiro!$J$30</f>
        <v>*</v>
      </c>
      <c r="AB10" s="11" t="str">
        <f>[6]Fevereiro!$J$31</f>
        <v>*</v>
      </c>
      <c r="AC10" s="11" t="str">
        <f>[6]Fevereiro!$J$32</f>
        <v>*</v>
      </c>
      <c r="AD10" s="87" t="s">
        <v>226</v>
      </c>
      <c r="AE10" s="109" t="s">
        <v>226</v>
      </c>
    </row>
    <row r="11" spans="1:31" x14ac:dyDescent="0.2">
      <c r="A11" s="57" t="s">
        <v>64</v>
      </c>
      <c r="B11" s="11">
        <f>[7]Fevereiro!$J$5</f>
        <v>30.96</v>
      </c>
      <c r="C11" s="11">
        <f>[7]Fevereiro!$J$6</f>
        <v>47.16</v>
      </c>
      <c r="D11" s="11">
        <f>[7]Fevereiro!$J$7</f>
        <v>43.56</v>
      </c>
      <c r="E11" s="11">
        <f>[7]Fevereiro!$J$8</f>
        <v>68.760000000000005</v>
      </c>
      <c r="F11" s="11">
        <f>[7]Fevereiro!$J$9</f>
        <v>36.36</v>
      </c>
      <c r="G11" s="11">
        <f>[7]Fevereiro!$J$10</f>
        <v>33.119999999999997</v>
      </c>
      <c r="H11" s="11">
        <f>[7]Fevereiro!$J$11</f>
        <v>25.56</v>
      </c>
      <c r="I11" s="11">
        <f>[7]Fevereiro!$J$12</f>
        <v>47.88</v>
      </c>
      <c r="J11" s="11">
        <f>[7]Fevereiro!$J$13</f>
        <v>46.800000000000004</v>
      </c>
      <c r="K11" s="11">
        <f>[7]Fevereiro!$J$14</f>
        <v>57.6</v>
      </c>
      <c r="L11" s="11">
        <f>[7]Fevereiro!$J$15</f>
        <v>28.44</v>
      </c>
      <c r="M11" s="11">
        <f>[7]Fevereiro!$J$16</f>
        <v>47.519999999999996</v>
      </c>
      <c r="N11" s="11">
        <f>[7]Fevereiro!$J$17</f>
        <v>33.480000000000004</v>
      </c>
      <c r="O11" s="11">
        <f>[7]Fevereiro!$J$18</f>
        <v>39.6</v>
      </c>
      <c r="P11" s="11">
        <f>[7]Fevereiro!$J$19</f>
        <v>47.88</v>
      </c>
      <c r="Q11" s="11">
        <f>[7]Fevereiro!$J$20</f>
        <v>26.64</v>
      </c>
      <c r="R11" s="11">
        <f>[7]Fevereiro!$J$21</f>
        <v>27</v>
      </c>
      <c r="S11" s="11">
        <f>[7]Fevereiro!$J$22</f>
        <v>44.28</v>
      </c>
      <c r="T11" s="11">
        <f>[7]Fevereiro!$J$23</f>
        <v>37.440000000000005</v>
      </c>
      <c r="U11" s="11">
        <f>[7]Fevereiro!$J$24</f>
        <v>32.4</v>
      </c>
      <c r="V11" s="11">
        <f>[7]Fevereiro!$J$25</f>
        <v>23.040000000000003</v>
      </c>
      <c r="W11" s="11">
        <f>[7]Fevereiro!$J$26</f>
        <v>23.400000000000002</v>
      </c>
      <c r="X11" s="11">
        <f>[7]Fevereiro!$J$27</f>
        <v>50.76</v>
      </c>
      <c r="Y11" s="11">
        <f>[7]Fevereiro!$J$28</f>
        <v>32.4</v>
      </c>
      <c r="Z11" s="11">
        <f>[7]Fevereiro!$J$29</f>
        <v>38.159999999999997</v>
      </c>
      <c r="AA11" s="11">
        <f>[7]Fevereiro!$J$30</f>
        <v>55.800000000000004</v>
      </c>
      <c r="AB11" s="11">
        <f>[7]Fevereiro!$J$31</f>
        <v>21.96</v>
      </c>
      <c r="AC11" s="11">
        <f>[7]Fevereiro!$J$32</f>
        <v>44.28</v>
      </c>
      <c r="AD11" s="15">
        <f>MAX(B11:AC11)</f>
        <v>68.760000000000005</v>
      </c>
      <c r="AE11" s="115">
        <f>AVERAGE(B11:AC11)</f>
        <v>39.008571428571429</v>
      </c>
    </row>
    <row r="12" spans="1:31" x14ac:dyDescent="0.2">
      <c r="A12" s="57" t="s">
        <v>41</v>
      </c>
      <c r="B12" s="11">
        <f>[8]Fevereiro!$J$5</f>
        <v>39.24</v>
      </c>
      <c r="C12" s="11">
        <f>[8]Fevereiro!$J$6</f>
        <v>47.16</v>
      </c>
      <c r="D12" s="11">
        <f>[8]Fevereiro!$J$7</f>
        <v>26.28</v>
      </c>
      <c r="E12" s="11">
        <f>[8]Fevereiro!$J$8</f>
        <v>31.319999999999997</v>
      </c>
      <c r="F12" s="11">
        <f>[8]Fevereiro!$J$9</f>
        <v>33.119999999999997</v>
      </c>
      <c r="G12" s="11">
        <f>[8]Fevereiro!$J$10</f>
        <v>23.040000000000003</v>
      </c>
      <c r="H12" s="11">
        <f>[8]Fevereiro!$J$11</f>
        <v>24.12</v>
      </c>
      <c r="I12" s="11">
        <f>[8]Fevereiro!$J$12</f>
        <v>39.24</v>
      </c>
      <c r="J12" s="11">
        <f>[8]Fevereiro!$J$13</f>
        <v>30.6</v>
      </c>
      <c r="K12" s="11">
        <f>[8]Fevereiro!$J$14</f>
        <v>54.36</v>
      </c>
      <c r="L12" s="11">
        <f>[8]Fevereiro!$J$15</f>
        <v>40.32</v>
      </c>
      <c r="M12" s="11">
        <f>[8]Fevereiro!$J$16</f>
        <v>33.840000000000003</v>
      </c>
      <c r="N12" s="11">
        <f>[8]Fevereiro!$J$17</f>
        <v>29.52</v>
      </c>
      <c r="O12" s="11">
        <f>[8]Fevereiro!$J$18</f>
        <v>36.72</v>
      </c>
      <c r="P12" s="11">
        <f>[8]Fevereiro!$J$19</f>
        <v>31.319999999999997</v>
      </c>
      <c r="Q12" s="11">
        <f>[8]Fevereiro!$J$20</f>
        <v>29.16</v>
      </c>
      <c r="R12" s="11">
        <f>[8]Fevereiro!$J$21</f>
        <v>26.28</v>
      </c>
      <c r="S12" s="11">
        <f>[8]Fevereiro!$J$22</f>
        <v>33.840000000000003</v>
      </c>
      <c r="T12" s="11">
        <f>[8]Fevereiro!$J$23</f>
        <v>46.800000000000004</v>
      </c>
      <c r="U12" s="11">
        <f>[8]Fevereiro!$J$24</f>
        <v>19.079999999999998</v>
      </c>
      <c r="V12" s="11">
        <f>[8]Fevereiro!$J$25</f>
        <v>38.880000000000003</v>
      </c>
      <c r="W12" s="11">
        <f>[8]Fevereiro!$J$26</f>
        <v>29.52</v>
      </c>
      <c r="X12" s="11">
        <f>[8]Fevereiro!$J$27</f>
        <v>41.4</v>
      </c>
      <c r="Y12" s="11">
        <f>[8]Fevereiro!$J$28</f>
        <v>41.76</v>
      </c>
      <c r="Z12" s="11">
        <f>[8]Fevereiro!$J$29</f>
        <v>47.88</v>
      </c>
      <c r="AA12" s="11">
        <f>[8]Fevereiro!$J$30</f>
        <v>45.36</v>
      </c>
      <c r="AB12" s="11">
        <f>[8]Fevereiro!$J$31</f>
        <v>21.240000000000002</v>
      </c>
      <c r="AC12" s="11">
        <f>[8]Fevereiro!$J$32</f>
        <v>27.720000000000002</v>
      </c>
      <c r="AD12" s="15">
        <f>MAX(B12:AC12)</f>
        <v>54.36</v>
      </c>
      <c r="AE12" s="115">
        <f>AVERAGE(B12:AC12)</f>
        <v>34.611428571428569</v>
      </c>
    </row>
    <row r="13" spans="1:31" x14ac:dyDescent="0.2">
      <c r="A13" s="57" t="s">
        <v>114</v>
      </c>
      <c r="B13" s="11">
        <f>[9]Fevereiro!$J$5</f>
        <v>50.4</v>
      </c>
      <c r="C13" s="11">
        <f>[9]Fevereiro!$J$6</f>
        <v>48.6</v>
      </c>
      <c r="D13" s="11">
        <f>[9]Fevereiro!$J$7</f>
        <v>41.04</v>
      </c>
      <c r="E13" s="11">
        <f>[9]Fevereiro!$J$8</f>
        <v>48.96</v>
      </c>
      <c r="F13" s="11">
        <f>[9]Fevereiro!$J$9</f>
        <v>36.36</v>
      </c>
      <c r="G13" s="11">
        <f>[9]Fevereiro!$J$10</f>
        <v>21.240000000000002</v>
      </c>
      <c r="H13" s="11">
        <f>[9]Fevereiro!$J$11</f>
        <v>38.519999999999996</v>
      </c>
      <c r="I13" s="11">
        <f>[9]Fevereiro!$J$12</f>
        <v>55.800000000000004</v>
      </c>
      <c r="J13" s="11">
        <f>[9]Fevereiro!$J$13</f>
        <v>33.119999999999997</v>
      </c>
      <c r="K13" s="11">
        <f>[9]Fevereiro!$J$14</f>
        <v>58.32</v>
      </c>
      <c r="L13" s="11">
        <f>[9]Fevereiro!$J$15</f>
        <v>50.04</v>
      </c>
      <c r="M13" s="11">
        <f>[9]Fevereiro!$J$16</f>
        <v>46.440000000000005</v>
      </c>
      <c r="N13" s="11">
        <f>[9]Fevereiro!$J$17</f>
        <v>33.480000000000004</v>
      </c>
      <c r="O13" s="11">
        <f>[9]Fevereiro!$J$18</f>
        <v>45.72</v>
      </c>
      <c r="P13" s="11">
        <f>[9]Fevereiro!$J$19</f>
        <v>55.080000000000005</v>
      </c>
      <c r="Q13" s="11">
        <f>[9]Fevereiro!$J$20</f>
        <v>27.720000000000002</v>
      </c>
      <c r="R13" s="11">
        <f>[9]Fevereiro!$J$21</f>
        <v>25.92</v>
      </c>
      <c r="S13" s="11">
        <f>[9]Fevereiro!$J$22</f>
        <v>39.24</v>
      </c>
      <c r="T13" s="11">
        <f>[9]Fevereiro!$J$23</f>
        <v>42.12</v>
      </c>
      <c r="U13" s="11">
        <f>[9]Fevereiro!$J$24</f>
        <v>27</v>
      </c>
      <c r="V13" s="11">
        <f>[9]Fevereiro!$J$25</f>
        <v>33.119999999999997</v>
      </c>
      <c r="W13" s="11">
        <f>[9]Fevereiro!$J$26</f>
        <v>36.72</v>
      </c>
      <c r="X13" s="11">
        <f>[9]Fevereiro!$J$27</f>
        <v>21.6</v>
      </c>
      <c r="Y13" s="11" t="str">
        <f>[9]Fevereiro!$J$28</f>
        <v>*</v>
      </c>
      <c r="Z13" s="11" t="str">
        <f>[9]Fevereiro!$J$29</f>
        <v>*</v>
      </c>
      <c r="AA13" s="11" t="str">
        <f>[9]Fevereiro!$J$30</f>
        <v>*</v>
      </c>
      <c r="AB13" s="11" t="str">
        <f>[9]Fevereiro!$J$31</f>
        <v>*</v>
      </c>
      <c r="AC13" s="11" t="str">
        <f>[9]Fevereiro!$J$32</f>
        <v>*</v>
      </c>
      <c r="AD13" s="87">
        <f>MAX(B13:AC13)</f>
        <v>58.32</v>
      </c>
      <c r="AE13" s="109">
        <f>AVERAGE(B13:AC13)</f>
        <v>39.850434782608701</v>
      </c>
    </row>
    <row r="14" spans="1:31" x14ac:dyDescent="0.2">
      <c r="A14" s="57" t="s">
        <v>118</v>
      </c>
      <c r="B14" s="11" t="str">
        <f>[10]Fevereiro!$J$5</f>
        <v>*</v>
      </c>
      <c r="C14" s="11" t="str">
        <f>[10]Fevereiro!$J$6</f>
        <v>*</v>
      </c>
      <c r="D14" s="11" t="str">
        <f>[10]Fevereiro!$J$7</f>
        <v>*</v>
      </c>
      <c r="E14" s="11" t="str">
        <f>[10]Fevereiro!$J$8</f>
        <v>*</v>
      </c>
      <c r="F14" s="11" t="str">
        <f>[10]Fevereiro!$J$9</f>
        <v>*</v>
      </c>
      <c r="G14" s="11" t="str">
        <f>[10]Fevereiro!$J$10</f>
        <v>*</v>
      </c>
      <c r="H14" s="11" t="str">
        <f>[10]Fevereiro!$J$11</f>
        <v>*</v>
      </c>
      <c r="I14" s="11" t="str">
        <f>[10]Fevereiro!$J$12</f>
        <v>*</v>
      </c>
      <c r="J14" s="11" t="str">
        <f>[10]Fevereiro!$J$13</f>
        <v>*</v>
      </c>
      <c r="K14" s="11" t="str">
        <f>[10]Fevereiro!$J$14</f>
        <v>*</v>
      </c>
      <c r="L14" s="11" t="str">
        <f>[10]Fevereiro!$J$15</f>
        <v>*</v>
      </c>
      <c r="M14" s="11" t="str">
        <f>[10]Fevereiro!$J$16</f>
        <v>*</v>
      </c>
      <c r="N14" s="11" t="str">
        <f>[10]Fevereiro!$J$17</f>
        <v>*</v>
      </c>
      <c r="O14" s="11" t="str">
        <f>[10]Fevereiro!$J$18</f>
        <v>*</v>
      </c>
      <c r="P14" s="11" t="str">
        <f>[10]Fevereiro!$J$19</f>
        <v>*</v>
      </c>
      <c r="Q14" s="11" t="str">
        <f>[10]Fevereiro!$J$20</f>
        <v>*</v>
      </c>
      <c r="R14" s="11" t="str">
        <f>[10]Fevereiro!$J$21</f>
        <v>*</v>
      </c>
      <c r="S14" s="11" t="str">
        <f>[10]Fevereiro!$J$22</f>
        <v>*</v>
      </c>
      <c r="T14" s="11" t="str">
        <f>[10]Fevereiro!$J$23</f>
        <v>*</v>
      </c>
      <c r="U14" s="11" t="str">
        <f>[10]Fevereiro!$J$24</f>
        <v>*</v>
      </c>
      <c r="V14" s="11" t="str">
        <f>[10]Fevereiro!$J$25</f>
        <v>*</v>
      </c>
      <c r="W14" s="11" t="str">
        <f>[10]Fevereiro!$J$26</f>
        <v>*</v>
      </c>
      <c r="X14" s="11" t="str">
        <f>[10]Fevereiro!$J$27</f>
        <v>*</v>
      </c>
      <c r="Y14" s="11" t="str">
        <f>[10]Fevereiro!$J$28</f>
        <v>*</v>
      </c>
      <c r="Z14" s="11" t="str">
        <f>[10]Fevereiro!$J$29</f>
        <v>*</v>
      </c>
      <c r="AA14" s="11" t="str">
        <f>[10]Fevereiro!$J$30</f>
        <v>*</v>
      </c>
      <c r="AB14" s="11" t="str">
        <f>[10]Fevereiro!$J$31</f>
        <v>*</v>
      </c>
      <c r="AC14" s="11" t="str">
        <f>[10]Fevereiro!$J$32</f>
        <v>*</v>
      </c>
      <c r="AD14" s="87" t="s">
        <v>226</v>
      </c>
      <c r="AE14" s="109" t="s">
        <v>226</v>
      </c>
    </row>
    <row r="15" spans="1:31" x14ac:dyDescent="0.2">
      <c r="A15" s="57" t="s">
        <v>121</v>
      </c>
      <c r="B15" s="11">
        <f>[11]Fevereiro!$J$5</f>
        <v>27</v>
      </c>
      <c r="C15" s="11">
        <f>[11]Fevereiro!$J$6</f>
        <v>48.24</v>
      </c>
      <c r="D15" s="11">
        <f>[11]Fevereiro!$J$7</f>
        <v>33.119999999999997</v>
      </c>
      <c r="E15" s="11">
        <f>[11]Fevereiro!$J$8</f>
        <v>43.92</v>
      </c>
      <c r="F15" s="11">
        <f>[11]Fevereiro!$J$9</f>
        <v>36</v>
      </c>
      <c r="G15" s="11">
        <f>[11]Fevereiro!$J$10</f>
        <v>71.64</v>
      </c>
      <c r="H15" s="11">
        <f>[11]Fevereiro!$J$11</f>
        <v>41.76</v>
      </c>
      <c r="I15" s="11">
        <f>[11]Fevereiro!$J$12</f>
        <v>60.839999999999996</v>
      </c>
      <c r="J15" s="11">
        <f>[11]Fevereiro!$J$13</f>
        <v>29.16</v>
      </c>
      <c r="K15" s="11">
        <f>[11]Fevereiro!$J$14</f>
        <v>51.84</v>
      </c>
      <c r="L15" s="11">
        <f>[11]Fevereiro!$J$15</f>
        <v>43.56</v>
      </c>
      <c r="M15" s="11">
        <f>[11]Fevereiro!$J$16</f>
        <v>42.84</v>
      </c>
      <c r="N15" s="11">
        <f>[11]Fevereiro!$J$17</f>
        <v>27.36</v>
      </c>
      <c r="O15" s="11">
        <f>[11]Fevereiro!$J$18</f>
        <v>28.08</v>
      </c>
      <c r="P15" s="11">
        <f>[11]Fevereiro!$J$19</f>
        <v>42.84</v>
      </c>
      <c r="Q15" s="11">
        <f>[11]Fevereiro!$J$20</f>
        <v>23.040000000000003</v>
      </c>
      <c r="R15" s="11">
        <f>[11]Fevereiro!$J$21</f>
        <v>26.64</v>
      </c>
      <c r="S15" s="11">
        <f>[11]Fevereiro!$J$22</f>
        <v>77.039999999999992</v>
      </c>
      <c r="T15" s="11">
        <f>[11]Fevereiro!$J$23</f>
        <v>28.8</v>
      </c>
      <c r="U15" s="11">
        <f>[11]Fevereiro!$J$24</f>
        <v>24.48</v>
      </c>
      <c r="V15" s="11">
        <f>[11]Fevereiro!$J$25</f>
        <v>50.04</v>
      </c>
      <c r="W15" s="11">
        <f>[11]Fevereiro!$J$26</f>
        <v>34.200000000000003</v>
      </c>
      <c r="X15" s="11">
        <f>[11]Fevereiro!$J$27</f>
        <v>42.480000000000004</v>
      </c>
      <c r="Y15" s="11">
        <f>[11]Fevereiro!$J$28</f>
        <v>48.24</v>
      </c>
      <c r="Z15" s="11">
        <f>[11]Fevereiro!$J$29</f>
        <v>52.92</v>
      </c>
      <c r="AA15" s="11">
        <f>[11]Fevereiro!$J$30</f>
        <v>45.36</v>
      </c>
      <c r="AB15" s="11">
        <f>[11]Fevereiro!$J$31</f>
        <v>26.28</v>
      </c>
      <c r="AC15" s="11">
        <f>[11]Fevereiro!$J$32</f>
        <v>37.080000000000005</v>
      </c>
      <c r="AD15" s="87">
        <f t="shared" ref="AD15:AD49" si="1">MAX(B15:AC15)</f>
        <v>77.039999999999992</v>
      </c>
      <c r="AE15" s="109">
        <f t="shared" ref="AE15:AE49" si="2">AVERAGE(B15:AC15)</f>
        <v>40.885714285714279</v>
      </c>
    </row>
    <row r="16" spans="1:31" x14ac:dyDescent="0.2">
      <c r="A16" s="57" t="s">
        <v>168</v>
      </c>
      <c r="B16" s="11">
        <f>[12]Fevereiro!$J$5</f>
        <v>58.32</v>
      </c>
      <c r="C16" s="11">
        <f>[12]Fevereiro!$J$6</f>
        <v>29.880000000000003</v>
      </c>
      <c r="D16" s="11">
        <f>[12]Fevereiro!$J$7</f>
        <v>47.16</v>
      </c>
      <c r="E16" s="11">
        <f>[12]Fevereiro!$J$8</f>
        <v>34.92</v>
      </c>
      <c r="F16" s="11">
        <f>[12]Fevereiro!$J$9</f>
        <v>40.32</v>
      </c>
      <c r="G16" s="11">
        <f>[12]Fevereiro!$J$10</f>
        <v>35.28</v>
      </c>
      <c r="H16" s="11">
        <f>[12]Fevereiro!$J$11</f>
        <v>32.76</v>
      </c>
      <c r="I16" s="11">
        <f>[12]Fevereiro!$J$12</f>
        <v>23.040000000000003</v>
      </c>
      <c r="J16" s="11">
        <f>[12]Fevereiro!$J$13</f>
        <v>24.840000000000003</v>
      </c>
      <c r="K16" s="11">
        <f>[12]Fevereiro!$J$14</f>
        <v>56.519999999999996</v>
      </c>
      <c r="L16" s="11">
        <f>[12]Fevereiro!$J$15</f>
        <v>31.680000000000003</v>
      </c>
      <c r="M16" s="11">
        <f>[12]Fevereiro!$J$16</f>
        <v>47.88</v>
      </c>
      <c r="N16" s="11">
        <f>[12]Fevereiro!$J$17</f>
        <v>23.040000000000003</v>
      </c>
      <c r="O16" s="11">
        <f>[12]Fevereiro!$J$18</f>
        <v>149.4</v>
      </c>
      <c r="P16" s="11">
        <f>[12]Fevereiro!$J$19</f>
        <v>30.6</v>
      </c>
      <c r="Q16" s="11">
        <f>[12]Fevereiro!$J$20</f>
        <v>32.04</v>
      </c>
      <c r="R16" s="11">
        <f>[12]Fevereiro!$J$21</f>
        <v>31.680000000000003</v>
      </c>
      <c r="S16" s="11">
        <f>[12]Fevereiro!$J$22</f>
        <v>36.36</v>
      </c>
      <c r="T16" s="11">
        <f>[12]Fevereiro!$J$23</f>
        <v>56.16</v>
      </c>
      <c r="U16" s="11">
        <f>[12]Fevereiro!$J$24</f>
        <v>33.119999999999997</v>
      </c>
      <c r="V16" s="11">
        <f>[12]Fevereiro!$J$25</f>
        <v>42.12</v>
      </c>
      <c r="W16" s="11">
        <f>[12]Fevereiro!$J$26</f>
        <v>42.12</v>
      </c>
      <c r="X16" s="11">
        <f>[12]Fevereiro!$J$27</f>
        <v>31.319999999999997</v>
      </c>
      <c r="Y16" s="11">
        <f>[12]Fevereiro!$J$28</f>
        <v>38.159999999999997</v>
      </c>
      <c r="Z16" s="11">
        <f>[12]Fevereiro!$J$29</f>
        <v>40.32</v>
      </c>
      <c r="AA16" s="11">
        <f>[12]Fevereiro!$J$30</f>
        <v>64.8</v>
      </c>
      <c r="AB16" s="11">
        <f>[12]Fevereiro!$J$31</f>
        <v>34.56</v>
      </c>
      <c r="AC16" s="11">
        <f>[12]Fevereiro!$J$32</f>
        <v>31.319999999999997</v>
      </c>
      <c r="AD16" s="15">
        <f t="shared" si="1"/>
        <v>149.4</v>
      </c>
      <c r="AE16" s="115">
        <f t="shared" si="2"/>
        <v>42.132857142857134</v>
      </c>
    </row>
    <row r="17" spans="1:35" x14ac:dyDescent="0.2">
      <c r="A17" s="57" t="s">
        <v>2</v>
      </c>
      <c r="B17" s="11">
        <f>[13]Fevereiro!$J$5</f>
        <v>24.12</v>
      </c>
      <c r="C17" s="11">
        <f>[13]Fevereiro!$J$6</f>
        <v>31.319999999999997</v>
      </c>
      <c r="D17" s="11">
        <f>[13]Fevereiro!$J$7</f>
        <v>32.04</v>
      </c>
      <c r="E17" s="11">
        <f>[13]Fevereiro!$J$8</f>
        <v>47.88</v>
      </c>
      <c r="F17" s="11">
        <f>[13]Fevereiro!$J$9</f>
        <v>36</v>
      </c>
      <c r="G17" s="11">
        <f>[13]Fevereiro!$J$10</f>
        <v>25.92</v>
      </c>
      <c r="H17" s="11">
        <f>[13]Fevereiro!$J$11</f>
        <v>22.68</v>
      </c>
      <c r="I17" s="11">
        <f>[13]Fevereiro!$J$12</f>
        <v>51.480000000000004</v>
      </c>
      <c r="J17" s="11">
        <f>[13]Fevereiro!$J$13</f>
        <v>48.6</v>
      </c>
      <c r="K17" s="11">
        <f>[13]Fevereiro!$J$14</f>
        <v>49.32</v>
      </c>
      <c r="L17" s="11">
        <f>[13]Fevereiro!$J$15</f>
        <v>37.080000000000005</v>
      </c>
      <c r="M17" s="11">
        <f>[13]Fevereiro!$J$16</f>
        <v>39.96</v>
      </c>
      <c r="N17" s="11">
        <f>[13]Fevereiro!$J$17</f>
        <v>20.52</v>
      </c>
      <c r="O17" s="11">
        <f>[13]Fevereiro!$J$18</f>
        <v>29.880000000000003</v>
      </c>
      <c r="P17" s="11">
        <f>[13]Fevereiro!$J$19</f>
        <v>37.080000000000005</v>
      </c>
      <c r="Q17" s="11">
        <f>[13]Fevereiro!$J$20</f>
        <v>28.44</v>
      </c>
      <c r="R17" s="11">
        <f>[13]Fevereiro!$J$21</f>
        <v>26.64</v>
      </c>
      <c r="S17" s="11">
        <f>[13]Fevereiro!$J$22</f>
        <v>38.519999999999996</v>
      </c>
      <c r="T17" s="11">
        <f>[13]Fevereiro!$J$23</f>
        <v>39.6</v>
      </c>
      <c r="U17" s="11">
        <f>[13]Fevereiro!$J$24</f>
        <v>23.759999999999998</v>
      </c>
      <c r="V17" s="11">
        <f>[13]Fevereiro!$J$25</f>
        <v>19.440000000000001</v>
      </c>
      <c r="W17" s="11">
        <f>[13]Fevereiro!$J$26</f>
        <v>29.16</v>
      </c>
      <c r="X17" s="11">
        <f>[13]Fevereiro!$J$27</f>
        <v>34.92</v>
      </c>
      <c r="Y17" s="11">
        <f>[13]Fevereiro!$J$28</f>
        <v>38.159999999999997</v>
      </c>
      <c r="Z17" s="11">
        <f>[13]Fevereiro!$J$29</f>
        <v>39.6</v>
      </c>
      <c r="AA17" s="11">
        <f>[13]Fevereiro!$J$30</f>
        <v>43.92</v>
      </c>
      <c r="AB17" s="11">
        <f>[13]Fevereiro!$J$31</f>
        <v>22.32</v>
      </c>
      <c r="AC17" s="11">
        <f>[13]Fevereiro!$J$32</f>
        <v>29.880000000000003</v>
      </c>
      <c r="AD17" s="15">
        <f t="shared" si="1"/>
        <v>51.480000000000004</v>
      </c>
      <c r="AE17" s="115">
        <f t="shared" si="2"/>
        <v>33.865714285714283</v>
      </c>
      <c r="AG17" s="12" t="s">
        <v>47</v>
      </c>
      <c r="AH17" t="s">
        <v>47</v>
      </c>
    </row>
    <row r="18" spans="1:35" x14ac:dyDescent="0.2">
      <c r="A18" s="57" t="s">
        <v>3</v>
      </c>
      <c r="B18" s="11">
        <f>[14]Fevereiro!$J$5</f>
        <v>29.16</v>
      </c>
      <c r="C18" s="11">
        <f>[14]Fevereiro!$J$6</f>
        <v>51.84</v>
      </c>
      <c r="D18" s="11">
        <f>[14]Fevereiro!$J$7</f>
        <v>28.08</v>
      </c>
      <c r="E18" s="11">
        <f>[14]Fevereiro!$J$8</f>
        <v>41.4</v>
      </c>
      <c r="F18" s="11">
        <f>[14]Fevereiro!$J$9</f>
        <v>38.519999999999996</v>
      </c>
      <c r="G18" s="11">
        <f>[14]Fevereiro!$J$10</f>
        <v>32.04</v>
      </c>
      <c r="H18" s="11">
        <f>[14]Fevereiro!$J$11</f>
        <v>21.96</v>
      </c>
      <c r="I18" s="11">
        <f>[14]Fevereiro!$J$12</f>
        <v>35.28</v>
      </c>
      <c r="J18" s="11">
        <f>[14]Fevereiro!$J$13</f>
        <v>24.48</v>
      </c>
      <c r="K18" s="11">
        <f>[14]Fevereiro!$J$14</f>
        <v>38.159999999999997</v>
      </c>
      <c r="L18" s="11">
        <f>[14]Fevereiro!$J$15</f>
        <v>34.200000000000003</v>
      </c>
      <c r="M18" s="11">
        <f>[14]Fevereiro!$J$16</f>
        <v>50.04</v>
      </c>
      <c r="N18" s="11">
        <f>[14]Fevereiro!$J$17</f>
        <v>20.52</v>
      </c>
      <c r="O18" s="11">
        <f>[14]Fevereiro!$J$18</f>
        <v>35.64</v>
      </c>
      <c r="P18" s="11">
        <f>[14]Fevereiro!$J$19</f>
        <v>39.24</v>
      </c>
      <c r="Q18" s="11">
        <f>[14]Fevereiro!$J$20</f>
        <v>30.240000000000002</v>
      </c>
      <c r="R18" s="11">
        <f>[14]Fevereiro!$J$21</f>
        <v>25.56</v>
      </c>
      <c r="S18" s="11">
        <f>[14]Fevereiro!$J$22</f>
        <v>77.760000000000005</v>
      </c>
      <c r="T18" s="11">
        <f>[14]Fevereiro!$J$23</f>
        <v>61.2</v>
      </c>
      <c r="U18" s="11">
        <f>[14]Fevereiro!$J$24</f>
        <v>22.32</v>
      </c>
      <c r="V18" s="11">
        <f>[14]Fevereiro!$J$25</f>
        <v>42.480000000000004</v>
      </c>
      <c r="W18" s="11">
        <f>[14]Fevereiro!$J$26</f>
        <v>48.24</v>
      </c>
      <c r="X18" s="11">
        <f>[14]Fevereiro!$J$27</f>
        <v>22.32</v>
      </c>
      <c r="Y18" s="11">
        <f>[14]Fevereiro!$J$28</f>
        <v>27.720000000000002</v>
      </c>
      <c r="Z18" s="11">
        <f>[14]Fevereiro!$J$29</f>
        <v>32.76</v>
      </c>
      <c r="AA18" s="11">
        <f>[14]Fevereiro!$J$30</f>
        <v>40.32</v>
      </c>
      <c r="AB18" s="11">
        <f>[14]Fevereiro!$J$31</f>
        <v>57.24</v>
      </c>
      <c r="AC18" s="11">
        <f>[14]Fevereiro!$J$32</f>
        <v>33.840000000000003</v>
      </c>
      <c r="AD18" s="15">
        <f t="shared" si="1"/>
        <v>77.760000000000005</v>
      </c>
      <c r="AE18" s="115">
        <f t="shared" si="2"/>
        <v>37.234285714285718</v>
      </c>
      <c r="AF18" s="12" t="s">
        <v>47</v>
      </c>
      <c r="AG18" s="12" t="s">
        <v>47</v>
      </c>
    </row>
    <row r="19" spans="1:35" x14ac:dyDescent="0.2">
      <c r="A19" s="57" t="s">
        <v>4</v>
      </c>
      <c r="B19" s="11">
        <f>[15]Fevereiro!$J$5</f>
        <v>78.12</v>
      </c>
      <c r="C19" s="11">
        <f>[15]Fevereiro!$J$6</f>
        <v>50.76</v>
      </c>
      <c r="D19" s="11">
        <f>[15]Fevereiro!$J$7</f>
        <v>39.24</v>
      </c>
      <c r="E19" s="11">
        <f>[15]Fevereiro!$J$8</f>
        <v>45.36</v>
      </c>
      <c r="F19" s="11">
        <f>[15]Fevereiro!$J$9</f>
        <v>38.159999999999997</v>
      </c>
      <c r="G19" s="11">
        <f>[15]Fevereiro!$J$10</f>
        <v>44.64</v>
      </c>
      <c r="H19" s="11">
        <f>[15]Fevereiro!$J$11</f>
        <v>28.8</v>
      </c>
      <c r="I19" s="11">
        <f>[15]Fevereiro!$J$12</f>
        <v>33.119999999999997</v>
      </c>
      <c r="J19" s="11">
        <f>[15]Fevereiro!$J$13</f>
        <v>28.44</v>
      </c>
      <c r="K19" s="11">
        <f>[15]Fevereiro!$J$14</f>
        <v>36.36</v>
      </c>
      <c r="L19" s="11">
        <f>[15]Fevereiro!$J$15</f>
        <v>34.92</v>
      </c>
      <c r="M19" s="11">
        <f>[15]Fevereiro!$J$16</f>
        <v>15.840000000000002</v>
      </c>
      <c r="N19" s="11" t="str">
        <f>[15]Fevereiro!$J$17</f>
        <v>*</v>
      </c>
      <c r="O19" s="11">
        <f>[15]Fevereiro!$J$18</f>
        <v>34.92</v>
      </c>
      <c r="P19" s="11">
        <f>[15]Fevereiro!$J$19</f>
        <v>39.96</v>
      </c>
      <c r="Q19" s="11">
        <f>[15]Fevereiro!$J$20</f>
        <v>27</v>
      </c>
      <c r="R19" s="11">
        <f>[15]Fevereiro!$J$21</f>
        <v>27</v>
      </c>
      <c r="S19" s="11">
        <f>[15]Fevereiro!$J$22</f>
        <v>46.800000000000004</v>
      </c>
      <c r="T19" s="11">
        <f>[15]Fevereiro!$J$23</f>
        <v>54.72</v>
      </c>
      <c r="U19" s="11">
        <f>[15]Fevereiro!$J$24</f>
        <v>43.56</v>
      </c>
      <c r="V19" s="11">
        <f>[15]Fevereiro!$J$25</f>
        <v>34.200000000000003</v>
      </c>
      <c r="W19" s="11">
        <f>[15]Fevereiro!$J$26</f>
        <v>38.159999999999997</v>
      </c>
      <c r="X19" s="11">
        <f>[15]Fevereiro!$J$27</f>
        <v>47.16</v>
      </c>
      <c r="Y19" s="11">
        <f>[15]Fevereiro!$J$28</f>
        <v>34.200000000000003</v>
      </c>
      <c r="Z19" s="11">
        <f>[15]Fevereiro!$J$29</f>
        <v>38.519999999999996</v>
      </c>
      <c r="AA19" s="11">
        <f>[15]Fevereiro!$J$30</f>
        <v>45.36</v>
      </c>
      <c r="AB19" s="11">
        <f>[15]Fevereiro!$J$31</f>
        <v>53.28</v>
      </c>
      <c r="AC19" s="11">
        <f>[15]Fevereiro!$J$32</f>
        <v>36.72</v>
      </c>
      <c r="AD19" s="15">
        <f t="shared" si="1"/>
        <v>78.12</v>
      </c>
      <c r="AE19" s="115">
        <f t="shared" si="2"/>
        <v>39.826666666666675</v>
      </c>
    </row>
    <row r="20" spans="1:35" x14ac:dyDescent="0.2">
      <c r="A20" s="57" t="s">
        <v>5</v>
      </c>
      <c r="B20" s="11" t="str">
        <f>[16]Fevereiro!$J$5</f>
        <v>*</v>
      </c>
      <c r="C20" s="11" t="str">
        <f>[16]Fevereiro!$J$6</f>
        <v>*</v>
      </c>
      <c r="D20" s="11" t="str">
        <f>[16]Fevereiro!$J$7</f>
        <v>*</v>
      </c>
      <c r="E20" s="11" t="str">
        <f>[16]Fevereiro!$J$8</f>
        <v>*</v>
      </c>
      <c r="F20" s="11" t="str">
        <f>[16]Fevereiro!$J$9</f>
        <v>*</v>
      </c>
      <c r="G20" s="11" t="str">
        <f>[16]Fevereiro!$J$10</f>
        <v>*</v>
      </c>
      <c r="H20" s="11" t="str">
        <f>[16]Fevereiro!$J$11</f>
        <v>*</v>
      </c>
      <c r="I20" s="11" t="str">
        <f>[16]Fevereiro!$J$12</f>
        <v>*</v>
      </c>
      <c r="J20" s="11" t="str">
        <f>[16]Fevereiro!$J$13</f>
        <v>*</v>
      </c>
      <c r="K20" s="11" t="str">
        <f>[16]Fevereiro!$J$14</f>
        <v>*</v>
      </c>
      <c r="L20" s="11" t="str">
        <f>[16]Fevereiro!$J$15</f>
        <v>*</v>
      </c>
      <c r="M20" s="11" t="str">
        <f>[16]Fevereiro!$J$16</f>
        <v>*</v>
      </c>
      <c r="N20" s="11" t="str">
        <f>[16]Fevereiro!$J$17</f>
        <v>*</v>
      </c>
      <c r="O20" s="11">
        <f>[16]Fevereiro!$J$18</f>
        <v>25.2</v>
      </c>
      <c r="P20" s="11">
        <f>[16]Fevereiro!$J$19</f>
        <v>33.480000000000004</v>
      </c>
      <c r="Q20" s="11">
        <f>[16]Fevereiro!$J$20</f>
        <v>36</v>
      </c>
      <c r="R20" s="11">
        <f>[16]Fevereiro!$J$21</f>
        <v>14.04</v>
      </c>
      <c r="S20" s="11">
        <f>[16]Fevereiro!$J$22</f>
        <v>36</v>
      </c>
      <c r="T20" s="11">
        <f>[16]Fevereiro!$J$23</f>
        <v>43.56</v>
      </c>
      <c r="U20" s="11">
        <f>[16]Fevereiro!$J$24</f>
        <v>40.32</v>
      </c>
      <c r="V20" s="11">
        <f>[16]Fevereiro!$J$25</f>
        <v>39.6</v>
      </c>
      <c r="W20" s="11">
        <f>[16]Fevereiro!$J$26</f>
        <v>24.12</v>
      </c>
      <c r="X20" s="11">
        <f>[16]Fevereiro!$J$27</f>
        <v>29.880000000000003</v>
      </c>
      <c r="Y20" s="11">
        <f>[16]Fevereiro!$J$28</f>
        <v>41.04</v>
      </c>
      <c r="Z20" s="11">
        <f>[16]Fevereiro!$J$29</f>
        <v>35.28</v>
      </c>
      <c r="AA20" s="11">
        <f>[16]Fevereiro!$J$30</f>
        <v>60.480000000000004</v>
      </c>
      <c r="AB20" s="11">
        <f>[16]Fevereiro!$J$31</f>
        <v>26.28</v>
      </c>
      <c r="AC20" s="11">
        <f>[16]Fevereiro!$J$32</f>
        <v>36.72</v>
      </c>
      <c r="AD20" s="15">
        <f t="shared" ref="AD20" si="3">MAX(B20:AC20)</f>
        <v>60.480000000000004</v>
      </c>
      <c r="AE20" s="115">
        <f t="shared" ref="AE20" si="4">AVERAGE(B20:AC20)</f>
        <v>34.799999999999997</v>
      </c>
      <c r="AF20" s="12" t="s">
        <v>47</v>
      </c>
    </row>
    <row r="21" spans="1:35" x14ac:dyDescent="0.2">
      <c r="A21" s="57" t="s">
        <v>43</v>
      </c>
      <c r="B21" s="11">
        <f>[17]Fevereiro!$J$5</f>
        <v>38.159999999999997</v>
      </c>
      <c r="C21" s="11">
        <f>[17]Fevereiro!$J$6</f>
        <v>67.680000000000007</v>
      </c>
      <c r="D21" s="11">
        <f>[17]Fevereiro!$J$7</f>
        <v>55.800000000000004</v>
      </c>
      <c r="E21" s="11">
        <f>[17]Fevereiro!$J$8</f>
        <v>38.159999999999997</v>
      </c>
      <c r="F21" s="11">
        <f>[17]Fevereiro!$J$9</f>
        <v>59.04</v>
      </c>
      <c r="G21" s="11">
        <f>[17]Fevereiro!$J$10</f>
        <v>47.16</v>
      </c>
      <c r="H21" s="11">
        <f>[17]Fevereiro!$J$11</f>
        <v>24.12</v>
      </c>
      <c r="I21" s="11">
        <f>[17]Fevereiro!$J$12</f>
        <v>34.92</v>
      </c>
      <c r="J21" s="11">
        <f>[17]Fevereiro!$J$13</f>
        <v>29.16</v>
      </c>
      <c r="K21" s="11">
        <f>[17]Fevereiro!$J$14</f>
        <v>30.6</v>
      </c>
      <c r="L21" s="11">
        <f>[17]Fevereiro!$J$15</f>
        <v>36.36</v>
      </c>
      <c r="M21" s="11">
        <f>[17]Fevereiro!$J$16</f>
        <v>46.800000000000004</v>
      </c>
      <c r="N21" s="11">
        <f>[17]Fevereiro!$J$17</f>
        <v>32.4</v>
      </c>
      <c r="O21" s="11">
        <f>[17]Fevereiro!$J$18</f>
        <v>46.440000000000005</v>
      </c>
      <c r="P21" s="11">
        <f>[17]Fevereiro!$J$19</f>
        <v>34.56</v>
      </c>
      <c r="Q21" s="11">
        <f>[17]Fevereiro!$J$20</f>
        <v>23.040000000000003</v>
      </c>
      <c r="R21" s="11">
        <f>[17]Fevereiro!$J$21</f>
        <v>29.880000000000003</v>
      </c>
      <c r="S21" s="11">
        <f>[17]Fevereiro!$J$22</f>
        <v>36</v>
      </c>
      <c r="T21" s="11">
        <f>[17]Fevereiro!$J$23</f>
        <v>57.6</v>
      </c>
      <c r="U21" s="11">
        <f>[17]Fevereiro!$J$24</f>
        <v>28.44</v>
      </c>
      <c r="V21" s="11">
        <f>[17]Fevereiro!$J$25</f>
        <v>33.119999999999997</v>
      </c>
      <c r="W21" s="11">
        <f>[17]Fevereiro!$J$26</f>
        <v>54.72</v>
      </c>
      <c r="X21" s="11">
        <f>[17]Fevereiro!$J$27</f>
        <v>39.96</v>
      </c>
      <c r="Y21" s="11">
        <f>[17]Fevereiro!$J$28</f>
        <v>38.159999999999997</v>
      </c>
      <c r="Z21" s="11">
        <f>[17]Fevereiro!$J$29</f>
        <v>29.880000000000003</v>
      </c>
      <c r="AA21" s="11">
        <f>[17]Fevereiro!$J$30</f>
        <v>38.880000000000003</v>
      </c>
      <c r="AB21" s="11">
        <f>[17]Fevereiro!$J$31</f>
        <v>40.680000000000007</v>
      </c>
      <c r="AC21" s="11">
        <f>[17]Fevereiro!$J$32</f>
        <v>38.159999999999997</v>
      </c>
      <c r="AD21" s="15">
        <f t="shared" si="1"/>
        <v>67.680000000000007</v>
      </c>
      <c r="AE21" s="115">
        <f t="shared" si="2"/>
        <v>39.638571428571439</v>
      </c>
    </row>
    <row r="22" spans="1:35" x14ac:dyDescent="0.2">
      <c r="A22" s="57" t="s">
        <v>6</v>
      </c>
      <c r="B22" s="11">
        <f>[18]Fevereiro!$J$5</f>
        <v>13.68</v>
      </c>
      <c r="C22" s="11">
        <f>[18]Fevereiro!$J$6</f>
        <v>15.48</v>
      </c>
      <c r="D22" s="11">
        <f>[18]Fevereiro!$J$7</f>
        <v>39.6</v>
      </c>
      <c r="E22" s="11">
        <f>[18]Fevereiro!$J$8</f>
        <v>10.08</v>
      </c>
      <c r="F22" s="11">
        <f>[18]Fevereiro!$J$9</f>
        <v>19.079999999999998</v>
      </c>
      <c r="G22" s="11">
        <f>[18]Fevereiro!$J$10</f>
        <v>32.4</v>
      </c>
      <c r="H22" s="11">
        <f>[18]Fevereiro!$J$11</f>
        <v>23.400000000000002</v>
      </c>
      <c r="I22" s="11">
        <f>[18]Fevereiro!$J$12</f>
        <v>8.64</v>
      </c>
      <c r="J22" s="11">
        <f>[18]Fevereiro!$J$13</f>
        <v>16.920000000000002</v>
      </c>
      <c r="K22" s="11" t="str">
        <f>[18]Fevereiro!$J$14</f>
        <v>*</v>
      </c>
      <c r="L22" s="11">
        <f>[18]Fevereiro!$J$15</f>
        <v>7.5600000000000005</v>
      </c>
      <c r="M22" s="11" t="str">
        <f>[18]Fevereiro!$J$16</f>
        <v>*</v>
      </c>
      <c r="N22" s="11">
        <f>[18]Fevereiro!$J$17</f>
        <v>13.32</v>
      </c>
      <c r="O22" s="11">
        <f>[18]Fevereiro!$J$18</f>
        <v>35.64</v>
      </c>
      <c r="P22" s="11">
        <f>[18]Fevereiro!$J$19</f>
        <v>44.28</v>
      </c>
      <c r="Q22" s="11">
        <f>[18]Fevereiro!$J$20</f>
        <v>24.12</v>
      </c>
      <c r="R22" s="11">
        <f>[18]Fevereiro!$J$21</f>
        <v>26.28</v>
      </c>
      <c r="S22" s="11">
        <f>[18]Fevereiro!$J$22</f>
        <v>35.64</v>
      </c>
      <c r="T22" s="11">
        <f>[18]Fevereiro!$J$23</f>
        <v>43.92</v>
      </c>
      <c r="U22" s="11">
        <f>[18]Fevereiro!$J$24</f>
        <v>21.96</v>
      </c>
      <c r="V22" s="11">
        <f>[18]Fevereiro!$J$25</f>
        <v>32.4</v>
      </c>
      <c r="W22" s="11">
        <f>[18]Fevereiro!$J$26</f>
        <v>23.040000000000003</v>
      </c>
      <c r="X22" s="11">
        <f>[18]Fevereiro!$J$27</f>
        <v>34.92</v>
      </c>
      <c r="Y22" s="11">
        <f>[18]Fevereiro!$J$28</f>
        <v>34.56</v>
      </c>
      <c r="Z22" s="11">
        <f>[18]Fevereiro!$J$29</f>
        <v>34.200000000000003</v>
      </c>
      <c r="AA22" s="11">
        <f>[18]Fevereiro!$J$30</f>
        <v>37.440000000000005</v>
      </c>
      <c r="AB22" s="11">
        <f>[18]Fevereiro!$J$31</f>
        <v>39.6</v>
      </c>
      <c r="AC22" s="11">
        <f>[18]Fevereiro!$J$32</f>
        <v>29.16</v>
      </c>
      <c r="AD22" s="15">
        <f t="shared" si="1"/>
        <v>44.28</v>
      </c>
      <c r="AE22" s="115">
        <f t="shared" si="2"/>
        <v>26.820000000000007</v>
      </c>
    </row>
    <row r="23" spans="1:35" x14ac:dyDescent="0.2">
      <c r="A23" s="57" t="s">
        <v>7</v>
      </c>
      <c r="B23" s="11">
        <f>[19]Fevereiro!$J$5</f>
        <v>25.2</v>
      </c>
      <c r="C23" s="11">
        <f>[19]Fevereiro!$J$6</f>
        <v>35.64</v>
      </c>
      <c r="D23" s="11">
        <f>[19]Fevereiro!$J$7</f>
        <v>33.480000000000004</v>
      </c>
      <c r="E23" s="11">
        <f>[19]Fevereiro!$J$8</f>
        <v>37.440000000000005</v>
      </c>
      <c r="F23" s="11">
        <f>[19]Fevereiro!$J$9</f>
        <v>37.800000000000004</v>
      </c>
      <c r="G23" s="11">
        <f>[19]Fevereiro!$J$10</f>
        <v>29.16</v>
      </c>
      <c r="H23" s="11">
        <f>[19]Fevereiro!$J$11</f>
        <v>32.76</v>
      </c>
      <c r="I23" s="11">
        <f>[19]Fevereiro!$J$12</f>
        <v>45.72</v>
      </c>
      <c r="J23" s="11">
        <f>[19]Fevereiro!$J$13</f>
        <v>34.56</v>
      </c>
      <c r="K23" s="11">
        <f>[19]Fevereiro!$J$14</f>
        <v>54.36</v>
      </c>
      <c r="L23" s="11">
        <f>[19]Fevereiro!$J$15</f>
        <v>43.56</v>
      </c>
      <c r="M23" s="11">
        <f>[19]Fevereiro!$J$16</f>
        <v>37.800000000000004</v>
      </c>
      <c r="N23" s="11">
        <f>[19]Fevereiro!$J$17</f>
        <v>24.12</v>
      </c>
      <c r="O23" s="11">
        <f>[19]Fevereiro!$J$18</f>
        <v>39.24</v>
      </c>
      <c r="P23" s="11">
        <f>[19]Fevereiro!$J$19</f>
        <v>32.04</v>
      </c>
      <c r="Q23" s="11">
        <f>[19]Fevereiro!$J$20</f>
        <v>30.240000000000002</v>
      </c>
      <c r="R23" s="11">
        <f>[19]Fevereiro!$J$21</f>
        <v>39.24</v>
      </c>
      <c r="S23" s="11">
        <f>[19]Fevereiro!$J$22</f>
        <v>67.319999999999993</v>
      </c>
      <c r="T23" s="11">
        <f>[19]Fevereiro!$J$23</f>
        <v>43.92</v>
      </c>
      <c r="U23" s="11">
        <f>[19]Fevereiro!$J$24</f>
        <v>18</v>
      </c>
      <c r="V23" s="11">
        <f>[19]Fevereiro!$J$25</f>
        <v>29.16</v>
      </c>
      <c r="W23" s="11">
        <f>[19]Fevereiro!$J$26</f>
        <v>37.800000000000004</v>
      </c>
      <c r="X23" s="11">
        <f>[19]Fevereiro!$J$27</f>
        <v>37.800000000000004</v>
      </c>
      <c r="Y23" s="11">
        <f>[19]Fevereiro!$J$28</f>
        <v>49.32</v>
      </c>
      <c r="Z23" s="11">
        <f>[19]Fevereiro!$J$29</f>
        <v>50.76</v>
      </c>
      <c r="AA23" s="11">
        <f>[19]Fevereiro!$J$30</f>
        <v>36.72</v>
      </c>
      <c r="AB23" s="11">
        <f>[19]Fevereiro!$J$31</f>
        <v>15.120000000000001</v>
      </c>
      <c r="AC23" s="11">
        <f>[19]Fevereiro!$J$32</f>
        <v>30.96</v>
      </c>
      <c r="AD23" s="15">
        <f t="shared" si="1"/>
        <v>67.319999999999993</v>
      </c>
      <c r="AE23" s="115">
        <f t="shared" si="2"/>
        <v>36.758571428571429</v>
      </c>
      <c r="AH23" t="s">
        <v>47</v>
      </c>
      <c r="AI23" t="s">
        <v>47</v>
      </c>
    </row>
    <row r="24" spans="1:35" x14ac:dyDescent="0.2">
      <c r="A24" s="57" t="s">
        <v>169</v>
      </c>
      <c r="B24" s="11">
        <f>[20]Fevereiro!$J$5</f>
        <v>20.52</v>
      </c>
      <c r="C24" s="11">
        <f>[20]Fevereiro!$J$6</f>
        <v>35.28</v>
      </c>
      <c r="D24" s="11">
        <f>[20]Fevereiro!$J$7</f>
        <v>30.96</v>
      </c>
      <c r="E24" s="11">
        <f>[20]Fevereiro!$J$8</f>
        <v>31.680000000000003</v>
      </c>
      <c r="F24" s="11">
        <f>[20]Fevereiro!$J$9</f>
        <v>28.8</v>
      </c>
      <c r="G24" s="11">
        <f>[20]Fevereiro!$J$10</f>
        <v>35.28</v>
      </c>
      <c r="H24" s="11">
        <f>[20]Fevereiro!$J$11</f>
        <v>33.480000000000004</v>
      </c>
      <c r="I24" s="11">
        <f>[20]Fevereiro!$J$12</f>
        <v>51.84</v>
      </c>
      <c r="J24" s="11">
        <f>[20]Fevereiro!$J$13</f>
        <v>34.56</v>
      </c>
      <c r="K24" s="11">
        <f>[20]Fevereiro!$J$14</f>
        <v>50.4</v>
      </c>
      <c r="L24" s="11">
        <f>[20]Fevereiro!$J$15</f>
        <v>53.64</v>
      </c>
      <c r="M24" s="11">
        <f>[20]Fevereiro!$J$16</f>
        <v>41.4</v>
      </c>
      <c r="N24" s="11">
        <f>[20]Fevereiro!$J$17</f>
        <v>24.840000000000003</v>
      </c>
      <c r="O24" s="11">
        <f>[20]Fevereiro!$J$18</f>
        <v>38.519999999999996</v>
      </c>
      <c r="P24" s="11">
        <f>[20]Fevereiro!$J$19</f>
        <v>38.519999999999996</v>
      </c>
      <c r="Q24" s="11">
        <f>[20]Fevereiro!$J$20</f>
        <v>20.88</v>
      </c>
      <c r="R24" s="11">
        <f>[20]Fevereiro!$J$21</f>
        <v>57.24</v>
      </c>
      <c r="S24" s="11">
        <f>[20]Fevereiro!$J$22</f>
        <v>46.800000000000004</v>
      </c>
      <c r="T24" s="11">
        <f>[20]Fevereiro!$J$23</f>
        <v>39.24</v>
      </c>
      <c r="U24" s="11" t="str">
        <f>[20]Fevereiro!$J$24</f>
        <v>*</v>
      </c>
      <c r="V24" s="11" t="str">
        <f>[20]Fevereiro!$J$25</f>
        <v>*</v>
      </c>
      <c r="W24" s="11" t="str">
        <f>[20]Fevereiro!$J$26</f>
        <v>*</v>
      </c>
      <c r="X24" s="11" t="str">
        <f>[20]Fevereiro!$J$27</f>
        <v>*</v>
      </c>
      <c r="Y24" s="11" t="str">
        <f>[20]Fevereiro!$J$28</f>
        <v>*</v>
      </c>
      <c r="Z24" s="11" t="str">
        <f>[20]Fevereiro!$J$29</f>
        <v>*</v>
      </c>
      <c r="AA24" s="11" t="str">
        <f>[20]Fevereiro!$J$30</f>
        <v>*</v>
      </c>
      <c r="AB24" s="11" t="str">
        <f>[20]Fevereiro!$J$31</f>
        <v>*</v>
      </c>
      <c r="AC24" s="11" t="str">
        <f>[20]Fevereiro!$J$32</f>
        <v>*</v>
      </c>
      <c r="AD24" s="87">
        <f t="shared" si="1"/>
        <v>57.24</v>
      </c>
      <c r="AE24" s="109">
        <f t="shared" si="2"/>
        <v>37.572631578947359</v>
      </c>
      <c r="AI24" t="s">
        <v>47</v>
      </c>
    </row>
    <row r="25" spans="1:35" x14ac:dyDescent="0.2">
      <c r="A25" s="57" t="s">
        <v>170</v>
      </c>
      <c r="B25" s="11">
        <f>[21]Fevereiro!$J$5</f>
        <v>29.52</v>
      </c>
      <c r="C25" s="11">
        <f>[21]Fevereiro!$J$6</f>
        <v>44.64</v>
      </c>
      <c r="D25" s="11">
        <f>[21]Fevereiro!$J$7</f>
        <v>35.64</v>
      </c>
      <c r="E25" s="11">
        <f>[21]Fevereiro!$J$8</f>
        <v>34.56</v>
      </c>
      <c r="F25" s="11">
        <f>[21]Fevereiro!$J$9</f>
        <v>33.119999999999997</v>
      </c>
      <c r="G25" s="11">
        <f>[21]Fevereiro!$J$10</f>
        <v>35.64</v>
      </c>
      <c r="H25" s="11">
        <f>[21]Fevereiro!$J$11</f>
        <v>45.36</v>
      </c>
      <c r="I25" s="11">
        <f>[21]Fevereiro!$J$12</f>
        <v>37.080000000000005</v>
      </c>
      <c r="J25" s="11">
        <f>[21]Fevereiro!$J$13</f>
        <v>33.840000000000003</v>
      </c>
      <c r="K25" s="11">
        <f>[21]Fevereiro!$J$14</f>
        <v>37.800000000000004</v>
      </c>
      <c r="L25" s="11">
        <f>[21]Fevereiro!$J$15</f>
        <v>42.480000000000004</v>
      </c>
      <c r="M25" s="11">
        <f>[21]Fevereiro!$J$16</f>
        <v>76.319999999999993</v>
      </c>
      <c r="N25" s="11">
        <f>[21]Fevereiro!$J$17</f>
        <v>43.56</v>
      </c>
      <c r="O25" s="11">
        <f>[21]Fevereiro!$J$18</f>
        <v>42.12</v>
      </c>
      <c r="P25" s="11">
        <f>[21]Fevereiro!$J$19</f>
        <v>41.4</v>
      </c>
      <c r="Q25" s="11">
        <f>[21]Fevereiro!$J$20</f>
        <v>23.400000000000002</v>
      </c>
      <c r="R25" s="11">
        <f>[21]Fevereiro!$J$21</f>
        <v>59.04</v>
      </c>
      <c r="S25" s="11">
        <f>[21]Fevereiro!$J$22</f>
        <v>74.52</v>
      </c>
      <c r="T25" s="11">
        <f>[21]Fevereiro!$J$23</f>
        <v>39.24</v>
      </c>
      <c r="U25" s="11">
        <f>[21]Fevereiro!$J$24</f>
        <v>32.04</v>
      </c>
      <c r="V25" s="11">
        <f>[21]Fevereiro!$J$25</f>
        <v>25.56</v>
      </c>
      <c r="W25" s="11">
        <f>[21]Fevereiro!$J$26</f>
        <v>49.32</v>
      </c>
      <c r="X25" s="11">
        <f>[21]Fevereiro!$J$27</f>
        <v>41.4</v>
      </c>
      <c r="Y25" s="11">
        <f>[21]Fevereiro!$J$28</f>
        <v>43.92</v>
      </c>
      <c r="Z25" s="11">
        <f>[21]Fevereiro!$J$29</f>
        <v>54.36</v>
      </c>
      <c r="AA25" s="11">
        <f>[21]Fevereiro!$J$30</f>
        <v>48.6</v>
      </c>
      <c r="AB25" s="11">
        <f>[21]Fevereiro!$J$31</f>
        <v>20.16</v>
      </c>
      <c r="AC25" s="11">
        <f>[21]Fevereiro!$J$32</f>
        <v>32.04</v>
      </c>
      <c r="AD25" s="87">
        <f t="shared" si="1"/>
        <v>76.319999999999993</v>
      </c>
      <c r="AE25" s="109">
        <f t="shared" si="2"/>
        <v>41.309999999999988</v>
      </c>
      <c r="AF25" s="12" t="s">
        <v>47</v>
      </c>
      <c r="AH25" t="s">
        <v>47</v>
      </c>
    </row>
    <row r="26" spans="1:35" x14ac:dyDescent="0.2">
      <c r="A26" s="57" t="s">
        <v>171</v>
      </c>
      <c r="B26" s="11">
        <f>[22]Fevereiro!$J$5</f>
        <v>22.68</v>
      </c>
      <c r="C26" s="11">
        <f>[22]Fevereiro!$J$6</f>
        <v>35.28</v>
      </c>
      <c r="D26" s="11">
        <f>[22]Fevereiro!$J$7</f>
        <v>34.56</v>
      </c>
      <c r="E26" s="11">
        <f>[22]Fevereiro!$J$8</f>
        <v>37.800000000000004</v>
      </c>
      <c r="F26" s="11">
        <f>[22]Fevereiro!$J$9</f>
        <v>38.880000000000003</v>
      </c>
      <c r="G26" s="11">
        <f>[22]Fevereiro!$J$10</f>
        <v>25.2</v>
      </c>
      <c r="H26" s="11">
        <f>[22]Fevereiro!$J$11</f>
        <v>30.240000000000002</v>
      </c>
      <c r="I26" s="11">
        <f>[22]Fevereiro!$J$12</f>
        <v>52.2</v>
      </c>
      <c r="J26" s="11">
        <f>[22]Fevereiro!$J$13</f>
        <v>49.680000000000007</v>
      </c>
      <c r="K26" s="11">
        <f>[22]Fevereiro!$J$14</f>
        <v>61.560000000000009</v>
      </c>
      <c r="L26" s="11">
        <f>[22]Fevereiro!$J$15</f>
        <v>42.480000000000004</v>
      </c>
      <c r="M26" s="11">
        <f>[22]Fevereiro!$J$16</f>
        <v>33.119999999999997</v>
      </c>
      <c r="N26" s="11">
        <f>[22]Fevereiro!$J$17</f>
        <v>31.680000000000003</v>
      </c>
      <c r="O26" s="11">
        <f>[22]Fevereiro!$J$18</f>
        <v>35.64</v>
      </c>
      <c r="P26" s="11">
        <f>[22]Fevereiro!$J$19</f>
        <v>45.36</v>
      </c>
      <c r="Q26" s="11">
        <f>[22]Fevereiro!$J$20</f>
        <v>20.52</v>
      </c>
      <c r="R26" s="11">
        <f>[22]Fevereiro!$J$21</f>
        <v>30.96</v>
      </c>
      <c r="S26" s="11">
        <f>[22]Fevereiro!$J$22</f>
        <v>55.080000000000005</v>
      </c>
      <c r="T26" s="11">
        <f>[22]Fevereiro!$J$23</f>
        <v>47.519999999999996</v>
      </c>
      <c r="U26" s="11">
        <f>[22]Fevereiro!$J$24</f>
        <v>21.6</v>
      </c>
      <c r="V26" s="11">
        <f>[22]Fevereiro!$J$25</f>
        <v>32.04</v>
      </c>
      <c r="W26" s="11">
        <f>[22]Fevereiro!$J$26</f>
        <v>26.28</v>
      </c>
      <c r="X26" s="11">
        <f>[22]Fevereiro!$J$27</f>
        <v>41.04</v>
      </c>
      <c r="Y26" s="11">
        <f>[22]Fevereiro!$J$28</f>
        <v>44.64</v>
      </c>
      <c r="Z26" s="11">
        <f>[22]Fevereiro!$J$29</f>
        <v>50.04</v>
      </c>
      <c r="AA26" s="11">
        <f>[22]Fevereiro!$J$30</f>
        <v>33.840000000000003</v>
      </c>
      <c r="AB26" s="11">
        <f>[22]Fevereiro!$J$31</f>
        <v>18.720000000000002</v>
      </c>
      <c r="AC26" s="11">
        <f>[22]Fevereiro!$J$32</f>
        <v>29.16</v>
      </c>
      <c r="AD26" s="87">
        <f t="shared" si="1"/>
        <v>61.560000000000009</v>
      </c>
      <c r="AE26" s="109">
        <f t="shared" si="2"/>
        <v>36.707142857142863</v>
      </c>
      <c r="AH26" t="s">
        <v>47</v>
      </c>
    </row>
    <row r="27" spans="1:35" x14ac:dyDescent="0.2">
      <c r="A27" s="57" t="s">
        <v>8</v>
      </c>
      <c r="B27" s="11">
        <f>[23]Fevereiro!$J$5</f>
        <v>30.240000000000002</v>
      </c>
      <c r="C27" s="11">
        <f>[23]Fevereiro!$J$6</f>
        <v>50.76</v>
      </c>
      <c r="D27" s="11">
        <f>[23]Fevereiro!$J$7</f>
        <v>41.4</v>
      </c>
      <c r="E27" s="11">
        <f>[23]Fevereiro!$J$8</f>
        <v>38.519999999999996</v>
      </c>
      <c r="F27" s="11">
        <f>[23]Fevereiro!$J$9</f>
        <v>25.92</v>
      </c>
      <c r="G27" s="11">
        <f>[23]Fevereiro!$J$10</f>
        <v>33.480000000000004</v>
      </c>
      <c r="H27" s="11">
        <f>[23]Fevereiro!$J$11</f>
        <v>79.92</v>
      </c>
      <c r="I27" s="11">
        <f>[23]Fevereiro!$J$12</f>
        <v>36</v>
      </c>
      <c r="J27" s="11">
        <f>[23]Fevereiro!$J$13</f>
        <v>33.840000000000003</v>
      </c>
      <c r="K27" s="11">
        <f>[23]Fevereiro!$J$14</f>
        <v>38.159999999999997</v>
      </c>
      <c r="L27" s="11">
        <f>[23]Fevereiro!$J$15</f>
        <v>45</v>
      </c>
      <c r="M27" s="11">
        <f>[23]Fevereiro!$J$16</f>
        <v>57.960000000000008</v>
      </c>
      <c r="N27" s="11">
        <f>[23]Fevereiro!$J$17</f>
        <v>42.84</v>
      </c>
      <c r="O27" s="11">
        <f>[23]Fevereiro!$J$18</f>
        <v>35.64</v>
      </c>
      <c r="P27" s="11">
        <f>[23]Fevereiro!$J$19</f>
        <v>43.92</v>
      </c>
      <c r="Q27" s="11">
        <f>[23]Fevereiro!$J$20</f>
        <v>28.08</v>
      </c>
      <c r="R27" s="11">
        <f>[23]Fevereiro!$J$21</f>
        <v>23.759999999999998</v>
      </c>
      <c r="S27" s="11">
        <f>[23]Fevereiro!$J$22</f>
        <v>42.12</v>
      </c>
      <c r="T27" s="11">
        <f>[23]Fevereiro!$J$23</f>
        <v>27.720000000000002</v>
      </c>
      <c r="U27" s="11">
        <f>[23]Fevereiro!$J$24</f>
        <v>30.240000000000002</v>
      </c>
      <c r="V27" s="11">
        <f>[23]Fevereiro!$J$25</f>
        <v>29.880000000000003</v>
      </c>
      <c r="W27" s="11">
        <f>[23]Fevereiro!$J$26</f>
        <v>29.52</v>
      </c>
      <c r="X27" s="11">
        <f>[23]Fevereiro!$J$27</f>
        <v>37.080000000000005</v>
      </c>
      <c r="Y27" s="11">
        <f>[23]Fevereiro!$J$28</f>
        <v>49.680000000000007</v>
      </c>
      <c r="Z27" s="11">
        <f>[23]Fevereiro!$J$29</f>
        <v>53.64</v>
      </c>
      <c r="AA27" s="11">
        <f>[23]Fevereiro!$J$30</f>
        <v>45.36</v>
      </c>
      <c r="AB27" s="11">
        <f>[23]Fevereiro!$J$31</f>
        <v>18.720000000000002</v>
      </c>
      <c r="AC27" s="11">
        <f>[23]Fevereiro!$J$32</f>
        <v>27.36</v>
      </c>
      <c r="AD27" s="15">
        <f t="shared" si="1"/>
        <v>79.92</v>
      </c>
      <c r="AE27" s="115">
        <f t="shared" si="2"/>
        <v>38.455714285714286</v>
      </c>
      <c r="AH27" t="s">
        <v>47</v>
      </c>
    </row>
    <row r="28" spans="1:35" x14ac:dyDescent="0.2">
      <c r="A28" s="57" t="s">
        <v>9</v>
      </c>
      <c r="B28" s="11">
        <f>[24]Fevereiro!$J$5</f>
        <v>21.240000000000002</v>
      </c>
      <c r="C28" s="11">
        <f>[24]Fevereiro!$J$6</f>
        <v>49.32</v>
      </c>
      <c r="D28" s="11">
        <f>[24]Fevereiro!$J$7</f>
        <v>40.680000000000007</v>
      </c>
      <c r="E28" s="11">
        <f>[24]Fevereiro!$J$8</f>
        <v>34.92</v>
      </c>
      <c r="F28" s="11">
        <f>[24]Fevereiro!$J$9</f>
        <v>54</v>
      </c>
      <c r="G28" s="11">
        <f>[24]Fevereiro!$J$10</f>
        <v>25.92</v>
      </c>
      <c r="H28" s="11">
        <f>[24]Fevereiro!$J$11</f>
        <v>24.48</v>
      </c>
      <c r="I28" s="11">
        <f>[24]Fevereiro!$J$12</f>
        <v>38.159999999999997</v>
      </c>
      <c r="J28" s="11">
        <f>[24]Fevereiro!$J$13</f>
        <v>50.04</v>
      </c>
      <c r="K28" s="11">
        <f>[24]Fevereiro!$J$14</f>
        <v>45.72</v>
      </c>
      <c r="L28" s="11">
        <f>[24]Fevereiro!$J$15</f>
        <v>38.159999999999997</v>
      </c>
      <c r="M28" s="11">
        <f>[24]Fevereiro!$J$16</f>
        <v>49.680000000000007</v>
      </c>
      <c r="N28" s="11">
        <f>[24]Fevereiro!$J$17</f>
        <v>25.2</v>
      </c>
      <c r="O28" s="11">
        <f>[24]Fevereiro!$J$18</f>
        <v>26.28</v>
      </c>
      <c r="P28" s="11">
        <f>[24]Fevereiro!$J$19</f>
        <v>43.56</v>
      </c>
      <c r="Q28" s="11">
        <f>[24]Fevereiro!$J$20</f>
        <v>26.64</v>
      </c>
      <c r="R28" s="11">
        <f>[24]Fevereiro!$J$21</f>
        <v>42.12</v>
      </c>
      <c r="S28" s="11">
        <f>[24]Fevereiro!$J$22</f>
        <v>45.72</v>
      </c>
      <c r="T28" s="11">
        <f>[24]Fevereiro!$J$23</f>
        <v>38.159999999999997</v>
      </c>
      <c r="U28" s="11">
        <f>[24]Fevereiro!$J$24</f>
        <v>36</v>
      </c>
      <c r="V28" s="11">
        <f>[24]Fevereiro!$J$25</f>
        <v>20.52</v>
      </c>
      <c r="W28" s="11">
        <f>[24]Fevereiro!$J$26</f>
        <v>25.2</v>
      </c>
      <c r="X28" s="11">
        <f>[24]Fevereiro!$J$27</f>
        <v>39.96</v>
      </c>
      <c r="Y28" s="11">
        <f>[24]Fevereiro!$J$28</f>
        <v>65.52</v>
      </c>
      <c r="Z28" s="11">
        <f>[24]Fevereiro!$J$29</f>
        <v>58.680000000000007</v>
      </c>
      <c r="AA28" s="11">
        <f>[24]Fevereiro!$J$30</f>
        <v>33.840000000000003</v>
      </c>
      <c r="AB28" s="11">
        <f>[24]Fevereiro!$J$31</f>
        <v>18.36</v>
      </c>
      <c r="AC28" s="11">
        <f>[24]Fevereiro!$J$32</f>
        <v>27</v>
      </c>
      <c r="AD28" s="15">
        <f t="shared" si="1"/>
        <v>65.52</v>
      </c>
      <c r="AE28" s="115">
        <f t="shared" si="2"/>
        <v>37.324285714285715</v>
      </c>
      <c r="AH28" t="s">
        <v>47</v>
      </c>
    </row>
    <row r="29" spans="1:35" x14ac:dyDescent="0.2">
      <c r="A29" s="57" t="s">
        <v>42</v>
      </c>
      <c r="B29" s="11">
        <f>[25]Fevereiro!$J$5</f>
        <v>37.440000000000005</v>
      </c>
      <c r="C29" s="11">
        <f>[25]Fevereiro!$J$6</f>
        <v>41.04</v>
      </c>
      <c r="D29" s="11">
        <f>[25]Fevereiro!$J$7</f>
        <v>26.64</v>
      </c>
      <c r="E29" s="11">
        <f>[25]Fevereiro!$J$8</f>
        <v>28.44</v>
      </c>
      <c r="F29" s="11">
        <f>[25]Fevereiro!$J$9</f>
        <v>31.680000000000003</v>
      </c>
      <c r="G29" s="11">
        <f>[25]Fevereiro!$J$10</f>
        <v>24.48</v>
      </c>
      <c r="H29" s="11">
        <f>[25]Fevereiro!$J$11</f>
        <v>29.880000000000003</v>
      </c>
      <c r="I29" s="11">
        <f>[25]Fevereiro!$J$12</f>
        <v>30.240000000000002</v>
      </c>
      <c r="J29" s="11">
        <f>[25]Fevereiro!$J$13</f>
        <v>26.28</v>
      </c>
      <c r="K29" s="11">
        <f>[25]Fevereiro!$J$14</f>
        <v>35.28</v>
      </c>
      <c r="L29" s="11">
        <f>[25]Fevereiro!$J$15</f>
        <v>41.04</v>
      </c>
      <c r="M29" s="11">
        <f>[25]Fevereiro!$J$16</f>
        <v>29.880000000000003</v>
      </c>
      <c r="N29" s="11">
        <f>[25]Fevereiro!$J$17</f>
        <v>21.96</v>
      </c>
      <c r="O29" s="11">
        <f>[25]Fevereiro!$J$18</f>
        <v>20.88</v>
      </c>
      <c r="P29" s="11">
        <f>[25]Fevereiro!$J$19</f>
        <v>32.4</v>
      </c>
      <c r="Q29" s="11">
        <f>[25]Fevereiro!$J$20</f>
        <v>21.96</v>
      </c>
      <c r="R29" s="11">
        <f>[25]Fevereiro!$J$21</f>
        <v>23.040000000000003</v>
      </c>
      <c r="S29" s="11">
        <f>[25]Fevereiro!$J$22</f>
        <v>41.76</v>
      </c>
      <c r="T29" s="11">
        <f>[25]Fevereiro!$J$23</f>
        <v>39.96</v>
      </c>
      <c r="U29" s="11">
        <f>[25]Fevereiro!$J$24</f>
        <v>18</v>
      </c>
      <c r="V29" s="11">
        <f>[25]Fevereiro!$J$25</f>
        <v>19.079999999999998</v>
      </c>
      <c r="W29" s="11">
        <f>[25]Fevereiro!$J$26</f>
        <v>33.119999999999997</v>
      </c>
      <c r="X29" s="11">
        <f>[25]Fevereiro!$J$27</f>
        <v>39.96</v>
      </c>
      <c r="Y29" s="11">
        <f>[25]Fevereiro!$J$28</f>
        <v>45.36</v>
      </c>
      <c r="Z29" s="11">
        <f>[25]Fevereiro!$J$29</f>
        <v>39.24</v>
      </c>
      <c r="AA29" s="11">
        <f>[25]Fevereiro!$J$30</f>
        <v>29.16</v>
      </c>
      <c r="AB29" s="11">
        <f>[25]Fevereiro!$J$31</f>
        <v>19.440000000000001</v>
      </c>
      <c r="AC29" s="11">
        <f>[25]Fevereiro!$J$32</f>
        <v>23.400000000000002</v>
      </c>
      <c r="AD29" s="15">
        <f t="shared" si="1"/>
        <v>45.36</v>
      </c>
      <c r="AE29" s="115">
        <f t="shared" si="2"/>
        <v>30.394285714285719</v>
      </c>
      <c r="AH29" t="s">
        <v>47</v>
      </c>
    </row>
    <row r="30" spans="1:35" x14ac:dyDescent="0.2">
      <c r="A30" s="57" t="s">
        <v>10</v>
      </c>
      <c r="B30" s="11">
        <f>[26]Fevereiro!$J$5</f>
        <v>29.52</v>
      </c>
      <c r="C30" s="11">
        <f>[26]Fevereiro!$J$6</f>
        <v>39.96</v>
      </c>
      <c r="D30" s="11">
        <f>[26]Fevereiro!$J$7</f>
        <v>32.04</v>
      </c>
      <c r="E30" s="11">
        <f>[26]Fevereiro!$J$8</f>
        <v>31.680000000000003</v>
      </c>
      <c r="F30" s="11">
        <f>[26]Fevereiro!$J$9</f>
        <v>24.12</v>
      </c>
      <c r="G30" s="11">
        <f>[26]Fevereiro!$J$10</f>
        <v>24.12</v>
      </c>
      <c r="H30" s="11">
        <f>[26]Fevereiro!$J$11</f>
        <v>43.92</v>
      </c>
      <c r="I30" s="11">
        <f>[26]Fevereiro!$J$12</f>
        <v>29.52</v>
      </c>
      <c r="J30" s="11">
        <f>[26]Fevereiro!$J$13</f>
        <v>28.08</v>
      </c>
      <c r="K30" s="11">
        <f>[26]Fevereiro!$J$14</f>
        <v>41.4</v>
      </c>
      <c r="L30" s="11">
        <f>[26]Fevereiro!$J$15</f>
        <v>39.96</v>
      </c>
      <c r="M30" s="11">
        <f>[26]Fevereiro!$J$16</f>
        <v>45</v>
      </c>
      <c r="N30" s="11">
        <f>[26]Fevereiro!$J$17</f>
        <v>30.240000000000002</v>
      </c>
      <c r="O30" s="11">
        <f>[26]Fevereiro!$J$18</f>
        <v>28.8</v>
      </c>
      <c r="P30" s="11">
        <f>[26]Fevereiro!$J$19</f>
        <v>33.840000000000003</v>
      </c>
      <c r="Q30" s="11">
        <f>[26]Fevereiro!$J$20</f>
        <v>23.400000000000002</v>
      </c>
      <c r="R30" s="11">
        <f>[26]Fevereiro!$J$21</f>
        <v>28.08</v>
      </c>
      <c r="S30" s="11">
        <f>[26]Fevereiro!$J$22</f>
        <v>45.36</v>
      </c>
      <c r="T30" s="11">
        <f>[26]Fevereiro!$J$23</f>
        <v>25.2</v>
      </c>
      <c r="U30" s="11">
        <f>[26]Fevereiro!$J$24</f>
        <v>23.759999999999998</v>
      </c>
      <c r="V30" s="11">
        <f>[26]Fevereiro!$J$25</f>
        <v>19.440000000000001</v>
      </c>
      <c r="W30" s="11">
        <f>[26]Fevereiro!$J$26</f>
        <v>34.56</v>
      </c>
      <c r="X30" s="11">
        <f>[26]Fevereiro!$J$27</f>
        <v>38.159999999999997</v>
      </c>
      <c r="Y30" s="11">
        <f>[26]Fevereiro!$J$28</f>
        <v>43.2</v>
      </c>
      <c r="Z30" s="11">
        <f>[26]Fevereiro!$J$29</f>
        <v>53.28</v>
      </c>
      <c r="AA30" s="11">
        <f>[26]Fevereiro!$J$30</f>
        <v>40.32</v>
      </c>
      <c r="AB30" s="11">
        <f>[26]Fevereiro!$J$31</f>
        <v>22.32</v>
      </c>
      <c r="AC30" s="11">
        <f>[26]Fevereiro!$J$32</f>
        <v>27</v>
      </c>
      <c r="AD30" s="15">
        <f t="shared" si="1"/>
        <v>53.28</v>
      </c>
      <c r="AE30" s="115">
        <f t="shared" si="2"/>
        <v>33.081428571428582</v>
      </c>
      <c r="AH30" t="s">
        <v>47</v>
      </c>
    </row>
    <row r="31" spans="1:35" x14ac:dyDescent="0.2">
      <c r="A31" s="57" t="s">
        <v>172</v>
      </c>
      <c r="B31" s="11">
        <f>[27]Fevereiro!$J$5</f>
        <v>33.119999999999997</v>
      </c>
      <c r="C31" s="11">
        <f>[27]Fevereiro!$J$6</f>
        <v>50.76</v>
      </c>
      <c r="D31" s="11">
        <f>[27]Fevereiro!$J$7</f>
        <v>40.32</v>
      </c>
      <c r="E31" s="11">
        <f>[27]Fevereiro!$J$8</f>
        <v>61.92</v>
      </c>
      <c r="F31" s="11">
        <f>[27]Fevereiro!$J$9</f>
        <v>39.6</v>
      </c>
      <c r="G31" s="11">
        <f>[27]Fevereiro!$J$10</f>
        <v>49.32</v>
      </c>
      <c r="H31" s="11">
        <f>[27]Fevereiro!$J$11</f>
        <v>33.840000000000003</v>
      </c>
      <c r="I31" s="11">
        <f>[27]Fevereiro!$J$12</f>
        <v>51.12</v>
      </c>
      <c r="J31" s="11">
        <f>[27]Fevereiro!$J$13</f>
        <v>33.840000000000003</v>
      </c>
      <c r="K31" s="11">
        <f>[27]Fevereiro!$J$14</f>
        <v>53.64</v>
      </c>
      <c r="L31" s="11">
        <f>[27]Fevereiro!$J$15</f>
        <v>57.6</v>
      </c>
      <c r="M31" s="11">
        <f>[27]Fevereiro!$J$16</f>
        <v>52.56</v>
      </c>
      <c r="N31" s="11">
        <f>[27]Fevereiro!$J$17</f>
        <v>33.119999999999997</v>
      </c>
      <c r="O31" s="11">
        <f>[27]Fevereiro!$J$18</f>
        <v>31.680000000000003</v>
      </c>
      <c r="P31" s="11">
        <f>[27]Fevereiro!$J$19</f>
        <v>43.2</v>
      </c>
      <c r="Q31" s="11">
        <f>[27]Fevereiro!$J$20</f>
        <v>33.480000000000004</v>
      </c>
      <c r="R31" s="11">
        <f>[27]Fevereiro!$J$21</f>
        <v>41.4</v>
      </c>
      <c r="S31" s="11">
        <f>[27]Fevereiro!$J$22</f>
        <v>66.960000000000008</v>
      </c>
      <c r="T31" s="11">
        <f>[27]Fevereiro!$J$23</f>
        <v>50.76</v>
      </c>
      <c r="U31" s="11">
        <f>[27]Fevereiro!$J$24</f>
        <v>50.04</v>
      </c>
      <c r="V31" s="11">
        <f>[27]Fevereiro!$J$25</f>
        <v>46.080000000000005</v>
      </c>
      <c r="W31" s="11">
        <f>[27]Fevereiro!$J$26</f>
        <v>45.36</v>
      </c>
      <c r="X31" s="11">
        <f>[27]Fevereiro!$J$27</f>
        <v>50.76</v>
      </c>
      <c r="Y31" s="11">
        <f>[27]Fevereiro!$J$28</f>
        <v>52.2</v>
      </c>
      <c r="Z31" s="11">
        <f>[27]Fevereiro!$J$29</f>
        <v>57.6</v>
      </c>
      <c r="AA31" s="11">
        <f>[27]Fevereiro!$J$30</f>
        <v>46.800000000000004</v>
      </c>
      <c r="AB31" s="11">
        <f>[27]Fevereiro!$J$31</f>
        <v>30.6</v>
      </c>
      <c r="AC31" s="11">
        <f>[27]Fevereiro!$J$32</f>
        <v>34.56</v>
      </c>
      <c r="AD31" s="87">
        <f t="shared" si="1"/>
        <v>66.960000000000008</v>
      </c>
      <c r="AE31" s="109">
        <f t="shared" si="2"/>
        <v>45.437142857142859</v>
      </c>
      <c r="AF31" s="12" t="s">
        <v>47</v>
      </c>
      <c r="AH31" t="s">
        <v>47</v>
      </c>
    </row>
    <row r="32" spans="1:35" x14ac:dyDescent="0.2">
      <c r="A32" s="57" t="s">
        <v>11</v>
      </c>
      <c r="B32" s="11">
        <f>[28]Fevereiro!$J$5</f>
        <v>15.840000000000002</v>
      </c>
      <c r="C32" s="11">
        <f>[28]Fevereiro!$J$6</f>
        <v>34.92</v>
      </c>
      <c r="D32" s="11">
        <f>[28]Fevereiro!$J$7</f>
        <v>31.680000000000003</v>
      </c>
      <c r="E32" s="11">
        <f>[28]Fevereiro!$J$8</f>
        <v>32.4</v>
      </c>
      <c r="F32" s="11">
        <f>[28]Fevereiro!$J$9</f>
        <v>41.04</v>
      </c>
      <c r="G32" s="11">
        <f>[28]Fevereiro!$J$10</f>
        <v>0</v>
      </c>
      <c r="H32" s="11">
        <f>[28]Fevereiro!$J$11</f>
        <v>49.680000000000007</v>
      </c>
      <c r="I32" s="11">
        <f>[28]Fevereiro!$J$12</f>
        <v>22.32</v>
      </c>
      <c r="J32" s="11">
        <f>[28]Fevereiro!$J$13</f>
        <v>14.76</v>
      </c>
      <c r="K32" s="11">
        <f>[28]Fevereiro!$J$14</f>
        <v>34.200000000000003</v>
      </c>
      <c r="L32" s="11">
        <f>[28]Fevereiro!$J$15</f>
        <v>32.76</v>
      </c>
      <c r="M32" s="11">
        <f>[28]Fevereiro!$J$16</f>
        <v>28.08</v>
      </c>
      <c r="N32" s="11">
        <f>[28]Fevereiro!$J$17</f>
        <v>21.240000000000002</v>
      </c>
      <c r="O32" s="11">
        <f>[28]Fevereiro!$J$18</f>
        <v>13.32</v>
      </c>
      <c r="P32" s="11">
        <f>[28]Fevereiro!$J$19</f>
        <v>32.76</v>
      </c>
      <c r="Q32" s="11">
        <f>[28]Fevereiro!$J$20</f>
        <v>23.400000000000002</v>
      </c>
      <c r="R32" s="11">
        <f>[28]Fevereiro!$J$21</f>
        <v>38.159999999999997</v>
      </c>
      <c r="S32" s="11">
        <f>[28]Fevereiro!$J$22</f>
        <v>48.24</v>
      </c>
      <c r="T32" s="11">
        <f>[28]Fevereiro!$J$23</f>
        <v>34.56</v>
      </c>
      <c r="U32" s="11">
        <f>[28]Fevereiro!$J$24</f>
        <v>30.240000000000002</v>
      </c>
      <c r="V32" s="11">
        <f>[28]Fevereiro!$J$25</f>
        <v>56.519999999999996</v>
      </c>
      <c r="W32" s="11">
        <f>[28]Fevereiro!$J$26</f>
        <v>22.32</v>
      </c>
      <c r="X32" s="11">
        <f>[28]Fevereiro!$J$27</f>
        <v>30.240000000000002</v>
      </c>
      <c r="Y32" s="11">
        <f>[28]Fevereiro!$J$28</f>
        <v>35.64</v>
      </c>
      <c r="Z32" s="11">
        <f>[28]Fevereiro!$J$29</f>
        <v>37.440000000000005</v>
      </c>
      <c r="AA32" s="11">
        <f>[28]Fevereiro!$J$30</f>
        <v>27.36</v>
      </c>
      <c r="AB32" s="11">
        <f>[28]Fevereiro!$J$31</f>
        <v>12.6</v>
      </c>
      <c r="AC32" s="11">
        <f>[28]Fevereiro!$J$32</f>
        <v>27.36</v>
      </c>
      <c r="AD32" s="15">
        <f t="shared" si="1"/>
        <v>56.519999999999996</v>
      </c>
      <c r="AE32" s="115">
        <f t="shared" si="2"/>
        <v>29.610000000000003</v>
      </c>
      <c r="AH32" t="s">
        <v>47</v>
      </c>
    </row>
    <row r="33" spans="1:35" s="5" customFormat="1" x14ac:dyDescent="0.2">
      <c r="A33" s="57" t="s">
        <v>12</v>
      </c>
      <c r="B33" s="11">
        <f>[29]Fevereiro!$J$5</f>
        <v>33.840000000000003</v>
      </c>
      <c r="C33" s="11">
        <f>[29]Fevereiro!$J$6</f>
        <v>23.400000000000002</v>
      </c>
      <c r="D33" s="11">
        <f>[29]Fevereiro!$J$7</f>
        <v>25.92</v>
      </c>
      <c r="E33" s="11">
        <f>[29]Fevereiro!$J$8</f>
        <v>29.880000000000003</v>
      </c>
      <c r="F33" s="11">
        <f>[29]Fevereiro!$J$9</f>
        <v>42.12</v>
      </c>
      <c r="G33" s="11">
        <f>[29]Fevereiro!$J$10</f>
        <v>19.440000000000001</v>
      </c>
      <c r="H33" s="11">
        <f>[29]Fevereiro!$J$11</f>
        <v>23.400000000000002</v>
      </c>
      <c r="I33" s="11">
        <f>[29]Fevereiro!$J$12</f>
        <v>35.28</v>
      </c>
      <c r="J33" s="11">
        <f>[29]Fevereiro!$J$13</f>
        <v>29.880000000000003</v>
      </c>
      <c r="K33" s="11">
        <f>[29]Fevereiro!$J$14</f>
        <v>41.4</v>
      </c>
      <c r="L33" s="11">
        <f>[29]Fevereiro!$J$15</f>
        <v>34.56</v>
      </c>
      <c r="M33" s="11">
        <f>[29]Fevereiro!$J$16</f>
        <v>44.64</v>
      </c>
      <c r="N33" s="11">
        <f>[29]Fevereiro!$J$17</f>
        <v>29.16</v>
      </c>
      <c r="O33" s="11">
        <f>[29]Fevereiro!$J$18</f>
        <v>29.880000000000003</v>
      </c>
      <c r="P33" s="11">
        <f>[29]Fevereiro!$J$19</f>
        <v>22.68</v>
      </c>
      <c r="Q33" s="11">
        <f>[29]Fevereiro!$J$20</f>
        <v>21.6</v>
      </c>
      <c r="R33" s="11">
        <f>[29]Fevereiro!$J$21</f>
        <v>20.52</v>
      </c>
      <c r="S33" s="11">
        <f>[29]Fevereiro!$J$22</f>
        <v>46.440000000000005</v>
      </c>
      <c r="T33" s="11">
        <f>[29]Fevereiro!$J$23</f>
        <v>28.8</v>
      </c>
      <c r="U33" s="11">
        <f>[29]Fevereiro!$J$24</f>
        <v>25.92</v>
      </c>
      <c r="V33" s="11">
        <f>[29]Fevereiro!$J$25</f>
        <v>24.840000000000003</v>
      </c>
      <c r="W33" s="11">
        <f>[29]Fevereiro!$J$26</f>
        <v>27</v>
      </c>
      <c r="X33" s="11">
        <f>[29]Fevereiro!$J$27</f>
        <v>40.32</v>
      </c>
      <c r="Y33" s="11">
        <f>[29]Fevereiro!$J$28</f>
        <v>42.480000000000004</v>
      </c>
      <c r="Z33" s="11">
        <f>[29]Fevereiro!$J$29</f>
        <v>36</v>
      </c>
      <c r="AA33" s="11">
        <f>[29]Fevereiro!$J$30</f>
        <v>39.24</v>
      </c>
      <c r="AB33" s="11">
        <f>[29]Fevereiro!$J$31</f>
        <v>20.52</v>
      </c>
      <c r="AC33" s="11">
        <f>[29]Fevereiro!$J$32</f>
        <v>25.92</v>
      </c>
      <c r="AD33" s="15">
        <f t="shared" si="1"/>
        <v>46.440000000000005</v>
      </c>
      <c r="AE33" s="115">
        <f t="shared" si="2"/>
        <v>30.895714285714288</v>
      </c>
      <c r="AH33" s="5" t="s">
        <v>47</v>
      </c>
    </row>
    <row r="34" spans="1:35" x14ac:dyDescent="0.2">
      <c r="A34" s="57" t="s">
        <v>13</v>
      </c>
      <c r="B34" s="11">
        <f>[30]Fevereiro!$J$5</f>
        <v>44.28</v>
      </c>
      <c r="C34" s="11">
        <f>[30]Fevereiro!$J$6</f>
        <v>30.240000000000002</v>
      </c>
      <c r="D34" s="11">
        <f>[30]Fevereiro!$J$7</f>
        <v>32.04</v>
      </c>
      <c r="E34" s="11">
        <f>[30]Fevereiro!$J$8</f>
        <v>48.96</v>
      </c>
      <c r="F34" s="11">
        <f>[30]Fevereiro!$J$9</f>
        <v>47.88</v>
      </c>
      <c r="G34" s="11">
        <f>[30]Fevereiro!$J$10</f>
        <v>61.92</v>
      </c>
      <c r="H34" s="11">
        <f>[30]Fevereiro!$J$11</f>
        <v>37.080000000000005</v>
      </c>
      <c r="I34" s="11">
        <f>[30]Fevereiro!$J$12</f>
        <v>58.32</v>
      </c>
      <c r="J34" s="11">
        <f>[30]Fevereiro!$J$13</f>
        <v>28.8</v>
      </c>
      <c r="K34" s="11">
        <f>[30]Fevereiro!$J$14</f>
        <v>51.480000000000004</v>
      </c>
      <c r="L34" s="11">
        <f>[30]Fevereiro!$J$15</f>
        <v>38.519999999999996</v>
      </c>
      <c r="M34" s="11">
        <f>[30]Fevereiro!$J$16</f>
        <v>39.24</v>
      </c>
      <c r="N34" s="11">
        <f>[30]Fevereiro!$J$17</f>
        <v>37.440000000000005</v>
      </c>
      <c r="O34" s="11">
        <f>[30]Fevereiro!$J$18</f>
        <v>26.28</v>
      </c>
      <c r="P34" s="11">
        <f>[30]Fevereiro!$J$19</f>
        <v>29.880000000000003</v>
      </c>
      <c r="Q34" s="11">
        <f>[30]Fevereiro!$J$20</f>
        <v>31.680000000000003</v>
      </c>
      <c r="R34" s="11">
        <f>[30]Fevereiro!$J$21</f>
        <v>17.64</v>
      </c>
      <c r="S34" s="11">
        <f>[30]Fevereiro!$J$22</f>
        <v>54.72</v>
      </c>
      <c r="T34" s="11">
        <f>[30]Fevereiro!$J$23</f>
        <v>43.92</v>
      </c>
      <c r="U34" s="11">
        <f>[30]Fevereiro!$J$24</f>
        <v>32.04</v>
      </c>
      <c r="V34" s="11">
        <f>[30]Fevereiro!$J$25</f>
        <v>32.04</v>
      </c>
      <c r="W34" s="11">
        <f>[30]Fevereiro!$J$26</f>
        <v>51.480000000000004</v>
      </c>
      <c r="X34" s="11">
        <f>[30]Fevereiro!$J$27</f>
        <v>40.32</v>
      </c>
      <c r="Y34" s="11">
        <f>[30]Fevereiro!$J$28</f>
        <v>46.440000000000005</v>
      </c>
      <c r="Z34" s="11">
        <f>[30]Fevereiro!$J$29</f>
        <v>40.32</v>
      </c>
      <c r="AA34" s="11">
        <f>[30]Fevereiro!$J$30</f>
        <v>50.4</v>
      </c>
      <c r="AB34" s="11">
        <f>[30]Fevereiro!$J$31</f>
        <v>21.96</v>
      </c>
      <c r="AC34" s="11">
        <f>[30]Fevereiro!$J$32</f>
        <v>25.56</v>
      </c>
      <c r="AD34" s="15">
        <f t="shared" si="1"/>
        <v>61.92</v>
      </c>
      <c r="AE34" s="115">
        <f t="shared" si="2"/>
        <v>39.317142857142862</v>
      </c>
      <c r="AH34" t="s">
        <v>47</v>
      </c>
    </row>
    <row r="35" spans="1:35" x14ac:dyDescent="0.2">
      <c r="A35" s="57" t="s">
        <v>173</v>
      </c>
      <c r="B35" s="11">
        <f>[31]Fevereiro!$J$5</f>
        <v>25.56</v>
      </c>
      <c r="C35" s="11">
        <f>[31]Fevereiro!$J$6</f>
        <v>48.96</v>
      </c>
      <c r="D35" s="11">
        <f>[31]Fevereiro!$J$7</f>
        <v>30.6</v>
      </c>
      <c r="E35" s="11">
        <f>[31]Fevereiro!$J$8</f>
        <v>38.880000000000003</v>
      </c>
      <c r="F35" s="11">
        <f>[31]Fevereiro!$J$9</f>
        <v>43.56</v>
      </c>
      <c r="G35" s="11">
        <f>[31]Fevereiro!$J$10</f>
        <v>31.319999999999997</v>
      </c>
      <c r="H35" s="11">
        <f>[31]Fevereiro!$J$11</f>
        <v>46.080000000000005</v>
      </c>
      <c r="I35" s="11">
        <f>[31]Fevereiro!$J$12</f>
        <v>41.4</v>
      </c>
      <c r="J35" s="11">
        <f>[31]Fevereiro!$J$13</f>
        <v>46.080000000000005</v>
      </c>
      <c r="K35" s="11">
        <f>[31]Fevereiro!$J$14</f>
        <v>38.159999999999997</v>
      </c>
      <c r="L35" s="11">
        <f>[31]Fevereiro!$J$15</f>
        <v>39.24</v>
      </c>
      <c r="M35" s="11">
        <f>[31]Fevereiro!$J$16</f>
        <v>29.52</v>
      </c>
      <c r="N35" s="11">
        <f>[31]Fevereiro!$J$17</f>
        <v>24.12</v>
      </c>
      <c r="O35" s="11">
        <f>[31]Fevereiro!$J$18</f>
        <v>29.880000000000003</v>
      </c>
      <c r="P35" s="11">
        <f>[31]Fevereiro!$J$19</f>
        <v>46.440000000000005</v>
      </c>
      <c r="Q35" s="11">
        <f>[31]Fevereiro!$J$20</f>
        <v>20.88</v>
      </c>
      <c r="R35" s="11">
        <f>[31]Fevereiro!$J$21</f>
        <v>23.759999999999998</v>
      </c>
      <c r="S35" s="11">
        <f>[31]Fevereiro!$J$22</f>
        <v>53.64</v>
      </c>
      <c r="T35" s="11">
        <f>[31]Fevereiro!$J$23</f>
        <v>51.84</v>
      </c>
      <c r="U35" s="11">
        <f>[31]Fevereiro!$J$24</f>
        <v>24.12</v>
      </c>
      <c r="V35" s="11">
        <f>[31]Fevereiro!$J$25</f>
        <v>18</v>
      </c>
      <c r="W35" s="11">
        <f>[31]Fevereiro!$J$26</f>
        <v>21.6</v>
      </c>
      <c r="X35" s="11">
        <f>[31]Fevereiro!$J$27</f>
        <v>35.64</v>
      </c>
      <c r="Y35" s="11">
        <f>[31]Fevereiro!$J$28</f>
        <v>34.92</v>
      </c>
      <c r="Z35" s="11">
        <f>[31]Fevereiro!$J$29</f>
        <v>41.04</v>
      </c>
      <c r="AA35" s="11">
        <f>[31]Fevereiro!$J$30</f>
        <v>31.319999999999997</v>
      </c>
      <c r="AB35" s="11">
        <f>[31]Fevereiro!$J$31</f>
        <v>19.440000000000001</v>
      </c>
      <c r="AC35" s="11">
        <f>[31]Fevereiro!$J$32</f>
        <v>25.56</v>
      </c>
      <c r="AD35" s="87">
        <f t="shared" si="1"/>
        <v>53.64</v>
      </c>
      <c r="AE35" s="109">
        <f t="shared" si="2"/>
        <v>34.341428571428573</v>
      </c>
    </row>
    <row r="36" spans="1:35" x14ac:dyDescent="0.2">
      <c r="A36" s="57" t="s">
        <v>144</v>
      </c>
      <c r="B36" s="11">
        <f>[32]Fevereiro!$J$5</f>
        <v>18.720000000000002</v>
      </c>
      <c r="C36" s="11">
        <f>[32]Fevereiro!$J$6</f>
        <v>28.8</v>
      </c>
      <c r="D36" s="11">
        <f>[32]Fevereiro!$J$7</f>
        <v>28.44</v>
      </c>
      <c r="E36" s="11">
        <f>[32]Fevereiro!$J$8</f>
        <v>35.64</v>
      </c>
      <c r="F36" s="11">
        <f>[32]Fevereiro!$J$9</f>
        <v>98.64</v>
      </c>
      <c r="G36" s="11">
        <f>[32]Fevereiro!$J$10</f>
        <v>50.4</v>
      </c>
      <c r="H36" s="11">
        <f>[32]Fevereiro!$J$11</f>
        <v>29.16</v>
      </c>
      <c r="I36" s="11">
        <f>[32]Fevereiro!$J$12</f>
        <v>51.480000000000004</v>
      </c>
      <c r="J36" s="11">
        <f>[32]Fevereiro!$J$13</f>
        <v>28.44</v>
      </c>
      <c r="K36" s="11">
        <f>[32]Fevereiro!$J$14</f>
        <v>47.88</v>
      </c>
      <c r="L36" s="11">
        <f>[32]Fevereiro!$J$15</f>
        <v>36</v>
      </c>
      <c r="M36" s="11">
        <f>[32]Fevereiro!$J$16</f>
        <v>46.080000000000005</v>
      </c>
      <c r="N36" s="11">
        <f>[32]Fevereiro!$J$17</f>
        <v>26.28</v>
      </c>
      <c r="O36" s="11">
        <f>[32]Fevereiro!$J$18</f>
        <v>29.16</v>
      </c>
      <c r="P36" s="11">
        <f>[32]Fevereiro!$J$19</f>
        <v>41.4</v>
      </c>
      <c r="Q36" s="11">
        <f>[32]Fevereiro!$J$20</f>
        <v>19.8</v>
      </c>
      <c r="R36" s="11">
        <f>[32]Fevereiro!$J$21</f>
        <v>38.159999999999997</v>
      </c>
      <c r="S36" s="11">
        <f>[32]Fevereiro!$J$22</f>
        <v>34.200000000000003</v>
      </c>
      <c r="T36" s="11">
        <f>[32]Fevereiro!$J$23</f>
        <v>43.56</v>
      </c>
      <c r="U36" s="11">
        <f>[32]Fevereiro!$J$24</f>
        <v>31.680000000000003</v>
      </c>
      <c r="V36" s="11" t="str">
        <f>[32]Fevereiro!$J$25</f>
        <v>*</v>
      </c>
      <c r="W36" s="11" t="str">
        <f>[32]Fevereiro!$J$26</f>
        <v>*</v>
      </c>
      <c r="X36" s="11" t="str">
        <f>[32]Fevereiro!$J$27</f>
        <v>*</v>
      </c>
      <c r="Y36" s="11" t="str">
        <f>[32]Fevereiro!$J$28</f>
        <v>*</v>
      </c>
      <c r="Z36" s="11" t="str">
        <f>[32]Fevereiro!$J$29</f>
        <v>*</v>
      </c>
      <c r="AA36" s="11" t="str">
        <f>[32]Fevereiro!$J$30</f>
        <v>*</v>
      </c>
      <c r="AB36" s="11" t="str">
        <f>[32]Fevereiro!$J$31</f>
        <v>*</v>
      </c>
      <c r="AC36" s="11" t="str">
        <f>[32]Fevereiro!$J$32</f>
        <v>*</v>
      </c>
      <c r="AD36" s="87">
        <f t="shared" si="1"/>
        <v>98.64</v>
      </c>
      <c r="AE36" s="109">
        <f t="shared" si="2"/>
        <v>38.195999999999998</v>
      </c>
      <c r="AH36" t="s">
        <v>47</v>
      </c>
    </row>
    <row r="37" spans="1:35" x14ac:dyDescent="0.2">
      <c r="A37" s="57" t="s">
        <v>14</v>
      </c>
      <c r="B37" s="11">
        <f>[33]Fevereiro!$J$5</f>
        <v>57.24</v>
      </c>
      <c r="C37" s="11">
        <f>[33]Fevereiro!$J$6</f>
        <v>31.680000000000003</v>
      </c>
      <c r="D37" s="11">
        <f>[33]Fevereiro!$J$7</f>
        <v>35.28</v>
      </c>
      <c r="E37" s="11">
        <f>[33]Fevereiro!$J$8</f>
        <v>56.16</v>
      </c>
      <c r="F37" s="11">
        <f>[33]Fevereiro!$J$9</f>
        <v>32.76</v>
      </c>
      <c r="G37" s="11">
        <f>[33]Fevereiro!$J$10</f>
        <v>36.36</v>
      </c>
      <c r="H37" s="11">
        <f>[33]Fevereiro!$J$11</f>
        <v>39.96</v>
      </c>
      <c r="I37" s="11">
        <f>[33]Fevereiro!$J$12</f>
        <v>26.28</v>
      </c>
      <c r="J37" s="11">
        <f>[33]Fevereiro!$J$13</f>
        <v>39.6</v>
      </c>
      <c r="K37" s="11">
        <f>[33]Fevereiro!$J$14</f>
        <v>66.239999999999995</v>
      </c>
      <c r="L37" s="11">
        <f>[33]Fevereiro!$J$15</f>
        <v>31.680000000000003</v>
      </c>
      <c r="M37" s="11">
        <f>[33]Fevereiro!$J$16</f>
        <v>43.56</v>
      </c>
      <c r="N37" s="11">
        <f>[33]Fevereiro!$J$17</f>
        <v>28.44</v>
      </c>
      <c r="O37" s="11">
        <f>[33]Fevereiro!$J$18</f>
        <v>45</v>
      </c>
      <c r="P37" s="11">
        <f>[33]Fevereiro!$J$19</f>
        <v>54</v>
      </c>
      <c r="Q37" s="11">
        <f>[33]Fevereiro!$J$20</f>
        <v>3.9600000000000004</v>
      </c>
      <c r="R37" s="11">
        <f>[33]Fevereiro!$J$21</f>
        <v>36.72</v>
      </c>
      <c r="S37" s="11">
        <f>[33]Fevereiro!$J$22</f>
        <v>59.04</v>
      </c>
      <c r="T37" s="11">
        <f>[33]Fevereiro!$J$23</f>
        <v>38.880000000000003</v>
      </c>
      <c r="U37" s="11">
        <f>[33]Fevereiro!$J$24</f>
        <v>24.840000000000003</v>
      </c>
      <c r="V37" s="11">
        <f>[33]Fevereiro!$J$25</f>
        <v>12.96</v>
      </c>
      <c r="W37" s="11">
        <f>[33]Fevereiro!$J$26</f>
        <v>25.2</v>
      </c>
      <c r="X37" s="11">
        <f>[33]Fevereiro!$J$27</f>
        <v>26.64</v>
      </c>
      <c r="Y37" s="11">
        <f>[33]Fevereiro!$J$28</f>
        <v>24.48</v>
      </c>
      <c r="Z37" s="11">
        <f>[33]Fevereiro!$J$29</f>
        <v>35.28</v>
      </c>
      <c r="AA37" s="11">
        <f>[33]Fevereiro!$J$30</f>
        <v>41.04</v>
      </c>
      <c r="AB37" s="11">
        <f>[33]Fevereiro!$J$31</f>
        <v>30.6</v>
      </c>
      <c r="AC37" s="11">
        <f>[33]Fevereiro!$J$32</f>
        <v>42.12</v>
      </c>
      <c r="AD37" s="15">
        <f t="shared" si="1"/>
        <v>66.239999999999995</v>
      </c>
      <c r="AE37" s="115">
        <f t="shared" si="2"/>
        <v>36.642857142857153</v>
      </c>
    </row>
    <row r="38" spans="1:35" x14ac:dyDescent="0.2">
      <c r="A38" s="57" t="s">
        <v>174</v>
      </c>
      <c r="B38" s="11">
        <f>[34]Fevereiro!$J$5</f>
        <v>31.319999999999997</v>
      </c>
      <c r="C38" s="11">
        <f>[34]Fevereiro!$J$6</f>
        <v>24.48</v>
      </c>
      <c r="D38" s="11">
        <f>[34]Fevereiro!$J$7</f>
        <v>63</v>
      </c>
      <c r="E38" s="11">
        <f>[34]Fevereiro!$J$8</f>
        <v>26.28</v>
      </c>
      <c r="F38" s="11">
        <f>[34]Fevereiro!$J$9</f>
        <v>51.480000000000004</v>
      </c>
      <c r="G38" s="11">
        <f>[34]Fevereiro!$J$10</f>
        <v>18.36</v>
      </c>
      <c r="H38" s="11">
        <f>[34]Fevereiro!$J$11</f>
        <v>39.24</v>
      </c>
      <c r="I38" s="11">
        <f>[34]Fevereiro!$J$12</f>
        <v>11.520000000000001</v>
      </c>
      <c r="J38" s="11">
        <f>[34]Fevereiro!$J$13</f>
        <v>14.76</v>
      </c>
      <c r="K38" s="11">
        <f>[34]Fevereiro!$J$14</f>
        <v>18</v>
      </c>
      <c r="L38" s="11">
        <f>[34]Fevereiro!$J$15</f>
        <v>38.519999999999996</v>
      </c>
      <c r="M38" s="11">
        <f>[34]Fevereiro!$J$16</f>
        <v>48.6</v>
      </c>
      <c r="N38" s="11">
        <f>[34]Fevereiro!$J$17</f>
        <v>17.64</v>
      </c>
      <c r="O38" s="11">
        <f>[34]Fevereiro!$J$18</f>
        <v>48.96</v>
      </c>
      <c r="P38" s="11">
        <f>[34]Fevereiro!$J$19</f>
        <v>37.440000000000005</v>
      </c>
      <c r="Q38" s="11">
        <f>[34]Fevereiro!$J$20</f>
        <v>17.28</v>
      </c>
      <c r="R38" s="11">
        <f>[34]Fevereiro!$J$21</f>
        <v>21.240000000000002</v>
      </c>
      <c r="S38" s="11">
        <f>[34]Fevereiro!$J$22</f>
        <v>24.840000000000003</v>
      </c>
      <c r="T38" s="11">
        <f>[34]Fevereiro!$J$23</f>
        <v>33.840000000000003</v>
      </c>
      <c r="U38" s="11">
        <f>[34]Fevereiro!$J$24</f>
        <v>15.120000000000001</v>
      </c>
      <c r="V38" s="11">
        <f>[34]Fevereiro!$J$25</f>
        <v>59.04</v>
      </c>
      <c r="W38" s="11">
        <f>[34]Fevereiro!$J$26</f>
        <v>19.440000000000001</v>
      </c>
      <c r="X38" s="11">
        <f>[34]Fevereiro!$J$27</f>
        <v>14.76</v>
      </c>
      <c r="Y38" s="11">
        <f>[34]Fevereiro!$J$28</f>
        <v>18.36</v>
      </c>
      <c r="Z38" s="11">
        <f>[34]Fevereiro!$J$29</f>
        <v>32.76</v>
      </c>
      <c r="AA38" s="11">
        <f>[34]Fevereiro!$J$30</f>
        <v>31.319999999999997</v>
      </c>
      <c r="AB38" s="11">
        <f>[34]Fevereiro!$J$31</f>
        <v>31.319999999999997</v>
      </c>
      <c r="AC38" s="11">
        <f>[34]Fevereiro!$J$32</f>
        <v>39.6</v>
      </c>
      <c r="AD38" s="87">
        <f t="shared" si="1"/>
        <v>63</v>
      </c>
      <c r="AE38" s="109">
        <f t="shared" si="2"/>
        <v>30.304285714285722</v>
      </c>
      <c r="AH38" t="s">
        <v>47</v>
      </c>
    </row>
    <row r="39" spans="1:35" x14ac:dyDescent="0.2">
      <c r="A39" s="57" t="s">
        <v>15</v>
      </c>
      <c r="B39" s="11">
        <f>[35]Fevereiro!$J$5</f>
        <v>30.6</v>
      </c>
      <c r="C39" s="11">
        <f>[35]Fevereiro!$J$6</f>
        <v>49.32</v>
      </c>
      <c r="D39" s="11">
        <f>[35]Fevereiro!$J$7</f>
        <v>29.880000000000003</v>
      </c>
      <c r="E39" s="11">
        <f>[35]Fevereiro!$J$8</f>
        <v>34.56</v>
      </c>
      <c r="F39" s="11">
        <f>[35]Fevereiro!$J$9</f>
        <v>25.56</v>
      </c>
      <c r="G39" s="11">
        <f>[35]Fevereiro!$J$10</f>
        <v>29.52</v>
      </c>
      <c r="H39" s="11">
        <f>[35]Fevereiro!$J$11</f>
        <v>27</v>
      </c>
      <c r="I39" s="11">
        <f>[35]Fevereiro!$J$12</f>
        <v>25.92</v>
      </c>
      <c r="J39" s="11">
        <f>[35]Fevereiro!$J$13</f>
        <v>32.76</v>
      </c>
      <c r="K39" s="11">
        <f>[35]Fevereiro!$J$14</f>
        <v>43.56</v>
      </c>
      <c r="L39" s="11">
        <f>[35]Fevereiro!$J$15</f>
        <v>45.36</v>
      </c>
      <c r="M39" s="11">
        <f>[35]Fevereiro!$J$16</f>
        <v>36.36</v>
      </c>
      <c r="N39" s="11">
        <f>[35]Fevereiro!$J$17</f>
        <v>27.36</v>
      </c>
      <c r="O39" s="11">
        <f>[35]Fevereiro!$J$18</f>
        <v>26.28</v>
      </c>
      <c r="P39" s="11">
        <f>[35]Fevereiro!$J$19</f>
        <v>40.32</v>
      </c>
      <c r="Q39" s="11">
        <f>[35]Fevereiro!$J$20</f>
        <v>25.2</v>
      </c>
      <c r="R39" s="11">
        <f>[35]Fevereiro!$J$21</f>
        <v>28.08</v>
      </c>
      <c r="S39" s="11">
        <f>[35]Fevereiro!$J$22</f>
        <v>39.96</v>
      </c>
      <c r="T39" s="11">
        <f>[35]Fevereiro!$J$23</f>
        <v>69.48</v>
      </c>
      <c r="U39" s="11">
        <f>[35]Fevereiro!$J$24</f>
        <v>23.040000000000003</v>
      </c>
      <c r="V39" s="11">
        <f>[35]Fevereiro!$J$25</f>
        <v>53.64</v>
      </c>
      <c r="W39" s="11">
        <f>[35]Fevereiro!$J$26</f>
        <v>34.200000000000003</v>
      </c>
      <c r="X39" s="11">
        <f>[35]Fevereiro!$J$27</f>
        <v>37.080000000000005</v>
      </c>
      <c r="Y39" s="11">
        <f>[35]Fevereiro!$J$28</f>
        <v>47.519999999999996</v>
      </c>
      <c r="Z39" s="11">
        <f>[35]Fevereiro!$J$29</f>
        <v>42.84</v>
      </c>
      <c r="AA39" s="11">
        <f>[35]Fevereiro!$J$30</f>
        <v>38.159999999999997</v>
      </c>
      <c r="AB39" s="11">
        <f>[35]Fevereiro!$J$31</f>
        <v>17.64</v>
      </c>
      <c r="AC39" s="11">
        <f>[35]Fevereiro!$J$32</f>
        <v>27.36</v>
      </c>
      <c r="AD39" s="15">
        <f t="shared" si="1"/>
        <v>69.48</v>
      </c>
      <c r="AE39" s="115">
        <f t="shared" si="2"/>
        <v>35.305714285714295</v>
      </c>
      <c r="AF39" s="12" t="s">
        <v>47</v>
      </c>
      <c r="AH39" t="s">
        <v>47</v>
      </c>
    </row>
    <row r="40" spans="1:35" x14ac:dyDescent="0.2">
      <c r="A40" s="57" t="s">
        <v>16</v>
      </c>
      <c r="B40" s="11">
        <f>[36]Fevereiro!$J$5</f>
        <v>41.04</v>
      </c>
      <c r="C40" s="11">
        <f>[36]Fevereiro!$J$6</f>
        <v>46.440000000000005</v>
      </c>
      <c r="D40" s="11">
        <f>[36]Fevereiro!$J$7</f>
        <v>37.440000000000005</v>
      </c>
      <c r="E40" s="11">
        <f>[36]Fevereiro!$J$8</f>
        <v>35.28</v>
      </c>
      <c r="F40" s="11">
        <f>[36]Fevereiro!$J$9</f>
        <v>30.240000000000002</v>
      </c>
      <c r="G40" s="11">
        <f>[36]Fevereiro!$J$10</f>
        <v>28.08</v>
      </c>
      <c r="H40" s="11">
        <f>[36]Fevereiro!$J$11</f>
        <v>21.6</v>
      </c>
      <c r="I40" s="11">
        <f>[36]Fevereiro!$J$12</f>
        <v>25.56</v>
      </c>
      <c r="J40" s="11">
        <f>[36]Fevereiro!$J$13</f>
        <v>35.28</v>
      </c>
      <c r="K40" s="11">
        <f>[36]Fevereiro!$J$14</f>
        <v>40.32</v>
      </c>
      <c r="L40" s="11">
        <f>[36]Fevereiro!$J$15</f>
        <v>41.04</v>
      </c>
      <c r="M40" s="11">
        <f>[36]Fevereiro!$J$16</f>
        <v>43.56</v>
      </c>
      <c r="N40" s="11">
        <f>[36]Fevereiro!$J$17</f>
        <v>31.680000000000003</v>
      </c>
      <c r="O40" s="11">
        <f>[36]Fevereiro!$J$18</f>
        <v>29.52</v>
      </c>
      <c r="P40" s="11">
        <f>[36]Fevereiro!$J$19</f>
        <v>44.64</v>
      </c>
      <c r="Q40" s="11">
        <f>[36]Fevereiro!$J$20</f>
        <v>36.36</v>
      </c>
      <c r="R40" s="11">
        <f>[36]Fevereiro!$J$21</f>
        <v>24.48</v>
      </c>
      <c r="S40" s="11">
        <f>[36]Fevereiro!$J$22</f>
        <v>27.36</v>
      </c>
      <c r="T40" s="11">
        <f>[36]Fevereiro!$J$23</f>
        <v>61.2</v>
      </c>
      <c r="U40" s="11">
        <f>[36]Fevereiro!$J$24</f>
        <v>24.12</v>
      </c>
      <c r="V40" s="11">
        <f>[36]Fevereiro!$J$25</f>
        <v>24.12</v>
      </c>
      <c r="W40" s="11">
        <f>[36]Fevereiro!$J$26</f>
        <v>29.16</v>
      </c>
      <c r="X40" s="11">
        <f>[36]Fevereiro!$J$27</f>
        <v>34.56</v>
      </c>
      <c r="Y40" s="11">
        <f>[36]Fevereiro!$J$28</f>
        <v>41.4</v>
      </c>
      <c r="Z40" s="11">
        <f>[36]Fevereiro!$J$29</f>
        <v>41.04</v>
      </c>
      <c r="AA40" s="11">
        <f>[36]Fevereiro!$J$30</f>
        <v>43.2</v>
      </c>
      <c r="AB40" s="11">
        <f>[36]Fevereiro!$J$31</f>
        <v>19.8</v>
      </c>
      <c r="AC40" s="11">
        <f>[36]Fevereiro!$J$32</f>
        <v>30.240000000000002</v>
      </c>
      <c r="AD40" s="15">
        <f t="shared" si="1"/>
        <v>61.2</v>
      </c>
      <c r="AE40" s="115">
        <f t="shared" si="2"/>
        <v>34.598571428571432</v>
      </c>
      <c r="AI40" t="s">
        <v>47</v>
      </c>
    </row>
    <row r="41" spans="1:35" x14ac:dyDescent="0.2">
      <c r="A41" s="57" t="s">
        <v>175</v>
      </c>
      <c r="B41" s="11">
        <f>[37]Fevereiro!$J$5</f>
        <v>72.360000000000014</v>
      </c>
      <c r="C41" s="11">
        <f>[37]Fevereiro!$J$6</f>
        <v>47.16</v>
      </c>
      <c r="D41" s="11">
        <f>[37]Fevereiro!$J$7</f>
        <v>29.16</v>
      </c>
      <c r="E41" s="11">
        <f>[37]Fevereiro!$J$8</f>
        <v>40.32</v>
      </c>
      <c r="F41" s="11">
        <f>[37]Fevereiro!$J$9</f>
        <v>45</v>
      </c>
      <c r="G41" s="11">
        <f>[37]Fevereiro!$J$10</f>
        <v>52.56</v>
      </c>
      <c r="H41" s="11">
        <f>[37]Fevereiro!$J$11</f>
        <v>21.240000000000002</v>
      </c>
      <c r="I41" s="11">
        <f>[37]Fevereiro!$J$12</f>
        <v>37.800000000000004</v>
      </c>
      <c r="J41" s="11">
        <f>[37]Fevereiro!$J$13</f>
        <v>34.200000000000003</v>
      </c>
      <c r="K41" s="11">
        <f>[37]Fevereiro!$J$14</f>
        <v>46.440000000000005</v>
      </c>
      <c r="L41" s="11">
        <f>[37]Fevereiro!$J$15</f>
        <v>35.64</v>
      </c>
      <c r="M41" s="11">
        <f>[37]Fevereiro!$J$16</f>
        <v>39.96</v>
      </c>
      <c r="N41" s="11">
        <f>[37]Fevereiro!$J$17</f>
        <v>29.16</v>
      </c>
      <c r="O41" s="11">
        <f>[37]Fevereiro!$J$18</f>
        <v>36.72</v>
      </c>
      <c r="P41" s="11">
        <f>[37]Fevereiro!$J$19</f>
        <v>38.159999999999997</v>
      </c>
      <c r="Q41" s="11">
        <f>[37]Fevereiro!$J$20</f>
        <v>28.8</v>
      </c>
      <c r="R41" s="11">
        <f>[37]Fevereiro!$J$21</f>
        <v>30.240000000000002</v>
      </c>
      <c r="S41" s="11">
        <f>[37]Fevereiro!$J$22</f>
        <v>43.56</v>
      </c>
      <c r="T41" s="11">
        <f>[37]Fevereiro!$J$23</f>
        <v>51.480000000000004</v>
      </c>
      <c r="U41" s="11">
        <f>[37]Fevereiro!$J$24</f>
        <v>36</v>
      </c>
      <c r="V41" s="11">
        <f>[37]Fevereiro!$J$25</f>
        <v>26.28</v>
      </c>
      <c r="W41" s="11">
        <f>[37]Fevereiro!$J$26</f>
        <v>37.080000000000005</v>
      </c>
      <c r="X41" s="11">
        <f>[37]Fevereiro!$J$27</f>
        <v>37.800000000000004</v>
      </c>
      <c r="Y41" s="11">
        <f>[37]Fevereiro!$J$28</f>
        <v>41.76</v>
      </c>
      <c r="Z41" s="11">
        <f>[37]Fevereiro!$J$29</f>
        <v>29.52</v>
      </c>
      <c r="AA41" s="11">
        <f>[37]Fevereiro!$J$30</f>
        <v>63</v>
      </c>
      <c r="AB41" s="11">
        <f>[37]Fevereiro!$J$31</f>
        <v>24.840000000000003</v>
      </c>
      <c r="AC41" s="11">
        <f>[37]Fevereiro!$J$32</f>
        <v>33.480000000000004</v>
      </c>
      <c r="AD41" s="15">
        <f t="shared" si="1"/>
        <v>72.360000000000014</v>
      </c>
      <c r="AE41" s="115">
        <f t="shared" si="2"/>
        <v>38.918571428571433</v>
      </c>
    </row>
    <row r="42" spans="1:35" x14ac:dyDescent="0.2">
      <c r="A42" s="57" t="s">
        <v>17</v>
      </c>
      <c r="B42" s="11">
        <f>[38]Fevereiro!$J$5</f>
        <v>28.44</v>
      </c>
      <c r="C42" s="11">
        <f>[38]Fevereiro!$J$6</f>
        <v>36.36</v>
      </c>
      <c r="D42" s="11">
        <f>[38]Fevereiro!$J$7</f>
        <v>29.880000000000003</v>
      </c>
      <c r="E42" s="11">
        <f>[38]Fevereiro!$J$8</f>
        <v>33.840000000000003</v>
      </c>
      <c r="F42" s="11">
        <f>[38]Fevereiro!$J$9</f>
        <v>46.800000000000004</v>
      </c>
      <c r="G42" s="11">
        <f>[38]Fevereiro!$J$10</f>
        <v>28.08</v>
      </c>
      <c r="H42" s="11">
        <f>[38]Fevereiro!$J$11</f>
        <v>28.8</v>
      </c>
      <c r="I42" s="11">
        <f>[38]Fevereiro!$J$12</f>
        <v>38.159999999999997</v>
      </c>
      <c r="J42" s="11">
        <f>[38]Fevereiro!$J$13</f>
        <v>34.92</v>
      </c>
      <c r="K42" s="11">
        <f>[38]Fevereiro!$J$14</f>
        <v>44.64</v>
      </c>
      <c r="L42" s="11">
        <f>[38]Fevereiro!$J$15</f>
        <v>47.16</v>
      </c>
      <c r="M42" s="11">
        <f>[38]Fevereiro!$J$16</f>
        <v>28.8</v>
      </c>
      <c r="N42" s="11">
        <f>[38]Fevereiro!$J$17</f>
        <v>37.800000000000004</v>
      </c>
      <c r="O42" s="11">
        <f>[38]Fevereiro!$J$18</f>
        <v>49.32</v>
      </c>
      <c r="P42" s="11">
        <f>[38]Fevereiro!$J$19</f>
        <v>49.680000000000007</v>
      </c>
      <c r="Q42" s="11">
        <f>[38]Fevereiro!$J$20</f>
        <v>27.720000000000002</v>
      </c>
      <c r="R42" s="11">
        <f>[38]Fevereiro!$J$21</f>
        <v>36.72</v>
      </c>
      <c r="S42" s="11">
        <f>[38]Fevereiro!$J$22</f>
        <v>57.6</v>
      </c>
      <c r="T42" s="11">
        <f>[38]Fevereiro!$J$23</f>
        <v>52.2</v>
      </c>
      <c r="U42" s="11">
        <f>[38]Fevereiro!$J$24</f>
        <v>19.440000000000001</v>
      </c>
      <c r="V42" s="11">
        <f>[38]Fevereiro!$J$25</f>
        <v>19.440000000000001</v>
      </c>
      <c r="W42" s="11">
        <f>[38]Fevereiro!$J$26</f>
        <v>29.16</v>
      </c>
      <c r="X42" s="11">
        <f>[38]Fevereiro!$J$27</f>
        <v>53.28</v>
      </c>
      <c r="Y42" s="11">
        <f>[38]Fevereiro!$J$28</f>
        <v>56.519999999999996</v>
      </c>
      <c r="Z42" s="11">
        <f>[38]Fevereiro!$J$29</f>
        <v>54.36</v>
      </c>
      <c r="AA42" s="11">
        <f>[38]Fevereiro!$J$30</f>
        <v>25.92</v>
      </c>
      <c r="AB42" s="11">
        <f>[38]Fevereiro!$J$31</f>
        <v>15.120000000000001</v>
      </c>
      <c r="AC42" s="11">
        <f>[38]Fevereiro!$J$32</f>
        <v>23.040000000000003</v>
      </c>
      <c r="AD42" s="15">
        <f t="shared" si="1"/>
        <v>57.6</v>
      </c>
      <c r="AE42" s="115">
        <f t="shared" si="2"/>
        <v>36.900000000000013</v>
      </c>
      <c r="AH42" t="s">
        <v>47</v>
      </c>
      <c r="AI42" t="s">
        <v>47</v>
      </c>
    </row>
    <row r="43" spans="1:35" x14ac:dyDescent="0.2">
      <c r="A43" s="57" t="s">
        <v>157</v>
      </c>
      <c r="B43" s="11">
        <f>[39]Fevereiro!$J$5</f>
        <v>35.64</v>
      </c>
      <c r="C43" s="11">
        <f>[39]Fevereiro!$J$6</f>
        <v>30.96</v>
      </c>
      <c r="D43" s="11">
        <f>[39]Fevereiro!$J$7</f>
        <v>43.56</v>
      </c>
      <c r="E43" s="11">
        <f>[39]Fevereiro!$J$8</f>
        <v>55.800000000000004</v>
      </c>
      <c r="F43" s="11">
        <f>[39]Fevereiro!$J$9</f>
        <v>36.72</v>
      </c>
      <c r="G43" s="11">
        <f>[39]Fevereiro!$J$10</f>
        <v>31.319999999999997</v>
      </c>
      <c r="H43" s="11">
        <f>[39]Fevereiro!$J$11</f>
        <v>32.76</v>
      </c>
      <c r="I43" s="11">
        <f>[39]Fevereiro!$J$12</f>
        <v>36</v>
      </c>
      <c r="J43" s="11">
        <f>[39]Fevereiro!$J$13</f>
        <v>47.88</v>
      </c>
      <c r="K43" s="11">
        <f>[39]Fevereiro!$J$14</f>
        <v>44.64</v>
      </c>
      <c r="L43" s="11">
        <f>[39]Fevereiro!$J$15</f>
        <v>34.92</v>
      </c>
      <c r="M43" s="11">
        <f>[39]Fevereiro!$J$16</f>
        <v>46.080000000000005</v>
      </c>
      <c r="N43" s="11">
        <f>[39]Fevereiro!$J$17</f>
        <v>39.6</v>
      </c>
      <c r="O43" s="11">
        <f>[39]Fevereiro!$J$18</f>
        <v>34.56</v>
      </c>
      <c r="P43" s="11">
        <f>[39]Fevereiro!$J$19</f>
        <v>47.16</v>
      </c>
      <c r="Q43" s="11">
        <f>[39]Fevereiro!$J$20</f>
        <v>45.72</v>
      </c>
      <c r="R43" s="11">
        <f>[39]Fevereiro!$J$21</f>
        <v>30.96</v>
      </c>
      <c r="S43" s="11">
        <f>[39]Fevereiro!$J$22</f>
        <v>41.04</v>
      </c>
      <c r="T43" s="11">
        <f>[39]Fevereiro!$J$23</f>
        <v>45.36</v>
      </c>
      <c r="U43" s="11">
        <f>[39]Fevereiro!$J$24</f>
        <v>37.440000000000005</v>
      </c>
      <c r="V43" s="11">
        <f>[39]Fevereiro!$J$25</f>
        <v>26.28</v>
      </c>
      <c r="W43" s="11">
        <f>[39]Fevereiro!$J$26</f>
        <v>28.44</v>
      </c>
      <c r="X43" s="11">
        <f>[39]Fevereiro!$J$27</f>
        <v>59.4</v>
      </c>
      <c r="Y43" s="11">
        <f>[39]Fevereiro!$J$28</f>
        <v>32.76</v>
      </c>
      <c r="Z43" s="11">
        <f>[39]Fevereiro!$J$29</f>
        <v>41.04</v>
      </c>
      <c r="AA43" s="11">
        <f>[39]Fevereiro!$J$30</f>
        <v>57.6</v>
      </c>
      <c r="AB43" s="11">
        <f>[39]Fevereiro!$J$31</f>
        <v>20.52</v>
      </c>
      <c r="AC43" s="11">
        <f>[39]Fevereiro!$J$32</f>
        <v>25.2</v>
      </c>
      <c r="AD43" s="87">
        <f t="shared" si="1"/>
        <v>59.4</v>
      </c>
      <c r="AE43" s="109">
        <f t="shared" si="2"/>
        <v>38.905714285714289</v>
      </c>
      <c r="AH43" t="s">
        <v>47</v>
      </c>
    </row>
    <row r="44" spans="1:35" x14ac:dyDescent="0.2">
      <c r="A44" s="57" t="s">
        <v>18</v>
      </c>
      <c r="B44" s="11">
        <f>[40]Fevereiro!$J$5</f>
        <v>53.64</v>
      </c>
      <c r="C44" s="11">
        <f>[40]Fevereiro!$J$6</f>
        <v>61.560000000000009</v>
      </c>
      <c r="D44" s="11">
        <f>[40]Fevereiro!$J$7</f>
        <v>49.32</v>
      </c>
      <c r="E44" s="11">
        <f>[40]Fevereiro!$J$8</f>
        <v>33.480000000000004</v>
      </c>
      <c r="F44" s="11">
        <f>[40]Fevereiro!$J$9</f>
        <v>31.680000000000003</v>
      </c>
      <c r="G44" s="11">
        <f>[40]Fevereiro!$J$10</f>
        <v>65.52</v>
      </c>
      <c r="H44" s="11">
        <f>[40]Fevereiro!$J$11</f>
        <v>34.56</v>
      </c>
      <c r="I44" s="11">
        <f>[40]Fevereiro!$J$12</f>
        <v>34.200000000000003</v>
      </c>
      <c r="J44" s="11">
        <f>[40]Fevereiro!$J$13</f>
        <v>45.72</v>
      </c>
      <c r="K44" s="11">
        <f>[40]Fevereiro!$J$14</f>
        <v>58.680000000000007</v>
      </c>
      <c r="L44" s="11">
        <f>[40]Fevereiro!$J$15</f>
        <v>28.08</v>
      </c>
      <c r="M44" s="11">
        <f>[40]Fevereiro!$J$16</f>
        <v>48.96</v>
      </c>
      <c r="N44" s="11">
        <f>[40]Fevereiro!$J$17</f>
        <v>39.96</v>
      </c>
      <c r="O44" s="11">
        <f>[40]Fevereiro!$J$18</f>
        <v>56.519999999999996</v>
      </c>
      <c r="P44" s="11">
        <f>[40]Fevereiro!$J$19</f>
        <v>47.519999999999996</v>
      </c>
      <c r="Q44" s="11">
        <f>[40]Fevereiro!$J$20</f>
        <v>40.680000000000007</v>
      </c>
      <c r="R44" s="11">
        <f>[40]Fevereiro!$J$21</f>
        <v>35.64</v>
      </c>
      <c r="S44" s="11">
        <f>[40]Fevereiro!$J$22</f>
        <v>43.56</v>
      </c>
      <c r="T44" s="11">
        <f>[40]Fevereiro!$J$23</f>
        <v>55.080000000000005</v>
      </c>
      <c r="U44" s="11">
        <f>[40]Fevereiro!$J$24</f>
        <v>38.159999999999997</v>
      </c>
      <c r="V44" s="11">
        <f>[40]Fevereiro!$J$25</f>
        <v>35.28</v>
      </c>
      <c r="W44" s="11">
        <f>[40]Fevereiro!$J$26</f>
        <v>43.2</v>
      </c>
      <c r="X44" s="11">
        <f>[40]Fevereiro!$J$27</f>
        <v>35.28</v>
      </c>
      <c r="Y44" s="11">
        <f>[40]Fevereiro!$J$28</f>
        <v>48.96</v>
      </c>
      <c r="Z44" s="11">
        <f>[40]Fevereiro!$J$29</f>
        <v>44.64</v>
      </c>
      <c r="AA44" s="11">
        <f>[40]Fevereiro!$J$30</f>
        <v>41.4</v>
      </c>
      <c r="AB44" s="11">
        <f>[40]Fevereiro!$J$31</f>
        <v>32.76</v>
      </c>
      <c r="AC44" s="11">
        <f>[40]Fevereiro!$J$32</f>
        <v>40.32</v>
      </c>
      <c r="AD44" s="15">
        <f t="shared" si="1"/>
        <v>65.52</v>
      </c>
      <c r="AE44" s="115">
        <f t="shared" si="2"/>
        <v>43.727142857142859</v>
      </c>
      <c r="AH44" t="s">
        <v>47</v>
      </c>
    </row>
    <row r="45" spans="1:35" x14ac:dyDescent="0.2">
      <c r="A45" s="57" t="s">
        <v>162</v>
      </c>
      <c r="B45" s="11">
        <f>[41]Fevereiro!$J$5</f>
        <v>75.239999999999995</v>
      </c>
      <c r="C45" s="11">
        <f>[41]Fevereiro!$J$6</f>
        <v>36.72</v>
      </c>
      <c r="D45" s="11">
        <f>[41]Fevereiro!$J$7</f>
        <v>27</v>
      </c>
      <c r="E45" s="11">
        <f>[41]Fevereiro!$J$8</f>
        <v>53.64</v>
      </c>
      <c r="F45" s="11">
        <f>[41]Fevereiro!$J$9</f>
        <v>31.680000000000003</v>
      </c>
      <c r="G45" s="11">
        <f>[41]Fevereiro!$J$10</f>
        <v>24.840000000000003</v>
      </c>
      <c r="H45" s="11">
        <f>[41]Fevereiro!$J$11</f>
        <v>29.880000000000003</v>
      </c>
      <c r="I45" s="11">
        <f>[41]Fevereiro!$J$12</f>
        <v>21.240000000000002</v>
      </c>
      <c r="J45" s="11">
        <f>[41]Fevereiro!$J$13</f>
        <v>32.76</v>
      </c>
      <c r="K45" s="11">
        <f>[41]Fevereiro!$J$14</f>
        <v>56.88</v>
      </c>
      <c r="L45" s="11">
        <f>[41]Fevereiro!$J$15</f>
        <v>38.519999999999996</v>
      </c>
      <c r="M45" s="11">
        <f>[41]Fevereiro!$J$16</f>
        <v>33.840000000000003</v>
      </c>
      <c r="N45" s="11">
        <f>[41]Fevereiro!$J$17</f>
        <v>23.040000000000003</v>
      </c>
      <c r="O45" s="11">
        <f>[41]Fevereiro!$J$18</f>
        <v>48.24</v>
      </c>
      <c r="P45" s="11">
        <f>[41]Fevereiro!$J$19</f>
        <v>57.6</v>
      </c>
      <c r="Q45" s="11">
        <f>[41]Fevereiro!$J$20</f>
        <v>31.319999999999997</v>
      </c>
      <c r="R45" s="11">
        <f>[41]Fevereiro!$J$21</f>
        <v>29.52</v>
      </c>
      <c r="S45" s="11">
        <f>[41]Fevereiro!$J$22</f>
        <v>33.119999999999997</v>
      </c>
      <c r="T45" s="11">
        <f>[41]Fevereiro!$J$23</f>
        <v>42.12</v>
      </c>
      <c r="U45" s="11">
        <f>[41]Fevereiro!$J$24</f>
        <v>34.56</v>
      </c>
      <c r="V45" s="11">
        <f>[41]Fevereiro!$J$25</f>
        <v>43.2</v>
      </c>
      <c r="W45" s="11">
        <f>[41]Fevereiro!$J$26</f>
        <v>33.840000000000003</v>
      </c>
      <c r="X45" s="11">
        <f>[41]Fevereiro!$J$27</f>
        <v>46.440000000000005</v>
      </c>
      <c r="Y45" s="11">
        <f>[41]Fevereiro!$J$28</f>
        <v>32.4</v>
      </c>
      <c r="Z45" s="11">
        <f>[41]Fevereiro!$J$29</f>
        <v>29.52</v>
      </c>
      <c r="AA45" s="11">
        <f>[41]Fevereiro!$J$30</f>
        <v>78.48</v>
      </c>
      <c r="AB45" s="11">
        <f>[41]Fevereiro!$J$31</f>
        <v>32.04</v>
      </c>
      <c r="AC45" s="11">
        <f>[41]Fevereiro!$J$32</f>
        <v>33.840000000000003</v>
      </c>
      <c r="AD45" s="87">
        <f t="shared" si="1"/>
        <v>78.48</v>
      </c>
      <c r="AE45" s="109">
        <f t="shared" si="2"/>
        <v>38.982857142857142</v>
      </c>
      <c r="AH45" t="s">
        <v>47</v>
      </c>
      <c r="AI45" t="s">
        <v>47</v>
      </c>
    </row>
    <row r="46" spans="1:35" x14ac:dyDescent="0.2">
      <c r="A46" s="57" t="s">
        <v>19</v>
      </c>
      <c r="B46" s="11">
        <f>[42]Fevereiro!$J$5</f>
        <v>36</v>
      </c>
      <c r="C46" s="11">
        <f>[42]Fevereiro!$J$6</f>
        <v>42.84</v>
      </c>
      <c r="D46" s="11">
        <f>[42]Fevereiro!$J$7</f>
        <v>28.44</v>
      </c>
      <c r="E46" s="11">
        <f>[42]Fevereiro!$J$8</f>
        <v>23.759999999999998</v>
      </c>
      <c r="F46" s="11">
        <f>[42]Fevereiro!$J$9</f>
        <v>24.840000000000003</v>
      </c>
      <c r="G46" s="11">
        <f>[42]Fevereiro!$J$10</f>
        <v>37.440000000000005</v>
      </c>
      <c r="H46" s="11">
        <f>[42]Fevereiro!$J$11</f>
        <v>40.680000000000007</v>
      </c>
      <c r="I46" s="11">
        <f>[42]Fevereiro!$J$12</f>
        <v>52.56</v>
      </c>
      <c r="J46" s="11">
        <f>[42]Fevereiro!$J$13</f>
        <v>36</v>
      </c>
      <c r="K46" s="11">
        <f>[42]Fevereiro!$J$14</f>
        <v>37.080000000000005</v>
      </c>
      <c r="L46" s="11">
        <f>[42]Fevereiro!$J$15</f>
        <v>35.28</v>
      </c>
      <c r="M46" s="11">
        <f>[42]Fevereiro!$J$16</f>
        <v>61.560000000000009</v>
      </c>
      <c r="N46" s="11">
        <f>[42]Fevereiro!$J$17</f>
        <v>27.36</v>
      </c>
      <c r="O46" s="11">
        <f>[42]Fevereiro!$J$18</f>
        <v>36.72</v>
      </c>
      <c r="P46" s="11">
        <f>[42]Fevereiro!$J$19</f>
        <v>34.92</v>
      </c>
      <c r="Q46" s="11">
        <f>[42]Fevereiro!$J$20</f>
        <v>29.52</v>
      </c>
      <c r="R46" s="11">
        <f>[42]Fevereiro!$J$21</f>
        <v>27.36</v>
      </c>
      <c r="S46" s="11">
        <f>[42]Fevereiro!$J$22</f>
        <v>39.96</v>
      </c>
      <c r="T46" s="11">
        <f>[42]Fevereiro!$J$23</f>
        <v>30.96</v>
      </c>
      <c r="U46" s="11">
        <f>[42]Fevereiro!$J$24</f>
        <v>34.56</v>
      </c>
      <c r="V46" s="11">
        <f>[42]Fevereiro!$J$25</f>
        <v>20.16</v>
      </c>
      <c r="W46" s="11">
        <f>[42]Fevereiro!$J$26</f>
        <v>26.64</v>
      </c>
      <c r="X46" s="11">
        <f>[42]Fevereiro!$J$27</f>
        <v>35.64</v>
      </c>
      <c r="Y46" s="11">
        <f>[42]Fevereiro!$J$28</f>
        <v>42.480000000000004</v>
      </c>
      <c r="Z46" s="11">
        <f>[42]Fevereiro!$J$29</f>
        <v>49.680000000000007</v>
      </c>
      <c r="AA46" s="11">
        <f>[42]Fevereiro!$J$30</f>
        <v>52.2</v>
      </c>
      <c r="AB46" s="11">
        <f>[42]Fevereiro!$J$31</f>
        <v>19.8</v>
      </c>
      <c r="AC46" s="11">
        <f>[42]Fevereiro!$J$32</f>
        <v>27.720000000000002</v>
      </c>
      <c r="AD46" s="15">
        <f t="shared" si="1"/>
        <v>61.560000000000009</v>
      </c>
      <c r="AE46" s="115">
        <f t="shared" si="2"/>
        <v>35.434285714285707</v>
      </c>
      <c r="AF46" s="12" t="s">
        <v>47</v>
      </c>
      <c r="AG46" t="s">
        <v>47</v>
      </c>
      <c r="AH46" t="s">
        <v>47</v>
      </c>
    </row>
    <row r="47" spans="1:35" x14ac:dyDescent="0.2">
      <c r="A47" s="57" t="s">
        <v>31</v>
      </c>
      <c r="B47" s="11">
        <f>[43]Fevereiro!$J$5</f>
        <v>39.24</v>
      </c>
      <c r="C47" s="11">
        <f>[43]Fevereiro!$J$6</f>
        <v>28.08</v>
      </c>
      <c r="D47" s="11">
        <f>[43]Fevereiro!$J$7</f>
        <v>31.680000000000003</v>
      </c>
      <c r="E47" s="11">
        <f>[43]Fevereiro!$J$8</f>
        <v>27.36</v>
      </c>
      <c r="F47" s="11">
        <f>[43]Fevereiro!$J$9</f>
        <v>36.36</v>
      </c>
      <c r="G47" s="11">
        <f>[43]Fevereiro!$J$10</f>
        <v>28.8</v>
      </c>
      <c r="H47" s="11">
        <f>[43]Fevereiro!$J$11</f>
        <v>26.28</v>
      </c>
      <c r="I47" s="11">
        <f>[43]Fevereiro!$J$12</f>
        <v>30.96</v>
      </c>
      <c r="J47" s="11">
        <f>[43]Fevereiro!$J$13</f>
        <v>53.28</v>
      </c>
      <c r="K47" s="11">
        <f>[43]Fevereiro!$J$14</f>
        <v>38.159999999999997</v>
      </c>
      <c r="L47" s="11">
        <f>[43]Fevereiro!$J$15</f>
        <v>43.2</v>
      </c>
      <c r="M47" s="11">
        <f>[43]Fevereiro!$J$16</f>
        <v>33.119999999999997</v>
      </c>
      <c r="N47" s="11">
        <f>[43]Fevereiro!$J$17</f>
        <v>43.92</v>
      </c>
      <c r="O47" s="11">
        <f>[43]Fevereiro!$J$18</f>
        <v>28.08</v>
      </c>
      <c r="P47" s="11">
        <f>[43]Fevereiro!$J$19</f>
        <v>30.96</v>
      </c>
      <c r="Q47" s="11">
        <f>[43]Fevereiro!$J$20</f>
        <v>23.040000000000003</v>
      </c>
      <c r="R47" s="11">
        <f>[43]Fevereiro!$J$21</f>
        <v>30.6</v>
      </c>
      <c r="S47" s="11">
        <f>[43]Fevereiro!$J$22</f>
        <v>42.84</v>
      </c>
      <c r="T47" s="11">
        <f>[43]Fevereiro!$J$23</f>
        <v>42.12</v>
      </c>
      <c r="U47" s="11">
        <f>[43]Fevereiro!$J$24</f>
        <v>22.68</v>
      </c>
      <c r="V47" s="11">
        <f>[43]Fevereiro!$J$25</f>
        <v>27.36</v>
      </c>
      <c r="W47" s="11">
        <f>[43]Fevereiro!$J$26</f>
        <v>32.4</v>
      </c>
      <c r="X47" s="11">
        <f>[43]Fevereiro!$J$27</f>
        <v>33.480000000000004</v>
      </c>
      <c r="Y47" s="11">
        <f>[43]Fevereiro!$J$28</f>
        <v>38.880000000000003</v>
      </c>
      <c r="Z47" s="11">
        <f>[43]Fevereiro!$J$29</f>
        <v>48.24</v>
      </c>
      <c r="AA47" s="11">
        <f>[43]Fevereiro!$J$30</f>
        <v>29.16</v>
      </c>
      <c r="AB47" s="11">
        <f>[43]Fevereiro!$J$31</f>
        <v>22.32</v>
      </c>
      <c r="AC47" s="11">
        <f>[43]Fevereiro!$J$32</f>
        <v>30.6</v>
      </c>
      <c r="AD47" s="15">
        <f t="shared" si="1"/>
        <v>53.28</v>
      </c>
      <c r="AE47" s="115">
        <f t="shared" si="2"/>
        <v>33.68571428571429</v>
      </c>
      <c r="AH47" t="s">
        <v>47</v>
      </c>
    </row>
    <row r="48" spans="1:35" x14ac:dyDescent="0.2">
      <c r="A48" s="57" t="s">
        <v>44</v>
      </c>
      <c r="B48" s="11">
        <f>[44]Fevereiro!$J$5</f>
        <v>81.72</v>
      </c>
      <c r="C48" s="11">
        <f>[44]Fevereiro!$J$6</f>
        <v>38.880000000000003</v>
      </c>
      <c r="D48" s="11">
        <f>[44]Fevereiro!$J$7</f>
        <v>43.2</v>
      </c>
      <c r="E48" s="11">
        <f>[44]Fevereiro!$J$8</f>
        <v>27.36</v>
      </c>
      <c r="F48" s="11">
        <f>[44]Fevereiro!$J$9</f>
        <v>43.56</v>
      </c>
      <c r="G48" s="11">
        <f>[44]Fevereiro!$J$10</f>
        <v>39.6</v>
      </c>
      <c r="H48" s="11">
        <f>[44]Fevereiro!$J$11</f>
        <v>39.6</v>
      </c>
      <c r="I48" s="11">
        <f>[44]Fevereiro!$J$12</f>
        <v>45.72</v>
      </c>
      <c r="J48" s="11">
        <f>[44]Fevereiro!$J$13</f>
        <v>38.519999999999996</v>
      </c>
      <c r="K48" s="11">
        <f>[44]Fevereiro!$J$14</f>
        <v>36.36</v>
      </c>
      <c r="L48" s="11">
        <f>[44]Fevereiro!$J$15</f>
        <v>37.800000000000004</v>
      </c>
      <c r="M48" s="11">
        <f>[44]Fevereiro!$J$16</f>
        <v>39.6</v>
      </c>
      <c r="N48" s="11">
        <f>[44]Fevereiro!$J$17</f>
        <v>23.759999999999998</v>
      </c>
      <c r="O48" s="11">
        <f>[44]Fevereiro!$J$18</f>
        <v>37.080000000000005</v>
      </c>
      <c r="P48" s="11">
        <f>[44]Fevereiro!$J$19</f>
        <v>32.4</v>
      </c>
      <c r="Q48" s="11">
        <f>[44]Fevereiro!$J$20</f>
        <v>42.12</v>
      </c>
      <c r="R48" s="11">
        <f>[44]Fevereiro!$J$21</f>
        <v>29.880000000000003</v>
      </c>
      <c r="S48" s="11">
        <f>[44]Fevereiro!$J$22</f>
        <v>32.4</v>
      </c>
      <c r="T48" s="11">
        <f>[44]Fevereiro!$J$23</f>
        <v>39.96</v>
      </c>
      <c r="U48" s="11">
        <f>[44]Fevereiro!$J$24</f>
        <v>29.16</v>
      </c>
      <c r="V48" s="11">
        <f>[44]Fevereiro!$J$25</f>
        <v>46.800000000000004</v>
      </c>
      <c r="W48" s="11">
        <f>[44]Fevereiro!$J$26</f>
        <v>31.319999999999997</v>
      </c>
      <c r="X48" s="11">
        <f>[44]Fevereiro!$J$27</f>
        <v>29.16</v>
      </c>
      <c r="Y48" s="11">
        <f>[44]Fevereiro!$J$28</f>
        <v>36.36</v>
      </c>
      <c r="Z48" s="11">
        <f>[44]Fevereiro!$J$29</f>
        <v>34.56</v>
      </c>
      <c r="AA48" s="11">
        <f>[44]Fevereiro!$J$30</f>
        <v>43.92</v>
      </c>
      <c r="AB48" s="11">
        <f>[44]Fevereiro!$J$31</f>
        <v>54.36</v>
      </c>
      <c r="AC48" s="11">
        <f>[44]Fevereiro!$J$32</f>
        <v>36</v>
      </c>
      <c r="AD48" s="15">
        <f t="shared" si="1"/>
        <v>81.72</v>
      </c>
      <c r="AE48" s="115">
        <f t="shared" si="2"/>
        <v>38.970000000000006</v>
      </c>
      <c r="AF48" s="12" t="s">
        <v>47</v>
      </c>
      <c r="AH48" t="s">
        <v>47</v>
      </c>
    </row>
    <row r="49" spans="1:35" x14ac:dyDescent="0.2">
      <c r="A49" s="57" t="s">
        <v>20</v>
      </c>
      <c r="B49" s="11">
        <f>[45]Fevereiro!$J$5</f>
        <v>83.52</v>
      </c>
      <c r="C49" s="11">
        <f>[45]Fevereiro!$J$6</f>
        <v>49.680000000000007</v>
      </c>
      <c r="D49" s="11">
        <f>[45]Fevereiro!$J$7</f>
        <v>36.72</v>
      </c>
      <c r="E49" s="11">
        <f>[45]Fevereiro!$J$8</f>
        <v>29.16</v>
      </c>
      <c r="F49" s="11">
        <f>[45]Fevereiro!$J$9</f>
        <v>26.28</v>
      </c>
      <c r="G49" s="11">
        <f>[45]Fevereiro!$J$10</f>
        <v>27.36</v>
      </c>
      <c r="H49" s="11">
        <f>[45]Fevereiro!$J$11</f>
        <v>24.840000000000003</v>
      </c>
      <c r="I49" s="11">
        <f>[45]Fevereiro!$J$12</f>
        <v>28.08</v>
      </c>
      <c r="J49" s="11">
        <f>[45]Fevereiro!$J$13</f>
        <v>23.759999999999998</v>
      </c>
      <c r="K49" s="11">
        <f>[45]Fevereiro!$J$14</f>
        <v>38.159999999999997</v>
      </c>
      <c r="L49" s="11">
        <f>[45]Fevereiro!$J$15</f>
        <v>33.480000000000004</v>
      </c>
      <c r="M49" s="11">
        <f>[45]Fevereiro!$J$16</f>
        <v>36.72</v>
      </c>
      <c r="N49" s="11">
        <f>[45]Fevereiro!$J$17</f>
        <v>32.04</v>
      </c>
      <c r="O49" s="11">
        <f>[45]Fevereiro!$J$18</f>
        <v>32.76</v>
      </c>
      <c r="P49" s="11">
        <f>[45]Fevereiro!$J$19</f>
        <v>39.24</v>
      </c>
      <c r="Q49" s="11">
        <f>[45]Fevereiro!$J$20</f>
        <v>24.48</v>
      </c>
      <c r="R49" s="11">
        <f>[45]Fevereiro!$J$21</f>
        <v>26.64</v>
      </c>
      <c r="S49" s="11">
        <f>[45]Fevereiro!$J$22</f>
        <v>31.680000000000003</v>
      </c>
      <c r="T49" s="11">
        <f>[45]Fevereiro!$J$23</f>
        <v>45.72</v>
      </c>
      <c r="U49" s="11">
        <f>[45]Fevereiro!$J$24</f>
        <v>26.64</v>
      </c>
      <c r="V49" s="11">
        <f>[45]Fevereiro!$J$25</f>
        <v>32.76</v>
      </c>
      <c r="W49" s="11">
        <f>[45]Fevereiro!$J$26</f>
        <v>22.32</v>
      </c>
      <c r="X49" s="11">
        <f>[45]Fevereiro!$J$27</f>
        <v>41.04</v>
      </c>
      <c r="Y49" s="11">
        <f>[45]Fevereiro!$J$28</f>
        <v>25.56</v>
      </c>
      <c r="Z49" s="11">
        <f>[45]Fevereiro!$J$29</f>
        <v>29.880000000000003</v>
      </c>
      <c r="AA49" s="11">
        <f>[45]Fevereiro!$J$30</f>
        <v>54.36</v>
      </c>
      <c r="AB49" s="11">
        <f>[45]Fevereiro!$J$31</f>
        <v>18.720000000000002</v>
      </c>
      <c r="AC49" s="11">
        <f>[45]Fevereiro!$J$32</f>
        <v>24.12</v>
      </c>
      <c r="AD49" s="15">
        <f t="shared" si="1"/>
        <v>83.52</v>
      </c>
      <c r="AE49" s="115">
        <f t="shared" si="2"/>
        <v>33.77571428571428</v>
      </c>
      <c r="AI49" t="s">
        <v>47</v>
      </c>
    </row>
    <row r="50" spans="1:35" s="5" customFormat="1" ht="17.100000000000001" customHeight="1" x14ac:dyDescent="0.2">
      <c r="A50" s="58" t="s">
        <v>33</v>
      </c>
      <c r="B50" s="13">
        <f t="shared" ref="B50:AD50" si="5">MAX(B5:B49)</f>
        <v>83.52</v>
      </c>
      <c r="C50" s="13">
        <f t="shared" si="5"/>
        <v>67.680000000000007</v>
      </c>
      <c r="D50" s="13">
        <f t="shared" si="5"/>
        <v>63</v>
      </c>
      <c r="E50" s="13">
        <f t="shared" si="5"/>
        <v>68.760000000000005</v>
      </c>
      <c r="F50" s="13">
        <f t="shared" si="5"/>
        <v>98.64</v>
      </c>
      <c r="G50" s="13">
        <f t="shared" si="5"/>
        <v>71.64</v>
      </c>
      <c r="H50" s="13">
        <f t="shared" si="5"/>
        <v>79.92</v>
      </c>
      <c r="I50" s="13">
        <f t="shared" si="5"/>
        <v>60.839999999999996</v>
      </c>
      <c r="J50" s="13">
        <f t="shared" si="5"/>
        <v>53.28</v>
      </c>
      <c r="K50" s="13">
        <f t="shared" si="5"/>
        <v>66.239999999999995</v>
      </c>
      <c r="L50" s="13">
        <f t="shared" si="5"/>
        <v>57.6</v>
      </c>
      <c r="M50" s="13">
        <f t="shared" si="5"/>
        <v>76.319999999999993</v>
      </c>
      <c r="N50" s="13">
        <f t="shared" si="5"/>
        <v>43.92</v>
      </c>
      <c r="O50" s="13">
        <f t="shared" si="5"/>
        <v>149.4</v>
      </c>
      <c r="P50" s="13">
        <f t="shared" si="5"/>
        <v>57.6</v>
      </c>
      <c r="Q50" s="13">
        <f t="shared" si="5"/>
        <v>45.72</v>
      </c>
      <c r="R50" s="13">
        <f t="shared" si="5"/>
        <v>59.04</v>
      </c>
      <c r="S50" s="13">
        <f t="shared" si="5"/>
        <v>77.760000000000005</v>
      </c>
      <c r="T50" s="13">
        <f t="shared" si="5"/>
        <v>75.600000000000009</v>
      </c>
      <c r="U50" s="13">
        <f t="shared" si="5"/>
        <v>50.04</v>
      </c>
      <c r="V50" s="13">
        <f t="shared" si="5"/>
        <v>59.04</v>
      </c>
      <c r="W50" s="13">
        <f t="shared" si="5"/>
        <v>54.72</v>
      </c>
      <c r="X50" s="13">
        <f t="shared" si="5"/>
        <v>59.4</v>
      </c>
      <c r="Y50" s="13">
        <f t="shared" si="5"/>
        <v>65.52</v>
      </c>
      <c r="Z50" s="13">
        <f t="shared" si="5"/>
        <v>58.680000000000007</v>
      </c>
      <c r="AA50" s="13">
        <f t="shared" si="5"/>
        <v>78.48</v>
      </c>
      <c r="AB50" s="13">
        <f t="shared" si="5"/>
        <v>57.24</v>
      </c>
      <c r="AC50" s="13">
        <f t="shared" si="5"/>
        <v>44.28</v>
      </c>
      <c r="AD50" s="15">
        <f t="shared" si="5"/>
        <v>149.4</v>
      </c>
      <c r="AE50" s="88">
        <f>AVERAGE(AE5:AE49)</f>
        <v>36.407209738197864</v>
      </c>
    </row>
    <row r="51" spans="1:35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52"/>
      <c r="AE51" s="54"/>
      <c r="AH51" t="s">
        <v>47</v>
      </c>
    </row>
    <row r="52" spans="1:35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37" t="s">
        <v>97</v>
      </c>
      <c r="U52" s="137"/>
      <c r="V52" s="137"/>
      <c r="W52" s="137"/>
      <c r="X52" s="137"/>
      <c r="Y52" s="131"/>
      <c r="Z52" s="131"/>
      <c r="AA52" s="131"/>
      <c r="AB52" s="131"/>
      <c r="AC52" s="131"/>
      <c r="AD52" s="52"/>
      <c r="AE52" s="51"/>
    </row>
    <row r="53" spans="1:35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38" t="s">
        <v>98</v>
      </c>
      <c r="U53" s="138"/>
      <c r="V53" s="138"/>
      <c r="W53" s="138"/>
      <c r="X53" s="138"/>
      <c r="Y53" s="131"/>
      <c r="Z53" s="131"/>
      <c r="AA53" s="131"/>
      <c r="AB53" s="131"/>
      <c r="AC53" s="131"/>
      <c r="AD53" s="52"/>
      <c r="AE53" s="51"/>
    </row>
    <row r="54" spans="1:35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52"/>
      <c r="AE54" s="89"/>
    </row>
    <row r="55" spans="1:35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52"/>
      <c r="AE55" s="54"/>
      <c r="AH55" t="s">
        <v>47</v>
      </c>
    </row>
    <row r="56" spans="1:35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52"/>
      <c r="AE56" s="54"/>
    </row>
    <row r="57" spans="1:35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2"/>
      <c r="AE57" s="90"/>
    </row>
    <row r="58" spans="1:35" x14ac:dyDescent="0.2">
      <c r="AD58" s="7"/>
    </row>
    <row r="61" spans="1:35" x14ac:dyDescent="0.2">
      <c r="R61" s="2" t="s">
        <v>47</v>
      </c>
      <c r="S61" s="2" t="s">
        <v>47</v>
      </c>
    </row>
    <row r="62" spans="1:35" x14ac:dyDescent="0.2">
      <c r="N62" s="2" t="s">
        <v>47</v>
      </c>
      <c r="O62" s="2" t="s">
        <v>47</v>
      </c>
      <c r="S62" s="2" t="s">
        <v>47</v>
      </c>
      <c r="AH62" t="s">
        <v>47</v>
      </c>
    </row>
    <row r="63" spans="1:35" x14ac:dyDescent="0.2">
      <c r="N63" s="2" t="s">
        <v>47</v>
      </c>
    </row>
    <row r="64" spans="1:35" x14ac:dyDescent="0.2">
      <c r="G64" s="2" t="s">
        <v>47</v>
      </c>
    </row>
    <row r="65" spans="7:35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E65" s="1" t="s">
        <v>47</v>
      </c>
    </row>
    <row r="66" spans="7:35" x14ac:dyDescent="0.2">
      <c r="K66" s="2" t="s">
        <v>47</v>
      </c>
    </row>
    <row r="67" spans="7:35" x14ac:dyDescent="0.2">
      <c r="K67" s="2" t="s">
        <v>47</v>
      </c>
      <c r="AI67" t="s">
        <v>47</v>
      </c>
    </row>
    <row r="68" spans="7:35" x14ac:dyDescent="0.2">
      <c r="G68" s="2" t="s">
        <v>47</v>
      </c>
      <c r="H68" s="2" t="s">
        <v>47</v>
      </c>
    </row>
    <row r="69" spans="7:35" x14ac:dyDescent="0.2">
      <c r="P69" s="2" t="s">
        <v>47</v>
      </c>
    </row>
    <row r="71" spans="7:35" x14ac:dyDescent="0.2">
      <c r="H71" s="2" t="s">
        <v>47</v>
      </c>
      <c r="Z71" s="2" t="s">
        <v>47</v>
      </c>
    </row>
    <row r="72" spans="7:35" x14ac:dyDescent="0.2">
      <c r="I72" s="2" t="s">
        <v>47</v>
      </c>
      <c r="T72" s="2" t="s">
        <v>47</v>
      </c>
    </row>
  </sheetData>
  <sheetProtection password="C6EC" sheet="1" objects="1" scenarios="1"/>
  <mergeCells count="33">
    <mergeCell ref="B2:AE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T53:X53"/>
    <mergeCell ref="W3:W4"/>
    <mergeCell ref="X3:X4"/>
    <mergeCell ref="AB3:AB4"/>
    <mergeCell ref="M3:M4"/>
    <mergeCell ref="V3:V4"/>
    <mergeCell ref="U3:U4"/>
    <mergeCell ref="Q3:Q4"/>
    <mergeCell ref="R3:R4"/>
    <mergeCell ref="S3:S4"/>
    <mergeCell ref="T3:T4"/>
    <mergeCell ref="N3:N4"/>
    <mergeCell ref="AC3:AC4"/>
    <mergeCell ref="Y3:Y4"/>
    <mergeCell ref="Z3:Z4"/>
    <mergeCell ref="AA3:AA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2022-03-10T19:10:31Z</dcterms:modified>
</cp:coreProperties>
</file>