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0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Chuva!$A$1:$AG$32</definedName>
    <definedName name="_xlnm.Print_Area" localSheetId="7">DirVento!$A$1:$AE$4</definedName>
    <definedName name="_xlnm.Print_Area" localSheetId="8">RajadaVento!$A$1:$AE$4</definedName>
    <definedName name="_xlnm.Print_Area" localSheetId="0">TempInst!$A$1:$AE$4</definedName>
    <definedName name="_xlnm.Print_Area" localSheetId="1">TempMax!$A$1:$AF$4</definedName>
    <definedName name="_xlnm.Print_Area" localSheetId="2">TempMin!$A$1:$AF$4</definedName>
    <definedName name="_xlnm.Print_Area" localSheetId="3">UmidInst!$A$1:$AE$4</definedName>
    <definedName name="_xlnm.Print_Area" localSheetId="4">UmidMax!$A$1:$AF$4</definedName>
    <definedName name="_xlnm.Print_Area" localSheetId="5">UmidMin!$A$1:$AF$4</definedName>
    <definedName name="_xlnm.Print_Area" localSheetId="6">VelVentoMax!$A$1:$AE$4</definedName>
  </definedNames>
  <calcPr calcId="162913"/>
</workbook>
</file>

<file path=xl/calcChain.xml><?xml version="1.0" encoding="utf-8"?>
<calcChain xmlns="http://schemas.openxmlformats.org/spreadsheetml/2006/main">
  <c r="AD6" i="13" l="1"/>
  <c r="AC6" i="13"/>
  <c r="AD5" i="7" l="1"/>
  <c r="AD49" i="4"/>
  <c r="AC49" i="4"/>
  <c r="AD48" i="4"/>
  <c r="AC48" i="4"/>
  <c r="AD47" i="4"/>
  <c r="AC47" i="4"/>
  <c r="AD46" i="4"/>
  <c r="AC46" i="4"/>
  <c r="AD45" i="4"/>
  <c r="AC45" i="4"/>
  <c r="AD44" i="4"/>
  <c r="AC44" i="4"/>
  <c r="AD43" i="4"/>
  <c r="AC43" i="4"/>
  <c r="AD42" i="4"/>
  <c r="AC42" i="4"/>
  <c r="AD41" i="4"/>
  <c r="AC41" i="4"/>
  <c r="AD40" i="4"/>
  <c r="AC40" i="4"/>
  <c r="AD39" i="4"/>
  <c r="AC39" i="4"/>
  <c r="AD38" i="4"/>
  <c r="AC38" i="4"/>
  <c r="AD37" i="4"/>
  <c r="AC37" i="4"/>
  <c r="AD36" i="4"/>
  <c r="AC36" i="4"/>
  <c r="AD35" i="4"/>
  <c r="AC35" i="4"/>
  <c r="AD34" i="4"/>
  <c r="AC34" i="4"/>
  <c r="AD33" i="4"/>
  <c r="AC33" i="4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6" i="4"/>
  <c r="AC16" i="4"/>
  <c r="AD15" i="4"/>
  <c r="AC15" i="4"/>
  <c r="AD14" i="4"/>
  <c r="AC14" i="4"/>
  <c r="AD13" i="4"/>
  <c r="AC13" i="4"/>
  <c r="AD12" i="4"/>
  <c r="AC12" i="4"/>
  <c r="AD11" i="4"/>
  <c r="AC11" i="4"/>
  <c r="AD10" i="4"/>
  <c r="AC10" i="4"/>
  <c r="AD9" i="4"/>
  <c r="AC9" i="4"/>
  <c r="AD8" i="4"/>
  <c r="AC8" i="4"/>
  <c r="AD7" i="4"/>
  <c r="AC7" i="4"/>
  <c r="AD6" i="4"/>
  <c r="AC6" i="4"/>
  <c r="AD5" i="4"/>
  <c r="AC5" i="4"/>
  <c r="AD17" i="4"/>
  <c r="AC17" i="4"/>
  <c r="AD49" i="5"/>
  <c r="AC49" i="5"/>
  <c r="AD48" i="5"/>
  <c r="AC48" i="5"/>
  <c r="AD47" i="5"/>
  <c r="AC47" i="5"/>
  <c r="AD46" i="5"/>
  <c r="AC46" i="5"/>
  <c r="AD45" i="5"/>
  <c r="AC45" i="5"/>
  <c r="AD44" i="5"/>
  <c r="AC44" i="5"/>
  <c r="AD43" i="5"/>
  <c r="AC43" i="5"/>
  <c r="AD42" i="5"/>
  <c r="AC42" i="5"/>
  <c r="AD41" i="5"/>
  <c r="AC41" i="5"/>
  <c r="AD40" i="5"/>
  <c r="AC40" i="5"/>
  <c r="AD39" i="5"/>
  <c r="AC39" i="5"/>
  <c r="AD38" i="5"/>
  <c r="AC38" i="5"/>
  <c r="AD37" i="5"/>
  <c r="AC37" i="5"/>
  <c r="AD36" i="5"/>
  <c r="AC36" i="5"/>
  <c r="AD35" i="5"/>
  <c r="AC35" i="5"/>
  <c r="AD34" i="5"/>
  <c r="AC34" i="5"/>
  <c r="AD27" i="5"/>
  <c r="AD33" i="5"/>
  <c r="AC33" i="5"/>
  <c r="AD32" i="5"/>
  <c r="AC32" i="5"/>
  <c r="AD31" i="5"/>
  <c r="AC31" i="5"/>
  <c r="AD30" i="5"/>
  <c r="AC30" i="5"/>
  <c r="AD29" i="5"/>
  <c r="AC29" i="5"/>
  <c r="AD28" i="5"/>
  <c r="AC28" i="5"/>
  <c r="AC27" i="5"/>
  <c r="AD26" i="5"/>
  <c r="AC26" i="5"/>
  <c r="AD13" i="5"/>
  <c r="AC13" i="5"/>
  <c r="AD25" i="5" l="1"/>
  <c r="AC25" i="5"/>
  <c r="AD24" i="5"/>
  <c r="AC24" i="5"/>
  <c r="AD23" i="5"/>
  <c r="AC23" i="5"/>
  <c r="AD22" i="5"/>
  <c r="AC22" i="5"/>
  <c r="AD21" i="5"/>
  <c r="AC21" i="5"/>
  <c r="AD20" i="5"/>
  <c r="AC20" i="5"/>
  <c r="AD19" i="5"/>
  <c r="AC19" i="5"/>
  <c r="AD18" i="5"/>
  <c r="AC18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9" i="5"/>
  <c r="AC9" i="5"/>
  <c r="AD8" i="5"/>
  <c r="AC8" i="5"/>
  <c r="AD7" i="5"/>
  <c r="AC7" i="5"/>
  <c r="AD6" i="5"/>
  <c r="AC6" i="5"/>
  <c r="AD5" i="5"/>
  <c r="AC5" i="5"/>
  <c r="AD17" i="5"/>
  <c r="AC17" i="5"/>
  <c r="AD49" i="6" l="1"/>
  <c r="AC49" i="6"/>
  <c r="AD48" i="6"/>
  <c r="AC48" i="6"/>
  <c r="AD47" i="6"/>
  <c r="AC47" i="6"/>
  <c r="AD46" i="6"/>
  <c r="AC46" i="6"/>
  <c r="AD45" i="6"/>
  <c r="AC45" i="6"/>
  <c r="AD44" i="6"/>
  <c r="AC44" i="6"/>
  <c r="AD43" i="6"/>
  <c r="AC43" i="6"/>
  <c r="AD42" i="6"/>
  <c r="AC42" i="6"/>
  <c r="AD41" i="6"/>
  <c r="AC41" i="6"/>
  <c r="AD40" i="6"/>
  <c r="AC40" i="6"/>
  <c r="AD39" i="6"/>
  <c r="AC39" i="6"/>
  <c r="AD38" i="6"/>
  <c r="AC38" i="6"/>
  <c r="AD37" i="6"/>
  <c r="AC37" i="6"/>
  <c r="AD36" i="6"/>
  <c r="AC36" i="6"/>
  <c r="AD35" i="6"/>
  <c r="AC35" i="6"/>
  <c r="AD34" i="6"/>
  <c r="AC34" i="6"/>
  <c r="AD33" i="6"/>
  <c r="AC33" i="6"/>
  <c r="AD32" i="6"/>
  <c r="AC32" i="6"/>
  <c r="AD31" i="6"/>
  <c r="AC31" i="6"/>
  <c r="AD30" i="6"/>
  <c r="AC30" i="6"/>
  <c r="AD29" i="6"/>
  <c r="AC29" i="6"/>
  <c r="AD28" i="6"/>
  <c r="AC28" i="6"/>
  <c r="AD27" i="6"/>
  <c r="AC27" i="6"/>
  <c r="AD26" i="6"/>
  <c r="AC26" i="6"/>
  <c r="AD25" i="6"/>
  <c r="AC25" i="6"/>
  <c r="AD24" i="6"/>
  <c r="AC24" i="6"/>
  <c r="AD23" i="6"/>
  <c r="AC23" i="6"/>
  <c r="AD22" i="6"/>
  <c r="AC22" i="6"/>
  <c r="AD21" i="6"/>
  <c r="AC21" i="6"/>
  <c r="AD20" i="6"/>
  <c r="AC20" i="6"/>
  <c r="AD19" i="6"/>
  <c r="AC19" i="6"/>
  <c r="AD18" i="6"/>
  <c r="AC18" i="6"/>
  <c r="AD16" i="6"/>
  <c r="AC16" i="6"/>
  <c r="AD15" i="6"/>
  <c r="AC15" i="6"/>
  <c r="AD14" i="6"/>
  <c r="AC14" i="6"/>
  <c r="AD13" i="6"/>
  <c r="AC13" i="6"/>
  <c r="AD12" i="6"/>
  <c r="AC12" i="6"/>
  <c r="AD11" i="6"/>
  <c r="AC11" i="6"/>
  <c r="AD10" i="6"/>
  <c r="AC10" i="6"/>
  <c r="AD9" i="6"/>
  <c r="AC9" i="6"/>
  <c r="AC8" i="6"/>
  <c r="AD7" i="6"/>
  <c r="AC7" i="6"/>
  <c r="AD6" i="6"/>
  <c r="AC6" i="6"/>
  <c r="AD5" i="6"/>
  <c r="AC5" i="6"/>
  <c r="AD17" i="6"/>
  <c r="AC17" i="6"/>
  <c r="AD49" i="7"/>
  <c r="AC49" i="7"/>
  <c r="AD48" i="7"/>
  <c r="AC48" i="7"/>
  <c r="AD47" i="7"/>
  <c r="AC47" i="7"/>
  <c r="AD46" i="7"/>
  <c r="AC46" i="7"/>
  <c r="AD45" i="7"/>
  <c r="AC45" i="7"/>
  <c r="AD44" i="7"/>
  <c r="AC44" i="7"/>
  <c r="AD43" i="7"/>
  <c r="AC43" i="7"/>
  <c r="AD42" i="7"/>
  <c r="AC42" i="7"/>
  <c r="AD41" i="7"/>
  <c r="AC41" i="7"/>
  <c r="AD40" i="7"/>
  <c r="AC40" i="7"/>
  <c r="AD39" i="7"/>
  <c r="AC39" i="7"/>
  <c r="AD38" i="7"/>
  <c r="AC38" i="7"/>
  <c r="AD37" i="7"/>
  <c r="AC37" i="7"/>
  <c r="AD36" i="7"/>
  <c r="AC36" i="7"/>
  <c r="AD35" i="7"/>
  <c r="AC35" i="7"/>
  <c r="AD34" i="7"/>
  <c r="AC34" i="7"/>
  <c r="AD33" i="7"/>
  <c r="AC33" i="7"/>
  <c r="AD32" i="7"/>
  <c r="AC32" i="7"/>
  <c r="AD31" i="7"/>
  <c r="AC31" i="7"/>
  <c r="AD30" i="7"/>
  <c r="AC30" i="7"/>
  <c r="AD29" i="7"/>
  <c r="AC29" i="7"/>
  <c r="AD28" i="7"/>
  <c r="AC28" i="7"/>
  <c r="AD27" i="7"/>
  <c r="AC27" i="7"/>
  <c r="AD26" i="7"/>
  <c r="AC26" i="7"/>
  <c r="AD25" i="7"/>
  <c r="AC25" i="7"/>
  <c r="AD24" i="7"/>
  <c r="AC24" i="7"/>
  <c r="AD23" i="7"/>
  <c r="AC23" i="7"/>
  <c r="AD22" i="7"/>
  <c r="AC22" i="7"/>
  <c r="AD21" i="7"/>
  <c r="AC21" i="7"/>
  <c r="AD20" i="7"/>
  <c r="AC20" i="7"/>
  <c r="AD19" i="7"/>
  <c r="AC19" i="7"/>
  <c r="AD18" i="7"/>
  <c r="AC18" i="7"/>
  <c r="AD16" i="7"/>
  <c r="AC16" i="7"/>
  <c r="AD15" i="7"/>
  <c r="AC15" i="7"/>
  <c r="AD14" i="7"/>
  <c r="AC14" i="7"/>
  <c r="AD13" i="7"/>
  <c r="AC13" i="7"/>
  <c r="AD12" i="7"/>
  <c r="AC12" i="7"/>
  <c r="AD11" i="7"/>
  <c r="AC11" i="7"/>
  <c r="AD10" i="7"/>
  <c r="AC10" i="7"/>
  <c r="AD9" i="7"/>
  <c r="AC9" i="7"/>
  <c r="AD8" i="7"/>
  <c r="AC8" i="7"/>
  <c r="AD7" i="7"/>
  <c r="AC7" i="7"/>
  <c r="AD6" i="7"/>
  <c r="AC6" i="7"/>
  <c r="AC5" i="7"/>
  <c r="AD17" i="7"/>
  <c r="AC17" i="7"/>
  <c r="AD49" i="8"/>
  <c r="AC49" i="8"/>
  <c r="AD48" i="8"/>
  <c r="AC48" i="8"/>
  <c r="AD47" i="8"/>
  <c r="AC47" i="8"/>
  <c r="AD46" i="8"/>
  <c r="AC46" i="8"/>
  <c r="AD45" i="8"/>
  <c r="AC45" i="8"/>
  <c r="AD44" i="8"/>
  <c r="AC44" i="8"/>
  <c r="AD43" i="8"/>
  <c r="AC43" i="8"/>
  <c r="AD42" i="8"/>
  <c r="AC42" i="8"/>
  <c r="AD41" i="8"/>
  <c r="AC41" i="8"/>
  <c r="AD40" i="8"/>
  <c r="AC40" i="8"/>
  <c r="AD39" i="8"/>
  <c r="AC39" i="8"/>
  <c r="AD38" i="8"/>
  <c r="AC38" i="8"/>
  <c r="AD37" i="8"/>
  <c r="AC37" i="8"/>
  <c r="AD36" i="8"/>
  <c r="AC36" i="8"/>
  <c r="AD35" i="8"/>
  <c r="AC35" i="8"/>
  <c r="AD34" i="8"/>
  <c r="AC34" i="8"/>
  <c r="AD33" i="8"/>
  <c r="AC33" i="8"/>
  <c r="AD32" i="8"/>
  <c r="AC32" i="8"/>
  <c r="AD31" i="8"/>
  <c r="AC31" i="8"/>
  <c r="AD30" i="8"/>
  <c r="AC30" i="8"/>
  <c r="AD29" i="8"/>
  <c r="AC29" i="8"/>
  <c r="AD28" i="8"/>
  <c r="AC28" i="8"/>
  <c r="AD27" i="8"/>
  <c r="AC27" i="8"/>
  <c r="AD26" i="8"/>
  <c r="AC26" i="8"/>
  <c r="AD25" i="8"/>
  <c r="AC25" i="8"/>
  <c r="AD24" i="8"/>
  <c r="AC24" i="8"/>
  <c r="AD23" i="8"/>
  <c r="AC23" i="8"/>
  <c r="AD22" i="8"/>
  <c r="AC22" i="8"/>
  <c r="AD21" i="8"/>
  <c r="AC21" i="8"/>
  <c r="AD20" i="8"/>
  <c r="AC20" i="8"/>
  <c r="AC19" i="8"/>
  <c r="AD19" i="8"/>
  <c r="AD18" i="8"/>
  <c r="AC18" i="8"/>
  <c r="AD17" i="8"/>
  <c r="AC17" i="8"/>
  <c r="AD16" i="8"/>
  <c r="AC16" i="8"/>
  <c r="AD15" i="8"/>
  <c r="AC15" i="8"/>
  <c r="AD14" i="8"/>
  <c r="AC14" i="8"/>
  <c r="AD13" i="8"/>
  <c r="AC13" i="8"/>
  <c r="AD12" i="8"/>
  <c r="AC12" i="8"/>
  <c r="AD11" i="8"/>
  <c r="AC11" i="8"/>
  <c r="AD10" i="8"/>
  <c r="AC10" i="8"/>
  <c r="AD9" i="8"/>
  <c r="AC9" i="8"/>
  <c r="AD8" i="8"/>
  <c r="AC8" i="8"/>
  <c r="AD7" i="8"/>
  <c r="AC7" i="8"/>
  <c r="AD6" i="8"/>
  <c r="AC6" i="8"/>
  <c r="AD5" i="8"/>
  <c r="AC5" i="8"/>
  <c r="AD49" i="9"/>
  <c r="AC49" i="9"/>
  <c r="AD48" i="9"/>
  <c r="AC48" i="9"/>
  <c r="AD47" i="9"/>
  <c r="AC47" i="9"/>
  <c r="AD46" i="9"/>
  <c r="AC46" i="9"/>
  <c r="AD45" i="9"/>
  <c r="AC45" i="9"/>
  <c r="AD44" i="9"/>
  <c r="AC44" i="9"/>
  <c r="AD43" i="9"/>
  <c r="AC43" i="9"/>
  <c r="AD42" i="9"/>
  <c r="AC42" i="9"/>
  <c r="AD41" i="9"/>
  <c r="AC41" i="9"/>
  <c r="AD40" i="9"/>
  <c r="AC40" i="9"/>
  <c r="AD39" i="9"/>
  <c r="AC39" i="9"/>
  <c r="AD38" i="9"/>
  <c r="AC38" i="9"/>
  <c r="AD37" i="9"/>
  <c r="AC37" i="9"/>
  <c r="AD36" i="9"/>
  <c r="AC36" i="9"/>
  <c r="AD35" i="9"/>
  <c r="AC35" i="9"/>
  <c r="AD34" i="9"/>
  <c r="AC34" i="9"/>
  <c r="AD33" i="9"/>
  <c r="AC33" i="9"/>
  <c r="AD32" i="9"/>
  <c r="AC32" i="9"/>
  <c r="AD31" i="9"/>
  <c r="AC31" i="9"/>
  <c r="AD30" i="9"/>
  <c r="AC30" i="9"/>
  <c r="AD29" i="9"/>
  <c r="AC29" i="9"/>
  <c r="AD28" i="9"/>
  <c r="AC28" i="9"/>
  <c r="AD27" i="9"/>
  <c r="AC27" i="9"/>
  <c r="AD26" i="9"/>
  <c r="AC26" i="9"/>
  <c r="AD25" i="9"/>
  <c r="AC25" i="9"/>
  <c r="AD24" i="9"/>
  <c r="AC24" i="9"/>
  <c r="AD23" i="9"/>
  <c r="AC23" i="9"/>
  <c r="AD22" i="9"/>
  <c r="AC22" i="9"/>
  <c r="AD21" i="9"/>
  <c r="AC21" i="9"/>
  <c r="AD20" i="9"/>
  <c r="AC20" i="9"/>
  <c r="AD19" i="9"/>
  <c r="AC19" i="9"/>
  <c r="AD18" i="9"/>
  <c r="AC18" i="9"/>
  <c r="AD17" i="9"/>
  <c r="AC17" i="9"/>
  <c r="AD16" i="9"/>
  <c r="AC16" i="9"/>
  <c r="AD15" i="9"/>
  <c r="AC15" i="9"/>
  <c r="AD14" i="9"/>
  <c r="AC14" i="9"/>
  <c r="AD13" i="9"/>
  <c r="AC13" i="9"/>
  <c r="AD12" i="9"/>
  <c r="AC12" i="9"/>
  <c r="AD11" i="9"/>
  <c r="AC11" i="9"/>
  <c r="AD10" i="9"/>
  <c r="AC10" i="9"/>
  <c r="AD9" i="9"/>
  <c r="AC9" i="9"/>
  <c r="AD8" i="9"/>
  <c r="AC8" i="9"/>
  <c r="AD7" i="9"/>
  <c r="AC7" i="9"/>
  <c r="AD6" i="9"/>
  <c r="AC6" i="9"/>
  <c r="AD5" i="9"/>
  <c r="AC5" i="9"/>
  <c r="AD49" i="12"/>
  <c r="AC49" i="12"/>
  <c r="AD48" i="12"/>
  <c r="AC48" i="12"/>
  <c r="AD47" i="12"/>
  <c r="AC47" i="12"/>
  <c r="AD46" i="12"/>
  <c r="AC46" i="12"/>
  <c r="AD45" i="12"/>
  <c r="AC45" i="12"/>
  <c r="AD44" i="12"/>
  <c r="AC44" i="12"/>
  <c r="AD43" i="12"/>
  <c r="AC43" i="12"/>
  <c r="AD42" i="12"/>
  <c r="AC42" i="12"/>
  <c r="AD41" i="12"/>
  <c r="AC41" i="12"/>
  <c r="AD40" i="12"/>
  <c r="AC40" i="12"/>
  <c r="AD39" i="12"/>
  <c r="AC39" i="12"/>
  <c r="AD38" i="12"/>
  <c r="AC38" i="12"/>
  <c r="AD37" i="12"/>
  <c r="AC37" i="12"/>
  <c r="AD36" i="12"/>
  <c r="AC36" i="12"/>
  <c r="AD35" i="12"/>
  <c r="AC35" i="12"/>
  <c r="AD34" i="12"/>
  <c r="AC34" i="12"/>
  <c r="AD33" i="12"/>
  <c r="AC33" i="12"/>
  <c r="AD32" i="12"/>
  <c r="AC32" i="12"/>
  <c r="AD31" i="12"/>
  <c r="AC31" i="12"/>
  <c r="AD30" i="12"/>
  <c r="AC30" i="12"/>
  <c r="AD29" i="12"/>
  <c r="AC29" i="12"/>
  <c r="AD28" i="12"/>
  <c r="AC28" i="12"/>
  <c r="AD27" i="12"/>
  <c r="AC27" i="12"/>
  <c r="AD26" i="12"/>
  <c r="AC26" i="12"/>
  <c r="AD25" i="12"/>
  <c r="AC25" i="12"/>
  <c r="AD24" i="12"/>
  <c r="AC24" i="12"/>
  <c r="AD23" i="12"/>
  <c r="AC23" i="12"/>
  <c r="AD22" i="12"/>
  <c r="AC22" i="12"/>
  <c r="AD21" i="12"/>
  <c r="AC21" i="12"/>
  <c r="AD20" i="12"/>
  <c r="AC20" i="12"/>
  <c r="AD19" i="12"/>
  <c r="AC19" i="12"/>
  <c r="AD18" i="12"/>
  <c r="AC18" i="12"/>
  <c r="AD17" i="12"/>
  <c r="AC17" i="12"/>
  <c r="AD16" i="12"/>
  <c r="AC16" i="12"/>
  <c r="AD15" i="12"/>
  <c r="AC15" i="12"/>
  <c r="AD14" i="12"/>
  <c r="AC14" i="12"/>
  <c r="AD13" i="12"/>
  <c r="AC13" i="12"/>
  <c r="AD12" i="12"/>
  <c r="AC12" i="12"/>
  <c r="AD11" i="12"/>
  <c r="AC11" i="12"/>
  <c r="AD10" i="12"/>
  <c r="AC10" i="12"/>
  <c r="AD9" i="12"/>
  <c r="AC9" i="12"/>
  <c r="AD8" i="12"/>
  <c r="AC8" i="12"/>
  <c r="AD7" i="12"/>
  <c r="AC7" i="12"/>
  <c r="AD6" i="12"/>
  <c r="AC6" i="12"/>
  <c r="AD5" i="12"/>
  <c r="AC5" i="12"/>
  <c r="AD49" i="13"/>
  <c r="AC49" i="13"/>
  <c r="AD48" i="13"/>
  <c r="AC48" i="13"/>
  <c r="AD47" i="13"/>
  <c r="AC47" i="13"/>
  <c r="AD46" i="13"/>
  <c r="AC46" i="13"/>
  <c r="AD45" i="13"/>
  <c r="AC45" i="13"/>
  <c r="AD44" i="13"/>
  <c r="AC44" i="13"/>
  <c r="AD43" i="13"/>
  <c r="AC43" i="13"/>
  <c r="AD42" i="13"/>
  <c r="AC42" i="13"/>
  <c r="AD41" i="13"/>
  <c r="AC41" i="13"/>
  <c r="AD40" i="13"/>
  <c r="AC40" i="13"/>
  <c r="AD39" i="13"/>
  <c r="AC39" i="13"/>
  <c r="AD38" i="13"/>
  <c r="AC38" i="13"/>
  <c r="AD37" i="13"/>
  <c r="AC37" i="13"/>
  <c r="AD36" i="13"/>
  <c r="AC36" i="13"/>
  <c r="AD35" i="13"/>
  <c r="AC35" i="13"/>
  <c r="AD34" i="13"/>
  <c r="AC34" i="13"/>
  <c r="AD33" i="13"/>
  <c r="AC33" i="13"/>
  <c r="AD32" i="13"/>
  <c r="AC32" i="13"/>
  <c r="AD31" i="13"/>
  <c r="AC31" i="13"/>
  <c r="AD30" i="13"/>
  <c r="AC30" i="13"/>
  <c r="AD29" i="13"/>
  <c r="AC29" i="13"/>
  <c r="AD28" i="13"/>
  <c r="AC28" i="13"/>
  <c r="AD27" i="13"/>
  <c r="AC27" i="13"/>
  <c r="AD26" i="13"/>
  <c r="AC26" i="13"/>
  <c r="AD25" i="13"/>
  <c r="AC25" i="13"/>
  <c r="AD24" i="13"/>
  <c r="AC24" i="13"/>
  <c r="AD23" i="13"/>
  <c r="AC23" i="13"/>
  <c r="AD22" i="13"/>
  <c r="AC22" i="13"/>
  <c r="AD21" i="13"/>
  <c r="AC21" i="13"/>
  <c r="AD20" i="13"/>
  <c r="AC20" i="13"/>
  <c r="AD19" i="13"/>
  <c r="AC19" i="13"/>
  <c r="AD18" i="13"/>
  <c r="AC18" i="13"/>
  <c r="AD17" i="13"/>
  <c r="AC17" i="13"/>
  <c r="AD16" i="13"/>
  <c r="AC16" i="13"/>
  <c r="AD15" i="13"/>
  <c r="AC15" i="13"/>
  <c r="AD14" i="13"/>
  <c r="AC14" i="13"/>
  <c r="AD13" i="13"/>
  <c r="AC13" i="13"/>
  <c r="AD12" i="13"/>
  <c r="AC12" i="13"/>
  <c r="AD11" i="13"/>
  <c r="AC11" i="13"/>
  <c r="AD10" i="13"/>
  <c r="AC10" i="13"/>
  <c r="AD9" i="13"/>
  <c r="AC9" i="13"/>
  <c r="AD8" i="13"/>
  <c r="AC8" i="13"/>
  <c r="AD7" i="13"/>
  <c r="AC7" i="13"/>
  <c r="AD5" i="13"/>
  <c r="AC5" i="13"/>
  <c r="AD49" i="15"/>
  <c r="AC49" i="15"/>
  <c r="AD48" i="15"/>
  <c r="AC48" i="15"/>
  <c r="AD47" i="15"/>
  <c r="AC47" i="15"/>
  <c r="AD46" i="15"/>
  <c r="AC46" i="15"/>
  <c r="AD45" i="15"/>
  <c r="AC45" i="15"/>
  <c r="AD44" i="15"/>
  <c r="AC44" i="15"/>
  <c r="AD43" i="15"/>
  <c r="AC43" i="15"/>
  <c r="AD42" i="15"/>
  <c r="AC42" i="15"/>
  <c r="AD41" i="15"/>
  <c r="AC41" i="15"/>
  <c r="AD40" i="15"/>
  <c r="AC40" i="15"/>
  <c r="AD39" i="15"/>
  <c r="AC39" i="15"/>
  <c r="AD38" i="15"/>
  <c r="AC38" i="15"/>
  <c r="AD37" i="15"/>
  <c r="AC37" i="15"/>
  <c r="AD36" i="15"/>
  <c r="AC36" i="15"/>
  <c r="AD35" i="15"/>
  <c r="AC35" i="15"/>
  <c r="AD34" i="15"/>
  <c r="AC34" i="15"/>
  <c r="AD33" i="15"/>
  <c r="AC33" i="15"/>
  <c r="AD32" i="15"/>
  <c r="AC32" i="15"/>
  <c r="AD31" i="15"/>
  <c r="AC31" i="15"/>
  <c r="AD30" i="15"/>
  <c r="AC30" i="15"/>
  <c r="AD29" i="15"/>
  <c r="AC29" i="15"/>
  <c r="AD28" i="15"/>
  <c r="AC28" i="15"/>
  <c r="AD27" i="15"/>
  <c r="AC27" i="15"/>
  <c r="AD26" i="15"/>
  <c r="AC26" i="15"/>
  <c r="AD25" i="15"/>
  <c r="AC25" i="15"/>
  <c r="AD24" i="15"/>
  <c r="AC24" i="15"/>
  <c r="AD23" i="15"/>
  <c r="AC23" i="15"/>
  <c r="AD22" i="15"/>
  <c r="AC22" i="15"/>
  <c r="AD21" i="15"/>
  <c r="AC21" i="15"/>
  <c r="AD20" i="15"/>
  <c r="AC20" i="15"/>
  <c r="AD19" i="15"/>
  <c r="AC19" i="15"/>
  <c r="AD18" i="15"/>
  <c r="AC18" i="15"/>
  <c r="AD17" i="15"/>
  <c r="AC17" i="15"/>
  <c r="AD16" i="15"/>
  <c r="AC16" i="15"/>
  <c r="AD15" i="15"/>
  <c r="AC15" i="15"/>
  <c r="AD14" i="15"/>
  <c r="AC14" i="15"/>
  <c r="AD13" i="15"/>
  <c r="AC13" i="15"/>
  <c r="AD12" i="15"/>
  <c r="AC12" i="15"/>
  <c r="AD11" i="15"/>
  <c r="AC11" i="15"/>
  <c r="AD10" i="15"/>
  <c r="AC10" i="15"/>
  <c r="AD9" i="15"/>
  <c r="AC9" i="15"/>
  <c r="AD8" i="15"/>
  <c r="AC8" i="15"/>
  <c r="AD7" i="15"/>
  <c r="AC7" i="15"/>
  <c r="AD6" i="15"/>
  <c r="AC6" i="15"/>
  <c r="AD5" i="15"/>
  <c r="AC5" i="15"/>
  <c r="AC8" i="14" l="1"/>
  <c r="AD8" i="6" l="1"/>
  <c r="AD49" i="14" l="1"/>
  <c r="AD48" i="14"/>
  <c r="AD47" i="14"/>
  <c r="AD46" i="14"/>
  <c r="AD45" i="14"/>
  <c r="AD44" i="14"/>
  <c r="AD43" i="14"/>
  <c r="AD42" i="14"/>
  <c r="AD41" i="14"/>
  <c r="AD40" i="14"/>
  <c r="AD39" i="14"/>
  <c r="AD38" i="14"/>
  <c r="AD37" i="14"/>
  <c r="AD36" i="14"/>
  <c r="AD35" i="14"/>
  <c r="AD34" i="14"/>
  <c r="AD33" i="14"/>
  <c r="AD32" i="14"/>
  <c r="AD31" i="14"/>
  <c r="AD30" i="14"/>
  <c r="AD29" i="14"/>
  <c r="AD28" i="14"/>
  <c r="AD27" i="14"/>
  <c r="AD26" i="14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7" i="14"/>
  <c r="AC6" i="14"/>
  <c r="AC5" i="14"/>
  <c r="AC49" i="14" l="1"/>
  <c r="AC48" i="14"/>
  <c r="AC47" i="14"/>
  <c r="AC46" i="14"/>
  <c r="AC45" i="14"/>
  <c r="AC44" i="14"/>
  <c r="AC43" i="14"/>
  <c r="AC42" i="14"/>
  <c r="AC41" i="14"/>
  <c r="AC40" i="14"/>
  <c r="AC39" i="14"/>
  <c r="AC38" i="14"/>
  <c r="AC37" i="14"/>
  <c r="AC36" i="14"/>
  <c r="AC35" i="14"/>
  <c r="AC34" i="14"/>
  <c r="AC33" i="14"/>
  <c r="AC32" i="14"/>
  <c r="AC31" i="14"/>
  <c r="AC30" i="14"/>
  <c r="AC29" i="14"/>
  <c r="AC28" i="14"/>
  <c r="AC27" i="14"/>
  <c r="AC26" i="14"/>
  <c r="AC25" i="14"/>
  <c r="AC24" i="14"/>
  <c r="AC23" i="14"/>
  <c r="AC22" i="14"/>
  <c r="AC21" i="14"/>
  <c r="AC20" i="14"/>
  <c r="AC19" i="14"/>
  <c r="AC18" i="14"/>
  <c r="AC17" i="14"/>
  <c r="AC16" i="14"/>
  <c r="AC15" i="14"/>
  <c r="AC14" i="14"/>
  <c r="AC13" i="14"/>
  <c r="AC12" i="14"/>
  <c r="AC11" i="14"/>
  <c r="AC10" i="14"/>
  <c r="AC9" i="14"/>
  <c r="AC7" i="14"/>
  <c r="AC50" i="12" l="1"/>
  <c r="AC50" i="6"/>
  <c r="AC50" i="7"/>
  <c r="AC50" i="8"/>
  <c r="AC50" i="15"/>
  <c r="AC50" i="5"/>
  <c r="AC50" i="9"/>
  <c r="AC51" i="14"/>
  <c r="AC50" i="14"/>
  <c r="AC50" i="4" l="1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D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D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D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22" i="14" l="1"/>
  <c r="AG22" i="14"/>
  <c r="AF22" i="14"/>
  <c r="AE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E26" i="7" l="1"/>
  <c r="AE26" i="9"/>
  <c r="AF26" i="9"/>
  <c r="AE26" i="8"/>
  <c r="AF26" i="8"/>
  <c r="AG20" i="14"/>
  <c r="AF20" i="14"/>
  <c r="AE20" i="14"/>
  <c r="AE15" i="9"/>
  <c r="AF41" i="8" l="1"/>
  <c r="AF31" i="8"/>
  <c r="AE25" i="8"/>
  <c r="AE15" i="7"/>
  <c r="AE43" i="7"/>
  <c r="AG45" i="14"/>
  <c r="AE35" i="9"/>
  <c r="AF38" i="9"/>
  <c r="AF45" i="6"/>
  <c r="AE45" i="14"/>
  <c r="AF25" i="6"/>
  <c r="AF43" i="9"/>
  <c r="AF25" i="15"/>
  <c r="AE25" i="12"/>
  <c r="AE31" i="4"/>
  <c r="AF31" i="12"/>
  <c r="AE41" i="4"/>
  <c r="AF26" i="5"/>
  <c r="AF38" i="5"/>
  <c r="AF41" i="12"/>
  <c r="AE26" i="14"/>
  <c r="AE35" i="14"/>
  <c r="AE38" i="14"/>
  <c r="AE41" i="14"/>
  <c r="AE35" i="7"/>
  <c r="AF15" i="5"/>
  <c r="AE9" i="5"/>
  <c r="AF7" i="15"/>
  <c r="AG7" i="14"/>
  <c r="AE35" i="4"/>
  <c r="AE43" i="4"/>
  <c r="AF31" i="5"/>
  <c r="AF41" i="5"/>
  <c r="AF15" i="6"/>
  <c r="AF26" i="6"/>
  <c r="AE35" i="6"/>
  <c r="AF38" i="6"/>
  <c r="AE45" i="7"/>
  <c r="AF35" i="8"/>
  <c r="AF43" i="8"/>
  <c r="AE25" i="9"/>
  <c r="AF31" i="9"/>
  <c r="AE38" i="9"/>
  <c r="AF45" i="9"/>
  <c r="AE15" i="12"/>
  <c r="AF35" i="12"/>
  <c r="AF43" i="12"/>
  <c r="AF15" i="15"/>
  <c r="AF26" i="15"/>
  <c r="AE35" i="15"/>
  <c r="AF38" i="15"/>
  <c r="AE25" i="14"/>
  <c r="AG26" i="14"/>
  <c r="AE31" i="14"/>
  <c r="AG38" i="14"/>
  <c r="AE43" i="14"/>
  <c r="AE15" i="4"/>
  <c r="AE26" i="4"/>
  <c r="AE38" i="4"/>
  <c r="AF25" i="5"/>
  <c r="AF45" i="5"/>
  <c r="AE15" i="6"/>
  <c r="AF35" i="6"/>
  <c r="AF43" i="6"/>
  <c r="AE25" i="7"/>
  <c r="AE31" i="7"/>
  <c r="AE41" i="7"/>
  <c r="AE15" i="8"/>
  <c r="AE35" i="8"/>
  <c r="AF38" i="8"/>
  <c r="AF25" i="9"/>
  <c r="AF41" i="9"/>
  <c r="AF15" i="12"/>
  <c r="AF26" i="12"/>
  <c r="AE31" i="12"/>
  <c r="AE35" i="12"/>
  <c r="AF38" i="12"/>
  <c r="AE15" i="15"/>
  <c r="AF35" i="15"/>
  <c r="AF43" i="15"/>
  <c r="AF31" i="14"/>
  <c r="AG41" i="14"/>
  <c r="AF43" i="14"/>
  <c r="AE25" i="4"/>
  <c r="AE45" i="4"/>
  <c r="AF35" i="5"/>
  <c r="AF43" i="5"/>
  <c r="AE25" i="6"/>
  <c r="AF31" i="6"/>
  <c r="AF41" i="6"/>
  <c r="AE38" i="7"/>
  <c r="AF25" i="8"/>
  <c r="AF45" i="8"/>
  <c r="AF35" i="9"/>
  <c r="AF25" i="12"/>
  <c r="AE25" i="15"/>
  <c r="AF31" i="15"/>
  <c r="AF41" i="15"/>
  <c r="AE15" i="14"/>
  <c r="AF26" i="14"/>
  <c r="AG31" i="14"/>
  <c r="AF38" i="14"/>
  <c r="AG43" i="14"/>
  <c r="AG9" i="14"/>
  <c r="AE9" i="4"/>
  <c r="AE9" i="12"/>
  <c r="AF9" i="14"/>
  <c r="AE9" i="6"/>
  <c r="AE9" i="15"/>
  <c r="AE7" i="4"/>
  <c r="AF7" i="5"/>
  <c r="AF7" i="9"/>
  <c r="AE7" i="14"/>
  <c r="AF7" i="6"/>
  <c r="AE7" i="5"/>
  <c r="AF7" i="8"/>
  <c r="AF7" i="12"/>
  <c r="AE7" i="7"/>
  <c r="AF7" i="14"/>
  <c r="AF45" i="14"/>
  <c r="AF41" i="14"/>
  <c r="AG35" i="14"/>
  <c r="AF35" i="14"/>
  <c r="AG25" i="14"/>
  <c r="AF25" i="14"/>
  <c r="AF15" i="14"/>
  <c r="AG15" i="14"/>
  <c r="AE9" i="14"/>
  <c r="AE43" i="15"/>
  <c r="AE41" i="15"/>
  <c r="AE38" i="15"/>
  <c r="AE31" i="15"/>
  <c r="AE26" i="15"/>
  <c r="AF9" i="15"/>
  <c r="AE7" i="15"/>
  <c r="AE43" i="12"/>
  <c r="AE41" i="12"/>
  <c r="AE38" i="12"/>
  <c r="AE26" i="12"/>
  <c r="AF9" i="12"/>
  <c r="AE7" i="12"/>
  <c r="AE45" i="9"/>
  <c r="AE43" i="9"/>
  <c r="AE41" i="9"/>
  <c r="AE31" i="9"/>
  <c r="AF15" i="9"/>
  <c r="AE7" i="9"/>
  <c r="AE45" i="8"/>
  <c r="AE43" i="8"/>
  <c r="AE41" i="8"/>
  <c r="AE38" i="8"/>
  <c r="AE31" i="8"/>
  <c r="AF15" i="8"/>
  <c r="AE7" i="8"/>
  <c r="AE45" i="6"/>
  <c r="AE43" i="6"/>
  <c r="AE41" i="6"/>
  <c r="AE38" i="6"/>
  <c r="AE31" i="6"/>
  <c r="AE26" i="6"/>
  <c r="AF9" i="6"/>
  <c r="AE7" i="6"/>
  <c r="AE45" i="5"/>
  <c r="AE43" i="5"/>
  <c r="AE41" i="5"/>
  <c r="AE38" i="5"/>
  <c r="AE35" i="5"/>
  <c r="AE31" i="5"/>
  <c r="AE25" i="5"/>
  <c r="AE26" i="5"/>
  <c r="AE15" i="5"/>
  <c r="AF9" i="5"/>
  <c r="AE46" i="6" l="1"/>
  <c r="AE48" i="6"/>
  <c r="AE27" i="7"/>
  <c r="AE39" i="7"/>
  <c r="AE46" i="7"/>
  <c r="AE23" i="8"/>
  <c r="AF39" i="6"/>
  <c r="AF22" i="8"/>
  <c r="AE40" i="14"/>
  <c r="AF17" i="5"/>
  <c r="AE40" i="6"/>
  <c r="AE28" i="8"/>
  <c r="AF29" i="8"/>
  <c r="AF34" i="8"/>
  <c r="AE39" i="8"/>
  <c r="AF42" i="8"/>
  <c r="AE44" i="8"/>
  <c r="AE47" i="8"/>
  <c r="AF48" i="8"/>
  <c r="AE28" i="9"/>
  <c r="AF29" i="9"/>
  <c r="AF34" i="9"/>
  <c r="AE39" i="9"/>
  <c r="AF42" i="9"/>
  <c r="AE47" i="9"/>
  <c r="AF48" i="9"/>
  <c r="AE28" i="12"/>
  <c r="AF29" i="12"/>
  <c r="AF34" i="12"/>
  <c r="AF42" i="12"/>
  <c r="AE47" i="12"/>
  <c r="AF48" i="12"/>
  <c r="AE28" i="15"/>
  <c r="AF29" i="15"/>
  <c r="AE30" i="15"/>
  <c r="AF34" i="15"/>
  <c r="AF42" i="15"/>
  <c r="AE44" i="15"/>
  <c r="AE47" i="15"/>
  <c r="AF48" i="15"/>
  <c r="AG28" i="14"/>
  <c r="AF19" i="8"/>
  <c r="AE29" i="14"/>
  <c r="AF30" i="14"/>
  <c r="AF37" i="14"/>
  <c r="AE27" i="5"/>
  <c r="AE29" i="5"/>
  <c r="AF39" i="5"/>
  <c r="AE46" i="5"/>
  <c r="AE48" i="5"/>
  <c r="AF27" i="6"/>
  <c r="AE33" i="6"/>
  <c r="AE39" i="6"/>
  <c r="AF40" i="6"/>
  <c r="AF23" i="8"/>
  <c r="AE22" i="8"/>
  <c r="AE22" i="5"/>
  <c r="AF22" i="9"/>
  <c r="AF22" i="12"/>
  <c r="AF22" i="15"/>
  <c r="AE21" i="9"/>
  <c r="AE21" i="15"/>
  <c r="AE21" i="14"/>
  <c r="AE21" i="12"/>
  <c r="AE19" i="8"/>
  <c r="AE18" i="8"/>
  <c r="AE18" i="5"/>
  <c r="AF18" i="9"/>
  <c r="AF18" i="12"/>
  <c r="AF18" i="15"/>
  <c r="AE18" i="14"/>
  <c r="AF18" i="8"/>
  <c r="AE17" i="9"/>
  <c r="AE17" i="12"/>
  <c r="AE17" i="15"/>
  <c r="AE12" i="7"/>
  <c r="AF12" i="8"/>
  <c r="AE12" i="14"/>
  <c r="AF12" i="6"/>
  <c r="AE11" i="5"/>
  <c r="AF8" i="9"/>
  <c r="AF8" i="12"/>
  <c r="AF8" i="15"/>
  <c r="AF8" i="14"/>
  <c r="AE5" i="7"/>
  <c r="AF5" i="8"/>
  <c r="AE5" i="9"/>
  <c r="AE5" i="12"/>
  <c r="AE5" i="15"/>
  <c r="AE19" i="7"/>
  <c r="AE30" i="7"/>
  <c r="AE44" i="7"/>
  <c r="AF8" i="5"/>
  <c r="AF19" i="5"/>
  <c r="AF19" i="6"/>
  <c r="AF23" i="6"/>
  <c r="AE28" i="6"/>
  <c r="AF28" i="8"/>
  <c r="AF33" i="8"/>
  <c r="AF40" i="8"/>
  <c r="AF47" i="8"/>
  <c r="AF28" i="9"/>
  <c r="AE11" i="12"/>
  <c r="AF17" i="12"/>
  <c r="AF28" i="12"/>
  <c r="AF33" i="12"/>
  <c r="AF47" i="12"/>
  <c r="AE11" i="15"/>
  <c r="AF17" i="15"/>
  <c r="AF21" i="15"/>
  <c r="AF28" i="15"/>
  <c r="AF33" i="15"/>
  <c r="AF40" i="15"/>
  <c r="AF47" i="15"/>
  <c r="AG8" i="14"/>
  <c r="AG17" i="14"/>
  <c r="AF21" i="14"/>
  <c r="AE27" i="14"/>
  <c r="AF28" i="14"/>
  <c r="AG29" i="14"/>
  <c r="AE30" i="14"/>
  <c r="AF34" i="14"/>
  <c r="AG37" i="14"/>
  <c r="AF42" i="14"/>
  <c r="AE44" i="14"/>
  <c r="AF12" i="5"/>
  <c r="AF44" i="6"/>
  <c r="AE11" i="7"/>
  <c r="AE23" i="7"/>
  <c r="AE37" i="7"/>
  <c r="AF11" i="8"/>
  <c r="AF44" i="14"/>
  <c r="AG44" i="14"/>
  <c r="AF11" i="5"/>
  <c r="AF23" i="5"/>
  <c r="AF30" i="5"/>
  <c r="AE33" i="5"/>
  <c r="AF37" i="5"/>
  <c r="AF44" i="5"/>
  <c r="AF11" i="6"/>
  <c r="AE30" i="6"/>
  <c r="AF37" i="6"/>
  <c r="AE11" i="9"/>
  <c r="AF17" i="9"/>
  <c r="AF21" i="9"/>
  <c r="AF33" i="9"/>
  <c r="AF40" i="9"/>
  <c r="AF47" i="9"/>
  <c r="AF21" i="12"/>
  <c r="AF40" i="12"/>
  <c r="AE17" i="5"/>
  <c r="AF17" i="8"/>
  <c r="AF21" i="8"/>
  <c r="AF18" i="5"/>
  <c r="AE21" i="5"/>
  <c r="AF22" i="5"/>
  <c r="AE28" i="5"/>
  <c r="AF29" i="5"/>
  <c r="AF34" i="5"/>
  <c r="AE37" i="5"/>
  <c r="AE39" i="5"/>
  <c r="AF42" i="5"/>
  <c r="AE47" i="5"/>
  <c r="AF48" i="5"/>
  <c r="AF8" i="6"/>
  <c r="AE17" i="6"/>
  <c r="AF18" i="6"/>
  <c r="AE19" i="6"/>
  <c r="AE21" i="6"/>
  <c r="AF22" i="6"/>
  <c r="AE23" i="6"/>
  <c r="AF29" i="6"/>
  <c r="AE34" i="6"/>
  <c r="AF42" i="6"/>
  <c r="AE44" i="6"/>
  <c r="AE47" i="6"/>
  <c r="AF48" i="6"/>
  <c r="AE8" i="7"/>
  <c r="AE18" i="7"/>
  <c r="AE22" i="7"/>
  <c r="AE29" i="7"/>
  <c r="AE34" i="7"/>
  <c r="AE42" i="7"/>
  <c r="AE48" i="7"/>
  <c r="AF8" i="8"/>
  <c r="AE17" i="8"/>
  <c r="AE21" i="8"/>
  <c r="AE27" i="8"/>
  <c r="AE29" i="8"/>
  <c r="AF39" i="8"/>
  <c r="AE46" i="8"/>
  <c r="AE48" i="8"/>
  <c r="AF12" i="9"/>
  <c r="AE18" i="9"/>
  <c r="AE22" i="9"/>
  <c r="AE27" i="9"/>
  <c r="AE29" i="9"/>
  <c r="AF39" i="9"/>
  <c r="AE46" i="9"/>
  <c r="AE48" i="9"/>
  <c r="AE18" i="12"/>
  <c r="AE22" i="12"/>
  <c r="AE27" i="12"/>
  <c r="AE29" i="12"/>
  <c r="AE46" i="12"/>
  <c r="AE48" i="12"/>
  <c r="AE18" i="15"/>
  <c r="AE22" i="15"/>
  <c r="AE27" i="15"/>
  <c r="AE40" i="15"/>
  <c r="AE46" i="15"/>
  <c r="AE48" i="15"/>
  <c r="AE8" i="14"/>
  <c r="AF12" i="14"/>
  <c r="AG21" i="14"/>
  <c r="AG27" i="14"/>
  <c r="AE28" i="14"/>
  <c r="AE33" i="14"/>
  <c r="AG34" i="14"/>
  <c r="AE37" i="14"/>
  <c r="AF40" i="14"/>
  <c r="AG42" i="14"/>
  <c r="AE48" i="14"/>
  <c r="AF21" i="5"/>
  <c r="AF28" i="5"/>
  <c r="AF33" i="5"/>
  <c r="AF40" i="5"/>
  <c r="AF47" i="5"/>
  <c r="AE11" i="6"/>
  <c r="AF17" i="6"/>
  <c r="AF21" i="6"/>
  <c r="AE27" i="6"/>
  <c r="AF28" i="6"/>
  <c r="AF33" i="6"/>
  <c r="AF47" i="6"/>
  <c r="AE17" i="7"/>
  <c r="AE21" i="7"/>
  <c r="AE28" i="7"/>
  <c r="AE33" i="7"/>
  <c r="AE40" i="7"/>
  <c r="AE47" i="7"/>
  <c r="AE11" i="8"/>
  <c r="AF30" i="8"/>
  <c r="AE33" i="8"/>
  <c r="AF37" i="8"/>
  <c r="AF44" i="8"/>
  <c r="AF11" i="9"/>
  <c r="AF19" i="9"/>
  <c r="AF23" i="9"/>
  <c r="AF30" i="9"/>
  <c r="AE33" i="9"/>
  <c r="AF37" i="9"/>
  <c r="AF44" i="9"/>
  <c r="AF11" i="12"/>
  <c r="AF19" i="12"/>
  <c r="AF23" i="12"/>
  <c r="AF30" i="12"/>
  <c r="AE33" i="12"/>
  <c r="AF37" i="12"/>
  <c r="AF44" i="12"/>
  <c r="AF11" i="15"/>
  <c r="AF19" i="15"/>
  <c r="AF23" i="15"/>
  <c r="AF30" i="15"/>
  <c r="AE33" i="15"/>
  <c r="AF37" i="15"/>
  <c r="AF44" i="15"/>
  <c r="AE11" i="14"/>
  <c r="AG12" i="14"/>
  <c r="AG19" i="14"/>
  <c r="AG23" i="14"/>
  <c r="AE34" i="14"/>
  <c r="AE39" i="14"/>
  <c r="AG40" i="14"/>
  <c r="AE42" i="14"/>
  <c r="AF6" i="9"/>
  <c r="AF6" i="14"/>
  <c r="AG6" i="14"/>
  <c r="AE6" i="5"/>
  <c r="AF6" i="5"/>
  <c r="AF6" i="6"/>
  <c r="AE6" i="7"/>
  <c r="AF6" i="8"/>
  <c r="AE6" i="14"/>
  <c r="AE6" i="6"/>
  <c r="AF6" i="12"/>
  <c r="AF6" i="15"/>
  <c r="AF5" i="5"/>
  <c r="AE5" i="6"/>
  <c r="AE5" i="8"/>
  <c r="AF5" i="9"/>
  <c r="AF5" i="12"/>
  <c r="AF5" i="15"/>
  <c r="AE5" i="14"/>
  <c r="AF5" i="6"/>
  <c r="AE5" i="5"/>
  <c r="AF48" i="14"/>
  <c r="AG48" i="14"/>
  <c r="AF39" i="14"/>
  <c r="AG39" i="14"/>
  <c r="AF33" i="14"/>
  <c r="AG33" i="14"/>
  <c r="AG30" i="14"/>
  <c r="AF27" i="14"/>
  <c r="AF29" i="14"/>
  <c r="AE17" i="14"/>
  <c r="AG18" i="14"/>
  <c r="AE19" i="14"/>
  <c r="AE23" i="14"/>
  <c r="AF18" i="14"/>
  <c r="AF17" i="14"/>
  <c r="AF19" i="14"/>
  <c r="AF23" i="14"/>
  <c r="AF11" i="14"/>
  <c r="AG11" i="14"/>
  <c r="AF5" i="14"/>
  <c r="AG5" i="14"/>
  <c r="AF46" i="15"/>
  <c r="AE42" i="15"/>
  <c r="AE37" i="15"/>
  <c r="AE34" i="15"/>
  <c r="AF27" i="15"/>
  <c r="AE29" i="15"/>
  <c r="AE19" i="15"/>
  <c r="AE23" i="15"/>
  <c r="AE8" i="15"/>
  <c r="AE6" i="15"/>
  <c r="AF46" i="12"/>
  <c r="AE44" i="12"/>
  <c r="AE42" i="12"/>
  <c r="AE40" i="12"/>
  <c r="AE37" i="12"/>
  <c r="AE34" i="12"/>
  <c r="AF27" i="12"/>
  <c r="AE30" i="12"/>
  <c r="AE19" i="12"/>
  <c r="AE23" i="12"/>
  <c r="AE8" i="12"/>
  <c r="AE6" i="12"/>
  <c r="AF46" i="9"/>
  <c r="AE44" i="9"/>
  <c r="AE42" i="9"/>
  <c r="AE40" i="9"/>
  <c r="AE37" i="9"/>
  <c r="AE34" i="9"/>
  <c r="AE30" i="9"/>
  <c r="AF27" i="9"/>
  <c r="AE19" i="9"/>
  <c r="AE23" i="9"/>
  <c r="AE12" i="9"/>
  <c r="AE8" i="9"/>
  <c r="AE6" i="9"/>
  <c r="AF46" i="8"/>
  <c r="AE42" i="8"/>
  <c r="AE40" i="8"/>
  <c r="AE37" i="8"/>
  <c r="AE34" i="8"/>
  <c r="AE30" i="8"/>
  <c r="AF27" i="8"/>
  <c r="AE12" i="8"/>
  <c r="AE8" i="8"/>
  <c r="AE6" i="8"/>
  <c r="AF46" i="6"/>
  <c r="AE42" i="6"/>
  <c r="AE37" i="6"/>
  <c r="AF34" i="6"/>
  <c r="AE29" i="6"/>
  <c r="AF30" i="6"/>
  <c r="AE18" i="6"/>
  <c r="AE22" i="6"/>
  <c r="AE12" i="6"/>
  <c r="AE8" i="6"/>
  <c r="AF46" i="5"/>
  <c r="AE44" i="5"/>
  <c r="AE42" i="5"/>
  <c r="AE40" i="5"/>
  <c r="AE34" i="5"/>
  <c r="AF27" i="5"/>
  <c r="AE30" i="5"/>
  <c r="AE19" i="5"/>
  <c r="AE23" i="5"/>
  <c r="AE12" i="5"/>
  <c r="AE8" i="5"/>
  <c r="AE51" i="14" l="1"/>
  <c r="AE50" i="7"/>
  <c r="AE6" i="4" l="1"/>
  <c r="AE23" i="4"/>
  <c r="AE29" i="4"/>
  <c r="AE34" i="4"/>
  <c r="AE42" i="4"/>
  <c r="AE48" i="4"/>
  <c r="AE12" i="4"/>
  <c r="AE19" i="4"/>
  <c r="AE28" i="4"/>
  <c r="AE33" i="4"/>
  <c r="AE40" i="4"/>
  <c r="AE47" i="4"/>
  <c r="AE11" i="4"/>
  <c r="AE18" i="4"/>
  <c r="AE22" i="4"/>
  <c r="AE27" i="4"/>
  <c r="AE39" i="4"/>
  <c r="AE46" i="4"/>
  <c r="AE5" i="4"/>
  <c r="AE8" i="4"/>
  <c r="AE17" i="4"/>
  <c r="AE21" i="4"/>
  <c r="AE30" i="4"/>
  <c r="AE37" i="4"/>
  <c r="AE44" i="4"/>
  <c r="AE50" i="4" l="1"/>
  <c r="AD50" i="9" l="1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B50" i="15"/>
  <c r="B50" i="12"/>
  <c r="M50" i="12"/>
  <c r="AD50" i="12"/>
  <c r="AA50" i="12"/>
  <c r="B50" i="8"/>
  <c r="I50" i="14"/>
  <c r="AD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7"/>
  <c r="AD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E50" i="14"/>
  <c r="M51" i="14"/>
  <c r="Q50" i="14"/>
  <c r="Y50" i="14"/>
  <c r="E51" i="14"/>
  <c r="U50" i="14"/>
  <c r="AD50" i="14"/>
  <c r="O50" i="14"/>
  <c r="W50" i="14"/>
  <c r="C51" i="14"/>
  <c r="AD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G51" i="14"/>
  <c r="S51" i="14"/>
  <c r="AF50" i="15"/>
  <c r="AF50" i="12"/>
  <c r="AF50" i="9"/>
  <c r="AF50" i="8"/>
  <c r="AF50" i="6"/>
  <c r="AE50" i="15"/>
  <c r="AE50" i="12"/>
  <c r="AE50" i="9"/>
  <c r="AE50" i="8"/>
  <c r="AE50" i="6"/>
  <c r="AF50" i="5"/>
  <c r="D51" i="14"/>
  <c r="H51" i="14"/>
  <c r="L51" i="14"/>
  <c r="P51" i="14"/>
  <c r="T51" i="14"/>
  <c r="X51" i="14"/>
  <c r="AB51" i="14"/>
  <c r="B50" i="14"/>
  <c r="AE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0" i="4" l="1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C50" i="4" l="1"/>
  <c r="K50" i="4"/>
  <c r="O50" i="4"/>
  <c r="S50" i="4"/>
  <c r="W50" i="4"/>
  <c r="AA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E50" i="14" l="1"/>
  <c r="AF50" i="14"/>
</calcChain>
</file>

<file path=xl/sharedStrings.xml><?xml version="1.0" encoding="utf-8"?>
<sst xmlns="http://schemas.openxmlformats.org/spreadsheetml/2006/main" count="1774" uniqueCount="238">
  <si>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</si>
  <si>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</si>
  <si>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</si>
  <si>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</si>
  <si>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</si>
  <si>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</si>
  <si>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</si>
  <si>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</si>
  <si>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</si>
  <si>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</si>
  <si>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</si>
  <si>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</si>
  <si>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</si>
  <si>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</si>
  <si>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</si>
  <si>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</si>
  <si>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</si>
  <si>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</si>
  <si>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</si>
  <si>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</si>
  <si>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</si>
  <si>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</si>
  <si>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</si>
  <si>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</si>
  <si>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</si>
  <si>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</si>
  <si>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</si>
  <si>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</si>
  <si>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</si>
  <si>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</si>
  <si>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</si>
  <si>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</si>
  <si>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</si>
  <si>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</si>
  <si>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</si>
  <si>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</si>
  <si>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</si>
  <si>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</si>
  <si>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</si>
  <si>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</si>
  <si>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</si>
  <si>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</si>
  <si>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</si>
  <si>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</si>
  <si>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</si>
  <si>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</si>
  <si>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</si>
  <si>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</si>
  <si>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</si>
  <si>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</si>
  <si>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</si>
  <si>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</si>
  <si>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</si>
  <si>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</si>
  <si>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</si>
  <si>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</si>
  <si>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</si>
  <si>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</si>
  <si>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</si>
  <si>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</si>
  <si>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</si>
  <si>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</si>
  <si>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</si>
  <si>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</si>
  <si>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</si>
  <si>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</si>
  <si>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</si>
  <si>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</si>
  <si>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</si>
  <si>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</si>
  <si>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</si>
  <si>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</si>
  <si>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</si>
  <si>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</si>
  <si>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</si>
  <si>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</si>
  <si>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</si>
  <si>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</si>
  <si>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</si>
  <si>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</si>
  <si>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</si>
  <si>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</si>
  <si>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</si>
  <si>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</si>
  <si>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</si>
  <si>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</si>
  <si>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</si>
  <si>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</si>
  <si>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</si>
  <si>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</si>
  <si>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</si>
  <si>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</si>
  <si>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</si>
  <si>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</si>
  <si>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</si>
  <si>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</si>
  <si>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</si>
  <si>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</si>
  <si>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</si>
  <si>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</si>
  <si>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</si>
  <si>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</si>
  <si>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</si>
  <si>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</si>
  <si>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</si>
  <si>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</si>
  <si>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</si>
  <si>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</si>
  <si>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</si>
  <si>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</si>
  <si>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</si>
  <si>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</si>
  <si>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</si>
  <si>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</si>
  <si>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</si>
  <si>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</si>
  <si>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</si>
  <si>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</si>
  <si>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</si>
  <si>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</si>
  <si>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</si>
  <si>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</si>
  <si>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</si>
  <si>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</si>
  <si>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</si>
  <si>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</si>
  <si>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</si>
  <si>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</si>
  <si>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</si>
  <si>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</si>
  <si>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</si>
  <si>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</si>
  <si>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</si>
  <si>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</si>
  <si>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</si>
  <si>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</si>
  <si>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</si>
  <si>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</si>
  <si>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</si>
  <si>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</si>
  <si>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</si>
  <si>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</si>
  <si>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</si>
  <si>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</si>
  <si>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</si>
  <si>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</si>
  <si>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</si>
  <si>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</si>
  <si>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</si>
  <si>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</si>
  <si>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</si>
  <si>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</si>
  <si>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</si>
  <si>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</si>
  <si>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</si>
  <si>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</si>
  <si>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</si>
  <si>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</si>
  <si>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</si>
  <si>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</si>
  <si>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</si>
  <si>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</si>
  <si>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</si>
  <si>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</si>
  <si>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</si>
  <si>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</si>
  <si>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</si>
  <si>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</si>
  <si>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</si>
  <si>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</si>
  <si>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</si>
  <si>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</si>
  <si>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</si>
  <si>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</si>
  <si>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</si>
  <si>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</si>
  <si>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</si>
  <si>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</si>
  <si>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</si>
  <si>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</si>
  <si>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</si>
  <si>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</si>
  <si>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</si>
  <si>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</si>
  <si>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</si>
  <si>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</si>
  <si>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</si>
  <si>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</si>
  <si>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</si>
  <si>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</si>
  <si>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</si>
  <si>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</si>
  <si>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</si>
  <si>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</si>
  <si>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</si>
  <si>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</si>
  <si>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</si>
  <si>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</si>
  <si>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</si>
  <si>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</si>
  <si>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</si>
  <si>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</si>
  <si>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</si>
  <si>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</si>
  <si>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</si>
  <si>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</si>
  <si>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</si>
  <si>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</si>
  <si>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</si>
  <si>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</si>
  <si>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</si>
  <si>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</si>
  <si>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</si>
  <si>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</si>
  <si>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</si>
  <si>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</si>
  <si>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</si>
  <si>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</si>
  <si>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</si>
  <si>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</si>
  <si>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</si>
  <si>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</si>
  <si>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</si>
  <si>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</si>
  <si>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</si>
  <si>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</si>
  <si>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</si>
  <si>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</si>
  <si>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</si>
  <si>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</si>
  <si>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NE</t>
  </si>
  <si>
    <t>SO</t>
  </si>
  <si>
    <t>S</t>
  </si>
  <si>
    <t>L</t>
  </si>
  <si>
    <t>N</t>
  </si>
  <si>
    <t>FEVEREIRO/2020</t>
  </si>
  <si>
    <t>SE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</si>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</sst>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8" fillId="12" borderId="29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180974</xdr:colOff>
      <xdr:row>52</xdr:row>
      <xdr:rowOff>105833</xdr:rowOff>
    </xdr:from>
    <xdr:to>
      <xdr:col>29</xdr:col>
      <xdr:colOff>283633</xdr:colOff>
      <xdr:row>56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7724" y="866775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52</xdr:row>
      <xdr:rowOff>116417</xdr:rowOff>
    </xdr:from>
    <xdr:to>
      <xdr:col>32</xdr:col>
      <xdr:colOff>814918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288925</xdr:colOff>
      <xdr:row>52</xdr:row>
      <xdr:rowOff>105833</xdr:rowOff>
    </xdr:from>
    <xdr:to>
      <xdr:col>30</xdr:col>
      <xdr:colOff>488951</xdr:colOff>
      <xdr:row>56</xdr:row>
      <xdr:rowOff>52916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6925" y="8752416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236008</xdr:colOff>
      <xdr:row>52</xdr:row>
      <xdr:rowOff>116417</xdr:rowOff>
    </xdr:from>
    <xdr:to>
      <xdr:col>30</xdr:col>
      <xdr:colOff>460375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8091" y="87630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149224</xdr:colOff>
      <xdr:row>52</xdr:row>
      <xdr:rowOff>127000</xdr:rowOff>
    </xdr:from>
    <xdr:to>
      <xdr:col>28</xdr:col>
      <xdr:colOff>153521</xdr:colOff>
      <xdr:row>56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224" y="8773583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11</xdr:col>
      <xdr:colOff>306916</xdr:colOff>
      <xdr:row>53</xdr:row>
      <xdr:rowOff>74082</xdr:rowOff>
    </xdr:from>
    <xdr:to>
      <xdr:col>14</xdr:col>
      <xdr:colOff>255508</xdr:colOff>
      <xdr:row>56</xdr:row>
      <xdr:rowOff>106360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281083" y="8879415"/>
          <a:ext cx="1365513" cy="5085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191557</xdr:colOff>
      <xdr:row>52</xdr:row>
      <xdr:rowOff>137584</xdr:rowOff>
    </xdr:from>
    <xdr:to>
      <xdr:col>30</xdr:col>
      <xdr:colOff>485775</xdr:colOff>
      <xdr:row>56</xdr:row>
      <xdr:rowOff>84667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3224" y="878416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182033</xdr:colOff>
      <xdr:row>52</xdr:row>
      <xdr:rowOff>105833</xdr:rowOff>
    </xdr:from>
    <xdr:to>
      <xdr:col>30</xdr:col>
      <xdr:colOff>382059</xdr:colOff>
      <xdr:row>56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700" y="8752416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138639</xdr:colOff>
      <xdr:row>53</xdr:row>
      <xdr:rowOff>0</xdr:rowOff>
    </xdr:from>
    <xdr:to>
      <xdr:col>31</xdr:col>
      <xdr:colOff>110065</xdr:colOff>
      <xdr:row>56</xdr:row>
      <xdr:rowOff>105833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9139" y="880533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197907</xdr:colOff>
      <xdr:row>53</xdr:row>
      <xdr:rowOff>154517</xdr:rowOff>
    </xdr:from>
    <xdr:to>
      <xdr:col>30</xdr:col>
      <xdr:colOff>563033</xdr:colOff>
      <xdr:row>57</xdr:row>
      <xdr:rowOff>101600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8782" y="89365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11</xdr:col>
      <xdr:colOff>213783</xdr:colOff>
      <xdr:row>54</xdr:row>
      <xdr:rowOff>67732</xdr:rowOff>
    </xdr:from>
    <xdr:to>
      <xdr:col>17</xdr:col>
      <xdr:colOff>156896</xdr:colOff>
      <xdr:row>57</xdr:row>
      <xdr:rowOff>100010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4157133" y="90117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233890</xdr:colOff>
      <xdr:row>52</xdr:row>
      <xdr:rowOff>148167</xdr:rowOff>
    </xdr:from>
    <xdr:to>
      <xdr:col>31</xdr:col>
      <xdr:colOff>88900</xdr:colOff>
      <xdr:row>56</xdr:row>
      <xdr:rowOff>95250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0223" y="8794750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guaClara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rasil&#226;ndia_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arap&#243;_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mapu&#227;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mpoGrande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ssilandia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hapadaoDoSul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rumba_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staRica_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xim_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Dourado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mambai_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FatimaDoSul_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guatemi_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tapor&#227;_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taquirai_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vinhema_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ardim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uti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LagunaCarap&#227;_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aracaju_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iranda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gelica_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Nhumirim_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lvorada_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ndradina_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aranaiba_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PedroGomes_20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ntaPora_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rtoMurtinho_20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RibasdoRioPardo_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RioBrilhante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antaRitadoPardo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quidauana_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aoGabriel_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elviria_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eteQuedas_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idrolandia_202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onora_202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TresLagoas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ralMoreira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andeirantes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ataguassu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elaVista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oni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25.862500000000001</v>
          </cell>
          <cell r="C5">
            <v>32.5</v>
          </cell>
          <cell r="D5">
            <v>23.1</v>
          </cell>
          <cell r="E5">
            <v>85.708333333333329</v>
          </cell>
          <cell r="F5">
            <v>96</v>
          </cell>
          <cell r="G5">
            <v>56</v>
          </cell>
          <cell r="H5">
            <v>13.68</v>
          </cell>
          <cell r="I5" t="str">
            <v>L</v>
          </cell>
          <cell r="J5">
            <v>51.480000000000004</v>
          </cell>
          <cell r="K5">
            <v>7.8000000000000007</v>
          </cell>
        </row>
        <row r="6">
          <cell r="B6">
            <v>25.583333333333339</v>
          </cell>
          <cell r="C6">
            <v>32.1</v>
          </cell>
          <cell r="D6">
            <v>21.9</v>
          </cell>
          <cell r="E6">
            <v>84.791666666666671</v>
          </cell>
          <cell r="F6">
            <v>99</v>
          </cell>
          <cell r="G6">
            <v>50</v>
          </cell>
          <cell r="H6">
            <v>15.840000000000002</v>
          </cell>
          <cell r="I6" t="str">
            <v>NE</v>
          </cell>
          <cell r="J6">
            <v>38.880000000000003</v>
          </cell>
          <cell r="K6">
            <v>4.2</v>
          </cell>
        </row>
        <row r="7">
          <cell r="B7">
            <v>26.170833333333334</v>
          </cell>
          <cell r="C7">
            <v>35.1</v>
          </cell>
          <cell r="D7">
            <v>22.4</v>
          </cell>
          <cell r="E7">
            <v>84.958333333333329</v>
          </cell>
          <cell r="F7">
            <v>99</v>
          </cell>
          <cell r="G7">
            <v>43</v>
          </cell>
          <cell r="H7">
            <v>13.32</v>
          </cell>
          <cell r="I7" t="str">
            <v>O</v>
          </cell>
          <cell r="J7">
            <v>49.680000000000007</v>
          </cell>
          <cell r="K7">
            <v>34.799999999999997</v>
          </cell>
        </row>
        <row r="8">
          <cell r="B8">
            <v>26.033333333333331</v>
          </cell>
          <cell r="C8">
            <v>34.200000000000003</v>
          </cell>
          <cell r="D8">
            <v>22.1</v>
          </cell>
          <cell r="E8">
            <v>84.75</v>
          </cell>
          <cell r="F8">
            <v>100</v>
          </cell>
          <cell r="G8">
            <v>49</v>
          </cell>
          <cell r="H8">
            <v>5.7600000000000007</v>
          </cell>
          <cell r="I8" t="str">
            <v>S</v>
          </cell>
          <cell r="J8">
            <v>43.56</v>
          </cell>
          <cell r="K8">
            <v>73.600000000000009</v>
          </cell>
        </row>
        <row r="9">
          <cell r="B9">
            <v>26.325000000000003</v>
          </cell>
          <cell r="C9">
            <v>33.200000000000003</v>
          </cell>
          <cell r="D9">
            <v>21.9</v>
          </cell>
          <cell r="E9">
            <v>82.416666666666671</v>
          </cell>
          <cell r="F9">
            <v>100</v>
          </cell>
          <cell r="G9">
            <v>50</v>
          </cell>
          <cell r="H9">
            <v>12.24</v>
          </cell>
          <cell r="I9" t="str">
            <v>NE</v>
          </cell>
          <cell r="J9">
            <v>30.6</v>
          </cell>
          <cell r="K9">
            <v>6.4</v>
          </cell>
        </row>
        <row r="10">
          <cell r="B10">
            <v>26.737500000000008</v>
          </cell>
          <cell r="C10">
            <v>32.6</v>
          </cell>
          <cell r="D10">
            <v>22.7</v>
          </cell>
          <cell r="E10">
            <v>82.916666666666671</v>
          </cell>
          <cell r="F10">
            <v>100</v>
          </cell>
          <cell r="G10">
            <v>60</v>
          </cell>
          <cell r="H10">
            <v>9.3600000000000012</v>
          </cell>
          <cell r="I10" t="str">
            <v>NO</v>
          </cell>
          <cell r="J10">
            <v>36</v>
          </cell>
          <cell r="K10">
            <v>5.3999999999999995</v>
          </cell>
        </row>
        <row r="11">
          <cell r="B11">
            <v>25.887499999999999</v>
          </cell>
          <cell r="C11">
            <v>34.1</v>
          </cell>
          <cell r="D11">
            <v>21.7</v>
          </cell>
          <cell r="E11">
            <v>84.5</v>
          </cell>
          <cell r="F11">
            <v>100</v>
          </cell>
          <cell r="G11">
            <v>45</v>
          </cell>
          <cell r="H11">
            <v>12.24</v>
          </cell>
          <cell r="I11" t="str">
            <v>O</v>
          </cell>
          <cell r="J11">
            <v>59.4</v>
          </cell>
          <cell r="K11">
            <v>39.4</v>
          </cell>
        </row>
        <row r="12">
          <cell r="B12">
            <v>26.041666666666668</v>
          </cell>
          <cell r="C12">
            <v>31.2</v>
          </cell>
          <cell r="D12">
            <v>22.7</v>
          </cell>
          <cell r="E12">
            <v>85.458333333333329</v>
          </cell>
          <cell r="F12">
            <v>100</v>
          </cell>
          <cell r="G12">
            <v>55</v>
          </cell>
          <cell r="H12">
            <v>11.16</v>
          </cell>
          <cell r="I12" t="str">
            <v>O</v>
          </cell>
          <cell r="J12">
            <v>30.96</v>
          </cell>
          <cell r="K12">
            <v>0.60000000000000009</v>
          </cell>
        </row>
        <row r="13">
          <cell r="B13">
            <v>26.366666666666671</v>
          </cell>
          <cell r="C13">
            <v>33.1</v>
          </cell>
          <cell r="D13">
            <v>23.4</v>
          </cell>
          <cell r="E13">
            <v>83.166666666666671</v>
          </cell>
          <cell r="F13">
            <v>98</v>
          </cell>
          <cell r="G13">
            <v>53</v>
          </cell>
          <cell r="H13">
            <v>12.24</v>
          </cell>
          <cell r="I13" t="str">
            <v>L</v>
          </cell>
          <cell r="J13">
            <v>32.4</v>
          </cell>
          <cell r="K13">
            <v>0.2</v>
          </cell>
        </row>
        <row r="14">
          <cell r="B14">
            <v>26.141666666666676</v>
          </cell>
          <cell r="C14">
            <v>31.9</v>
          </cell>
          <cell r="D14">
            <v>23.2</v>
          </cell>
          <cell r="E14">
            <v>86.5</v>
          </cell>
          <cell r="F14">
            <v>99</v>
          </cell>
          <cell r="G14">
            <v>60</v>
          </cell>
          <cell r="H14">
            <v>11.879999999999999</v>
          </cell>
          <cell r="I14" t="str">
            <v>L</v>
          </cell>
          <cell r="J14">
            <v>30.6</v>
          </cell>
          <cell r="K14">
            <v>27.599999999999998</v>
          </cell>
        </row>
        <row r="15">
          <cell r="B15">
            <v>25.308333333333326</v>
          </cell>
          <cell r="C15">
            <v>29.7</v>
          </cell>
          <cell r="D15">
            <v>21.5</v>
          </cell>
          <cell r="E15">
            <v>86.083333333333329</v>
          </cell>
          <cell r="F15">
            <v>100</v>
          </cell>
          <cell r="G15">
            <v>63</v>
          </cell>
          <cell r="H15">
            <v>13.68</v>
          </cell>
          <cell r="I15" t="str">
            <v>NO</v>
          </cell>
          <cell r="J15">
            <v>27.720000000000002</v>
          </cell>
          <cell r="K15">
            <v>58.4</v>
          </cell>
        </row>
        <row r="16">
          <cell r="B16">
            <v>25.866666666666664</v>
          </cell>
          <cell r="C16">
            <v>31.8</v>
          </cell>
          <cell r="D16">
            <v>22.2</v>
          </cell>
          <cell r="E16">
            <v>82.25</v>
          </cell>
          <cell r="F16">
            <v>99</v>
          </cell>
          <cell r="G16">
            <v>55</v>
          </cell>
          <cell r="H16">
            <v>9.3600000000000012</v>
          </cell>
          <cell r="I16" t="str">
            <v>SO</v>
          </cell>
          <cell r="J16">
            <v>18</v>
          </cell>
          <cell r="K16">
            <v>0</v>
          </cell>
        </row>
        <row r="17">
          <cell r="B17">
            <v>26.545833333333334</v>
          </cell>
          <cell r="C17">
            <v>33.4</v>
          </cell>
          <cell r="D17">
            <v>22</v>
          </cell>
          <cell r="E17">
            <v>78.083333333333329</v>
          </cell>
          <cell r="F17">
            <v>97</v>
          </cell>
          <cell r="G17">
            <v>50</v>
          </cell>
          <cell r="H17">
            <v>8.64</v>
          </cell>
          <cell r="I17" t="str">
            <v>O</v>
          </cell>
          <cell r="J17">
            <v>23.759999999999998</v>
          </cell>
          <cell r="K17">
            <v>0</v>
          </cell>
        </row>
        <row r="18">
          <cell r="B18">
            <v>27.2</v>
          </cell>
          <cell r="C18">
            <v>34.6</v>
          </cell>
          <cell r="D18">
            <v>20.7</v>
          </cell>
          <cell r="E18">
            <v>74.791666666666671</v>
          </cell>
          <cell r="F18">
            <v>98</v>
          </cell>
          <cell r="G18">
            <v>43</v>
          </cell>
          <cell r="H18">
            <v>7.9200000000000008</v>
          </cell>
          <cell r="I18" t="str">
            <v>O</v>
          </cell>
          <cell r="J18">
            <v>19.079999999999998</v>
          </cell>
          <cell r="K18">
            <v>0</v>
          </cell>
        </row>
        <row r="19">
          <cell r="B19">
            <v>29.05416666666666</v>
          </cell>
          <cell r="C19">
            <v>36.5</v>
          </cell>
          <cell r="D19">
            <v>22.7</v>
          </cell>
          <cell r="E19">
            <v>71.833333333333329</v>
          </cell>
          <cell r="F19">
            <v>97</v>
          </cell>
          <cell r="G19">
            <v>38</v>
          </cell>
          <cell r="H19">
            <v>7.9200000000000008</v>
          </cell>
          <cell r="I19" t="str">
            <v>O</v>
          </cell>
          <cell r="J19">
            <v>19.8</v>
          </cell>
          <cell r="K19">
            <v>0</v>
          </cell>
        </row>
        <row r="20">
          <cell r="B20">
            <v>29.683333333333334</v>
          </cell>
          <cell r="C20">
            <v>37.200000000000003</v>
          </cell>
          <cell r="D20">
            <v>23.7</v>
          </cell>
          <cell r="E20">
            <v>69.625</v>
          </cell>
          <cell r="F20">
            <v>97</v>
          </cell>
          <cell r="G20">
            <v>34</v>
          </cell>
          <cell r="H20">
            <v>8.64</v>
          </cell>
          <cell r="I20" t="str">
            <v>SE</v>
          </cell>
          <cell r="J20">
            <v>21.6</v>
          </cell>
          <cell r="K20">
            <v>0</v>
          </cell>
        </row>
        <row r="21">
          <cell r="B21">
            <v>28.787500000000005</v>
          </cell>
          <cell r="C21">
            <v>37.1</v>
          </cell>
          <cell r="D21">
            <v>23.7</v>
          </cell>
          <cell r="E21">
            <v>70.958333333333329</v>
          </cell>
          <cell r="F21">
            <v>94</v>
          </cell>
          <cell r="G21">
            <v>40</v>
          </cell>
          <cell r="H21">
            <v>16.559999999999999</v>
          </cell>
          <cell r="I21" t="str">
            <v>NE</v>
          </cell>
          <cell r="J21">
            <v>41.76</v>
          </cell>
          <cell r="K21">
            <v>0</v>
          </cell>
        </row>
        <row r="22">
          <cell r="B22">
            <v>28.154166666666669</v>
          </cell>
          <cell r="C22">
            <v>36.6</v>
          </cell>
          <cell r="D22">
            <v>24.3</v>
          </cell>
          <cell r="E22">
            <v>77.833333333333329</v>
          </cell>
          <cell r="F22">
            <v>97</v>
          </cell>
          <cell r="G22">
            <v>39</v>
          </cell>
          <cell r="H22">
            <v>18</v>
          </cell>
          <cell r="I22" t="str">
            <v>L</v>
          </cell>
          <cell r="J22">
            <v>36.72</v>
          </cell>
          <cell r="K22">
            <v>0</v>
          </cell>
        </row>
        <row r="23">
          <cell r="B23">
            <v>27.991666666666671</v>
          </cell>
          <cell r="C23">
            <v>35.299999999999997</v>
          </cell>
          <cell r="D23">
            <v>23.3</v>
          </cell>
          <cell r="E23">
            <v>75.291666666666671</v>
          </cell>
          <cell r="F23">
            <v>96</v>
          </cell>
          <cell r="G23">
            <v>40</v>
          </cell>
          <cell r="H23">
            <v>7.9200000000000008</v>
          </cell>
          <cell r="I23" t="str">
            <v>L</v>
          </cell>
          <cell r="J23">
            <v>30.96</v>
          </cell>
          <cell r="K23">
            <v>0</v>
          </cell>
        </row>
        <row r="24">
          <cell r="B24">
            <v>27.458333333333339</v>
          </cell>
          <cell r="C24">
            <v>33.9</v>
          </cell>
          <cell r="D24">
            <v>23.8</v>
          </cell>
          <cell r="E24">
            <v>83.416666666666671</v>
          </cell>
          <cell r="F24">
            <v>99</v>
          </cell>
          <cell r="G24">
            <v>57</v>
          </cell>
          <cell r="H24">
            <v>12.24</v>
          </cell>
          <cell r="I24" t="str">
            <v>O</v>
          </cell>
          <cell r="J24">
            <v>29.52</v>
          </cell>
          <cell r="K24">
            <v>12</v>
          </cell>
        </row>
        <row r="25">
          <cell r="B25">
            <v>25.983333333333334</v>
          </cell>
          <cell r="C25">
            <v>32.200000000000003</v>
          </cell>
          <cell r="D25">
            <v>23.2</v>
          </cell>
          <cell r="E25">
            <v>87.25</v>
          </cell>
          <cell r="F25">
            <v>99</v>
          </cell>
          <cell r="G25">
            <v>55</v>
          </cell>
          <cell r="H25">
            <v>6.84</v>
          </cell>
          <cell r="I25" t="str">
            <v>L</v>
          </cell>
          <cell r="J25">
            <v>21.240000000000002</v>
          </cell>
          <cell r="K25">
            <v>14.999999999999998</v>
          </cell>
        </row>
        <row r="26">
          <cell r="B26">
            <v>27.425000000000001</v>
          </cell>
          <cell r="C26">
            <v>32.799999999999997</v>
          </cell>
          <cell r="D26">
            <v>22.8</v>
          </cell>
          <cell r="E26">
            <v>71.083333333333329</v>
          </cell>
          <cell r="F26">
            <v>93</v>
          </cell>
          <cell r="G26">
            <v>49</v>
          </cell>
          <cell r="H26">
            <v>9</v>
          </cell>
          <cell r="I26" t="str">
            <v>NO</v>
          </cell>
          <cell r="J26">
            <v>25.92</v>
          </cell>
          <cell r="K26">
            <v>0</v>
          </cell>
        </row>
        <row r="27">
          <cell r="B27">
            <v>24.900000000000002</v>
          </cell>
          <cell r="C27">
            <v>29.6</v>
          </cell>
          <cell r="D27">
            <v>21.6</v>
          </cell>
          <cell r="E27">
            <v>82.791666666666671</v>
          </cell>
          <cell r="F27">
            <v>94</v>
          </cell>
          <cell r="G27">
            <v>64</v>
          </cell>
          <cell r="H27">
            <v>9</v>
          </cell>
          <cell r="I27" t="str">
            <v>O</v>
          </cell>
          <cell r="J27">
            <v>21.240000000000002</v>
          </cell>
          <cell r="K27">
            <v>2.4</v>
          </cell>
        </row>
        <row r="28">
          <cell r="B28">
            <v>25.237499999999994</v>
          </cell>
          <cell r="C28">
            <v>32.1</v>
          </cell>
          <cell r="D28">
            <v>23.1</v>
          </cell>
          <cell r="E28">
            <v>90.958333333333329</v>
          </cell>
          <cell r="F28">
            <v>99</v>
          </cell>
          <cell r="G28">
            <v>59</v>
          </cell>
          <cell r="H28">
            <v>15.840000000000002</v>
          </cell>
          <cell r="I28" t="str">
            <v>SE</v>
          </cell>
          <cell r="J28">
            <v>42.480000000000004</v>
          </cell>
          <cell r="K28">
            <v>13.799999999999999</v>
          </cell>
        </row>
        <row r="29">
          <cell r="B29">
            <v>25.929166666666664</v>
          </cell>
          <cell r="C29">
            <v>32.9</v>
          </cell>
          <cell r="D29">
            <v>23.5</v>
          </cell>
          <cell r="E29">
            <v>89</v>
          </cell>
          <cell r="F29">
            <v>100</v>
          </cell>
          <cell r="G29">
            <v>55</v>
          </cell>
          <cell r="H29">
            <v>15.48</v>
          </cell>
          <cell r="I29" t="str">
            <v>NE</v>
          </cell>
          <cell r="J29">
            <v>41.4</v>
          </cell>
          <cell r="K29">
            <v>8.1999999999999993</v>
          </cell>
        </row>
        <row r="30">
          <cell r="B30">
            <v>25.308333333333334</v>
          </cell>
          <cell r="C30">
            <v>31.9</v>
          </cell>
          <cell r="D30">
            <v>22.2</v>
          </cell>
          <cell r="E30">
            <v>88.416666666666671</v>
          </cell>
          <cell r="F30">
            <v>98</v>
          </cell>
          <cell r="G30">
            <v>58</v>
          </cell>
          <cell r="H30">
            <v>18.36</v>
          </cell>
          <cell r="I30" t="str">
            <v>NE</v>
          </cell>
          <cell r="J30">
            <v>37.080000000000005</v>
          </cell>
          <cell r="K30">
            <v>9.8000000000000007</v>
          </cell>
        </row>
        <row r="31">
          <cell r="B31">
            <v>25.645833333333329</v>
          </cell>
          <cell r="C31">
            <v>32.5</v>
          </cell>
          <cell r="D31">
            <v>21.4</v>
          </cell>
          <cell r="E31">
            <v>77.041666666666671</v>
          </cell>
          <cell r="F31">
            <v>98</v>
          </cell>
          <cell r="G31">
            <v>45</v>
          </cell>
          <cell r="H31">
            <v>7.2</v>
          </cell>
          <cell r="I31" t="str">
            <v>O</v>
          </cell>
          <cell r="J31">
            <v>19.8</v>
          </cell>
          <cell r="K31">
            <v>0</v>
          </cell>
        </row>
        <row r="32">
          <cell r="B32">
            <v>26.225000000000005</v>
          </cell>
          <cell r="C32">
            <v>32.6</v>
          </cell>
          <cell r="D32">
            <v>21.3</v>
          </cell>
          <cell r="E32">
            <v>75.958333333333329</v>
          </cell>
          <cell r="F32">
            <v>100</v>
          </cell>
          <cell r="G32">
            <v>41</v>
          </cell>
          <cell r="H32">
            <v>9.7200000000000006</v>
          </cell>
          <cell r="I32" t="str">
            <v>O</v>
          </cell>
          <cell r="J32">
            <v>20.88</v>
          </cell>
          <cell r="K32">
            <v>0</v>
          </cell>
        </row>
        <row r="33">
          <cell r="B33">
            <v>25.045833333333334</v>
          </cell>
          <cell r="C33">
            <v>32.6</v>
          </cell>
          <cell r="D33">
            <v>19</v>
          </cell>
          <cell r="E33">
            <v>72.708333333333329</v>
          </cell>
          <cell r="F33">
            <v>98</v>
          </cell>
          <cell r="G33">
            <v>34</v>
          </cell>
          <cell r="H33">
            <v>13.68</v>
          </cell>
          <cell r="I33" t="str">
            <v>O</v>
          </cell>
          <cell r="J33">
            <v>29.880000000000003</v>
          </cell>
          <cell r="K33">
            <v>0</v>
          </cell>
        </row>
        <row r="34">
          <cell r="I34" t="str">
            <v>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25.747058823529414</v>
          </cell>
          <cell r="C5">
            <v>31.4</v>
          </cell>
          <cell r="D5">
            <v>22.3</v>
          </cell>
          <cell r="E5">
            <v>85.352941176470594</v>
          </cell>
          <cell r="F5">
            <v>98</v>
          </cell>
          <cell r="G5">
            <v>59</v>
          </cell>
          <cell r="H5">
            <v>16.2</v>
          </cell>
          <cell r="I5" t="str">
            <v>N</v>
          </cell>
          <cell r="J5">
            <v>32.4</v>
          </cell>
          <cell r="K5">
            <v>13.6</v>
          </cell>
        </row>
        <row r="6">
          <cell r="B6">
            <v>25.71764705882353</v>
          </cell>
          <cell r="C6">
            <v>31.1</v>
          </cell>
          <cell r="D6">
            <v>23.1</v>
          </cell>
          <cell r="E6">
            <v>86.352941176470594</v>
          </cell>
          <cell r="F6">
            <v>97</v>
          </cell>
          <cell r="G6">
            <v>64</v>
          </cell>
          <cell r="H6">
            <v>14.76</v>
          </cell>
          <cell r="I6" t="str">
            <v>N</v>
          </cell>
          <cell r="J6">
            <v>29.880000000000003</v>
          </cell>
          <cell r="K6">
            <v>0.2</v>
          </cell>
        </row>
        <row r="7">
          <cell r="B7">
            <v>22.913043478260871</v>
          </cell>
          <cell r="C7">
            <v>29.9</v>
          </cell>
          <cell r="D7">
            <v>19.899999999999999</v>
          </cell>
          <cell r="E7">
            <v>90.608695652173907</v>
          </cell>
          <cell r="F7">
            <v>99</v>
          </cell>
          <cell r="G7">
            <v>66</v>
          </cell>
          <cell r="H7">
            <v>21.6</v>
          </cell>
          <cell r="I7" t="str">
            <v>S</v>
          </cell>
          <cell r="J7">
            <v>41.76</v>
          </cell>
          <cell r="K7">
            <v>4.4000000000000004</v>
          </cell>
        </row>
        <row r="8">
          <cell r="B8">
            <v>25.600000000000005</v>
          </cell>
          <cell r="C8">
            <v>30.9</v>
          </cell>
          <cell r="D8">
            <v>22.5</v>
          </cell>
          <cell r="E8">
            <v>83.125</v>
          </cell>
          <cell r="F8">
            <v>95</v>
          </cell>
          <cell r="G8">
            <v>60</v>
          </cell>
          <cell r="H8">
            <v>14.04</v>
          </cell>
          <cell r="I8" t="str">
            <v>L</v>
          </cell>
          <cell r="J8">
            <v>25.92</v>
          </cell>
          <cell r="K8">
            <v>0.2</v>
          </cell>
        </row>
        <row r="9">
          <cell r="B9">
            <v>27.292307692307695</v>
          </cell>
          <cell r="C9">
            <v>32.5</v>
          </cell>
          <cell r="D9">
            <v>23.1</v>
          </cell>
          <cell r="E9">
            <v>77.769230769230774</v>
          </cell>
          <cell r="F9">
            <v>94</v>
          </cell>
          <cell r="G9">
            <v>57</v>
          </cell>
          <cell r="H9">
            <v>15.48</v>
          </cell>
          <cell r="I9" t="str">
            <v>NE</v>
          </cell>
          <cell r="J9">
            <v>29.880000000000003</v>
          </cell>
          <cell r="K9">
            <v>0</v>
          </cell>
        </row>
        <row r="10">
          <cell r="B10">
            <v>30.150000000000006</v>
          </cell>
          <cell r="C10">
            <v>34</v>
          </cell>
          <cell r="D10">
            <v>24.3</v>
          </cell>
          <cell r="E10">
            <v>64.333333333333329</v>
          </cell>
          <cell r="F10">
            <v>88</v>
          </cell>
          <cell r="G10">
            <v>48</v>
          </cell>
          <cell r="H10">
            <v>14.04</v>
          </cell>
          <cell r="I10" t="str">
            <v>NO</v>
          </cell>
          <cell r="J10">
            <v>26.64</v>
          </cell>
          <cell r="K10">
            <v>0</v>
          </cell>
        </row>
        <row r="11">
          <cell r="B11">
            <v>30.65</v>
          </cell>
          <cell r="C11">
            <v>34.299999999999997</v>
          </cell>
          <cell r="D11">
            <v>25.5</v>
          </cell>
          <cell r="E11">
            <v>63.5</v>
          </cell>
          <cell r="F11">
            <v>86</v>
          </cell>
          <cell r="G11">
            <v>48</v>
          </cell>
          <cell r="H11">
            <v>12.24</v>
          </cell>
          <cell r="I11" t="str">
            <v>L</v>
          </cell>
          <cell r="J11">
            <v>25.56</v>
          </cell>
          <cell r="K11">
            <v>0</v>
          </cell>
        </row>
        <row r="12">
          <cell r="B12">
            <v>26.854545454545452</v>
          </cell>
          <cell r="C12">
            <v>31.3</v>
          </cell>
          <cell r="D12">
            <v>24.1</v>
          </cell>
          <cell r="E12">
            <v>76.63636363636364</v>
          </cell>
          <cell r="F12">
            <v>94</v>
          </cell>
          <cell r="G12">
            <v>57</v>
          </cell>
          <cell r="H12">
            <v>20.16</v>
          </cell>
          <cell r="I12" t="str">
            <v>NE</v>
          </cell>
          <cell r="J12">
            <v>34.92</v>
          </cell>
          <cell r="K12">
            <v>1</v>
          </cell>
        </row>
        <row r="13">
          <cell r="B13">
            <v>29.769999999999992</v>
          </cell>
          <cell r="C13">
            <v>33.1</v>
          </cell>
          <cell r="D13">
            <v>25.3</v>
          </cell>
          <cell r="E13">
            <v>66.2</v>
          </cell>
          <cell r="F13">
            <v>86</v>
          </cell>
          <cell r="G13">
            <v>53</v>
          </cell>
          <cell r="H13">
            <v>11.520000000000001</v>
          </cell>
          <cell r="I13" t="str">
            <v>L</v>
          </cell>
          <cell r="J13">
            <v>26.28</v>
          </cell>
          <cell r="K13">
            <v>0.2</v>
          </cell>
        </row>
        <row r="14">
          <cell r="B14">
            <v>29.569230769230767</v>
          </cell>
          <cell r="C14">
            <v>35.299999999999997</v>
          </cell>
          <cell r="D14">
            <v>25</v>
          </cell>
          <cell r="E14">
            <v>67.461538461538467</v>
          </cell>
          <cell r="F14">
            <v>86</v>
          </cell>
          <cell r="G14">
            <v>46</v>
          </cell>
          <cell r="H14">
            <v>9.3600000000000012</v>
          </cell>
          <cell r="I14" t="str">
            <v>NE</v>
          </cell>
          <cell r="J14">
            <v>21.96</v>
          </cell>
          <cell r="K14">
            <v>0</v>
          </cell>
        </row>
        <row r="15">
          <cell r="B15">
            <v>26.133333333333329</v>
          </cell>
          <cell r="C15">
            <v>30.8</v>
          </cell>
          <cell r="D15">
            <v>22.7</v>
          </cell>
          <cell r="E15">
            <v>83.416666666666671</v>
          </cell>
          <cell r="F15">
            <v>98</v>
          </cell>
          <cell r="G15">
            <v>60</v>
          </cell>
          <cell r="H15">
            <v>14.04</v>
          </cell>
          <cell r="I15" t="str">
            <v>L</v>
          </cell>
          <cell r="J15">
            <v>29.52</v>
          </cell>
          <cell r="K15">
            <v>0.2</v>
          </cell>
        </row>
        <row r="16">
          <cell r="B16">
            <v>27.783333333333331</v>
          </cell>
          <cell r="C16">
            <v>31.3</v>
          </cell>
          <cell r="D16">
            <v>21.4</v>
          </cell>
          <cell r="E16">
            <v>64.416666666666671</v>
          </cell>
          <cell r="F16">
            <v>92</v>
          </cell>
          <cell r="G16">
            <v>51</v>
          </cell>
          <cell r="H16">
            <v>18.720000000000002</v>
          </cell>
          <cell r="I16" t="str">
            <v>NE</v>
          </cell>
          <cell r="J16">
            <v>31.680000000000003</v>
          </cell>
          <cell r="K16">
            <v>0</v>
          </cell>
        </row>
        <row r="17">
          <cell r="B17">
            <v>29.036363636363639</v>
          </cell>
          <cell r="C17">
            <v>32.200000000000003</v>
          </cell>
          <cell r="D17">
            <v>22.9</v>
          </cell>
          <cell r="E17">
            <v>61.18181818181818</v>
          </cell>
          <cell r="F17">
            <v>85</v>
          </cell>
          <cell r="G17">
            <v>47</v>
          </cell>
          <cell r="H17">
            <v>19.079999999999998</v>
          </cell>
          <cell r="I17" t="str">
            <v>NE</v>
          </cell>
          <cell r="J17">
            <v>34.92</v>
          </cell>
          <cell r="K17">
            <v>0</v>
          </cell>
        </row>
        <row r="18">
          <cell r="B18">
            <v>29.272727272727273</v>
          </cell>
          <cell r="C18">
            <v>32.5</v>
          </cell>
          <cell r="D18">
            <v>22.2</v>
          </cell>
          <cell r="E18">
            <v>60.81818181818182</v>
          </cell>
          <cell r="F18">
            <v>77</v>
          </cell>
          <cell r="G18">
            <v>53</v>
          </cell>
          <cell r="H18">
            <v>23.400000000000002</v>
          </cell>
          <cell r="I18" t="str">
            <v>NE</v>
          </cell>
          <cell r="J18">
            <v>41.04</v>
          </cell>
          <cell r="K18">
            <v>0</v>
          </cell>
        </row>
        <row r="19">
          <cell r="B19">
            <v>27.895454545454541</v>
          </cell>
          <cell r="C19">
            <v>35.700000000000003</v>
          </cell>
          <cell r="D19">
            <v>23.9</v>
          </cell>
          <cell r="E19">
            <v>69.090909090909093</v>
          </cell>
          <cell r="F19">
            <v>82</v>
          </cell>
          <cell r="G19">
            <v>44</v>
          </cell>
          <cell r="H19">
            <v>17.28</v>
          </cell>
          <cell r="I19" t="str">
            <v>N</v>
          </cell>
          <cell r="J19">
            <v>30.96</v>
          </cell>
          <cell r="K19">
            <v>0</v>
          </cell>
        </row>
        <row r="20">
          <cell r="B20">
            <v>29.0625</v>
          </cell>
          <cell r="C20">
            <v>35.4</v>
          </cell>
          <cell r="D20">
            <v>24</v>
          </cell>
          <cell r="E20">
            <v>71.25</v>
          </cell>
          <cell r="F20">
            <v>93</v>
          </cell>
          <cell r="G20">
            <v>46</v>
          </cell>
          <cell r="H20">
            <v>16.2</v>
          </cell>
          <cell r="I20" t="str">
            <v>N</v>
          </cell>
          <cell r="J20">
            <v>32.4</v>
          </cell>
          <cell r="K20">
            <v>0</v>
          </cell>
        </row>
        <row r="21">
          <cell r="B21">
            <v>29.716666666666669</v>
          </cell>
          <cell r="C21">
            <v>36.299999999999997</v>
          </cell>
          <cell r="D21">
            <v>24</v>
          </cell>
          <cell r="E21">
            <v>69.5</v>
          </cell>
          <cell r="F21">
            <v>97</v>
          </cell>
          <cell r="G21">
            <v>42</v>
          </cell>
          <cell r="H21">
            <v>18.36</v>
          </cell>
          <cell r="I21" t="str">
            <v>NE</v>
          </cell>
          <cell r="J21">
            <v>38.159999999999997</v>
          </cell>
          <cell r="K21">
            <v>11.2</v>
          </cell>
        </row>
        <row r="22">
          <cell r="B22">
            <v>28.566666666666666</v>
          </cell>
          <cell r="C22">
            <v>36.5</v>
          </cell>
          <cell r="D22">
            <v>23.2</v>
          </cell>
          <cell r="E22">
            <v>71.791666666666671</v>
          </cell>
          <cell r="F22">
            <v>93</v>
          </cell>
          <cell r="G22">
            <v>42</v>
          </cell>
          <cell r="H22">
            <v>25.92</v>
          </cell>
          <cell r="I22" t="str">
            <v>NE</v>
          </cell>
          <cell r="J22">
            <v>39.96</v>
          </cell>
          <cell r="K22">
            <v>0</v>
          </cell>
        </row>
        <row r="23">
          <cell r="B23">
            <v>26.604166666666671</v>
          </cell>
          <cell r="C23">
            <v>35.200000000000003</v>
          </cell>
          <cell r="D23">
            <v>23.2</v>
          </cell>
          <cell r="E23">
            <v>83.125</v>
          </cell>
          <cell r="F23">
            <v>97</v>
          </cell>
          <cell r="G23">
            <v>48</v>
          </cell>
          <cell r="H23">
            <v>17.64</v>
          </cell>
          <cell r="I23" t="str">
            <v>N</v>
          </cell>
          <cell r="J23">
            <v>35.28</v>
          </cell>
          <cell r="K23">
            <v>24.799999999999997</v>
          </cell>
        </row>
        <row r="24">
          <cell r="B24">
            <v>25.712500000000006</v>
          </cell>
          <cell r="C24">
            <v>33.1</v>
          </cell>
          <cell r="D24">
            <v>23</v>
          </cell>
          <cell r="E24">
            <v>88.75</v>
          </cell>
          <cell r="F24">
            <v>98</v>
          </cell>
          <cell r="G24">
            <v>56</v>
          </cell>
          <cell r="H24">
            <v>17.64</v>
          </cell>
          <cell r="I24" t="str">
            <v>SE</v>
          </cell>
          <cell r="J24">
            <v>41.04</v>
          </cell>
          <cell r="K24">
            <v>13.600000000000001</v>
          </cell>
        </row>
        <row r="25">
          <cell r="B25">
            <v>26.041666666666668</v>
          </cell>
          <cell r="C25">
            <v>33.4</v>
          </cell>
          <cell r="D25">
            <v>21.4</v>
          </cell>
          <cell r="E25">
            <v>76.541666666666671</v>
          </cell>
          <cell r="F25">
            <v>97</v>
          </cell>
          <cell r="G25">
            <v>45</v>
          </cell>
          <cell r="H25">
            <v>16.559999999999999</v>
          </cell>
          <cell r="I25" t="str">
            <v>S</v>
          </cell>
          <cell r="J25">
            <v>36.36</v>
          </cell>
          <cell r="K25">
            <v>0</v>
          </cell>
        </row>
        <row r="26">
          <cell r="B26">
            <v>22.425000000000001</v>
          </cell>
          <cell r="C26">
            <v>29.5</v>
          </cell>
          <cell r="D26">
            <v>15.6</v>
          </cell>
          <cell r="E26">
            <v>54.75</v>
          </cell>
          <cell r="F26">
            <v>81</v>
          </cell>
          <cell r="G26">
            <v>24</v>
          </cell>
          <cell r="H26">
            <v>21.96</v>
          </cell>
          <cell r="I26" t="str">
            <v>S</v>
          </cell>
          <cell r="J26">
            <v>41.4</v>
          </cell>
          <cell r="K26">
            <v>0</v>
          </cell>
        </row>
        <row r="27">
          <cell r="B27">
            <v>22.445833333333336</v>
          </cell>
          <cell r="C27">
            <v>31.6</v>
          </cell>
          <cell r="D27">
            <v>15.1</v>
          </cell>
          <cell r="E27">
            <v>63.375</v>
          </cell>
          <cell r="F27">
            <v>81</v>
          </cell>
          <cell r="G27">
            <v>44</v>
          </cell>
          <cell r="H27">
            <v>15.120000000000001</v>
          </cell>
          <cell r="I27" t="str">
            <v>SO</v>
          </cell>
          <cell r="J27">
            <v>29.16</v>
          </cell>
          <cell r="K27">
            <v>0</v>
          </cell>
        </row>
        <row r="28">
          <cell r="B28">
            <v>25.254166666666674</v>
          </cell>
          <cell r="C28">
            <v>30.2</v>
          </cell>
          <cell r="D28">
            <v>21.9</v>
          </cell>
          <cell r="E28">
            <v>80.708333333333329</v>
          </cell>
          <cell r="F28">
            <v>96</v>
          </cell>
          <cell r="G28">
            <v>66</v>
          </cell>
          <cell r="H28">
            <v>18</v>
          </cell>
          <cell r="I28" t="str">
            <v>NE</v>
          </cell>
          <cell r="J28">
            <v>48.24</v>
          </cell>
          <cell r="K28">
            <v>11.2</v>
          </cell>
        </row>
        <row r="29">
          <cell r="B29">
            <v>26.875000000000004</v>
          </cell>
          <cell r="C29">
            <v>33.6</v>
          </cell>
          <cell r="D29">
            <v>23.1</v>
          </cell>
          <cell r="E29">
            <v>78</v>
          </cell>
          <cell r="F29">
            <v>97</v>
          </cell>
          <cell r="G29">
            <v>48</v>
          </cell>
          <cell r="H29">
            <v>26.28</v>
          </cell>
          <cell r="I29" t="str">
            <v>NO</v>
          </cell>
          <cell r="J29">
            <v>44.28</v>
          </cell>
          <cell r="K29">
            <v>0</v>
          </cell>
        </row>
        <row r="30">
          <cell r="B30">
            <v>24.278947368421051</v>
          </cell>
          <cell r="C30">
            <v>28</v>
          </cell>
          <cell r="D30">
            <v>21.3</v>
          </cell>
          <cell r="E30">
            <v>84.10526315789474</v>
          </cell>
          <cell r="F30">
            <v>98</v>
          </cell>
          <cell r="G30">
            <v>59</v>
          </cell>
          <cell r="H30">
            <v>16.2</v>
          </cell>
          <cell r="I30" t="str">
            <v>N</v>
          </cell>
          <cell r="J30">
            <v>38.159999999999997</v>
          </cell>
          <cell r="K30">
            <v>12.2</v>
          </cell>
        </row>
        <row r="31">
          <cell r="B31">
            <v>26.630769230769229</v>
          </cell>
          <cell r="C31">
            <v>30.8</v>
          </cell>
          <cell r="D31">
            <v>18.899999999999999</v>
          </cell>
          <cell r="E31">
            <v>52.153846153846153</v>
          </cell>
          <cell r="F31">
            <v>91</v>
          </cell>
          <cell r="G31">
            <v>32</v>
          </cell>
          <cell r="H31">
            <v>11.16</v>
          </cell>
          <cell r="I31" t="str">
            <v>S</v>
          </cell>
          <cell r="J31">
            <v>27</v>
          </cell>
          <cell r="K31">
            <v>0</v>
          </cell>
        </row>
        <row r="32">
          <cell r="B32">
            <v>24.472727272727276</v>
          </cell>
          <cell r="C32">
            <v>32.299999999999997</v>
          </cell>
          <cell r="D32">
            <v>17.3</v>
          </cell>
          <cell r="E32">
            <v>63.363636363636367</v>
          </cell>
          <cell r="F32">
            <v>93</v>
          </cell>
          <cell r="G32">
            <v>32</v>
          </cell>
          <cell r="H32">
            <v>14.76</v>
          </cell>
          <cell r="I32" t="str">
            <v>NE</v>
          </cell>
          <cell r="J32">
            <v>23.040000000000003</v>
          </cell>
          <cell r="K32">
            <v>0</v>
          </cell>
        </row>
        <row r="33">
          <cell r="B33">
            <v>26.305882352941172</v>
          </cell>
          <cell r="C33">
            <v>32.6</v>
          </cell>
          <cell r="D33">
            <v>18.5</v>
          </cell>
          <cell r="E33">
            <v>62.176470588235297</v>
          </cell>
          <cell r="F33">
            <v>95</v>
          </cell>
          <cell r="G33">
            <v>37</v>
          </cell>
          <cell r="H33">
            <v>12.96</v>
          </cell>
          <cell r="I33" t="str">
            <v>SE</v>
          </cell>
          <cell r="J33">
            <v>25.92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24.341666666666669</v>
          </cell>
          <cell r="C5">
            <v>30.1</v>
          </cell>
          <cell r="D5">
            <v>21.1</v>
          </cell>
          <cell r="E5">
            <v>85.791666666666671</v>
          </cell>
          <cell r="F5">
            <v>100</v>
          </cell>
          <cell r="G5">
            <v>62</v>
          </cell>
          <cell r="H5">
            <v>10.08</v>
          </cell>
          <cell r="I5" t="str">
            <v>N</v>
          </cell>
          <cell r="J5">
            <v>27</v>
          </cell>
          <cell r="K5">
            <v>48.2</v>
          </cell>
        </row>
        <row r="6">
          <cell r="B6">
            <v>25.070833333333336</v>
          </cell>
          <cell r="C6">
            <v>29.9</v>
          </cell>
          <cell r="D6">
            <v>21.9</v>
          </cell>
          <cell r="E6">
            <v>80.375</v>
          </cell>
          <cell r="F6">
            <v>98</v>
          </cell>
          <cell r="G6">
            <v>60</v>
          </cell>
          <cell r="H6">
            <v>15.120000000000001</v>
          </cell>
          <cell r="I6" t="str">
            <v>N</v>
          </cell>
          <cell r="J6">
            <v>32.76</v>
          </cell>
          <cell r="K6">
            <v>0</v>
          </cell>
        </row>
        <row r="7">
          <cell r="B7">
            <v>24.808333333333337</v>
          </cell>
          <cell r="C7">
            <v>28.6</v>
          </cell>
          <cell r="D7">
            <v>21.1</v>
          </cell>
          <cell r="E7">
            <v>84.5</v>
          </cell>
          <cell r="F7">
            <v>99</v>
          </cell>
          <cell r="G7">
            <v>67</v>
          </cell>
          <cell r="H7">
            <v>11.520000000000001</v>
          </cell>
          <cell r="I7" t="str">
            <v>N</v>
          </cell>
          <cell r="J7">
            <v>23.040000000000003</v>
          </cell>
          <cell r="K7">
            <v>20.2</v>
          </cell>
        </row>
        <row r="8">
          <cell r="B8">
            <v>25.362499999999997</v>
          </cell>
          <cell r="C8">
            <v>30.5</v>
          </cell>
          <cell r="D8">
            <v>22</v>
          </cell>
          <cell r="E8">
            <v>79.708333333333329</v>
          </cell>
          <cell r="F8">
            <v>93</v>
          </cell>
          <cell r="G8">
            <v>58</v>
          </cell>
          <cell r="H8">
            <v>12.6</v>
          </cell>
          <cell r="I8" t="str">
            <v>N</v>
          </cell>
          <cell r="J8">
            <v>36.72</v>
          </cell>
          <cell r="K8">
            <v>0.2</v>
          </cell>
        </row>
        <row r="9">
          <cell r="B9">
            <v>24.104166666666661</v>
          </cell>
          <cell r="C9">
            <v>28.9</v>
          </cell>
          <cell r="D9">
            <v>21.7</v>
          </cell>
          <cell r="E9">
            <v>84</v>
          </cell>
          <cell r="F9">
            <v>94</v>
          </cell>
          <cell r="G9">
            <v>68</v>
          </cell>
          <cell r="H9">
            <v>15.840000000000002</v>
          </cell>
          <cell r="I9" t="str">
            <v>N</v>
          </cell>
          <cell r="J9">
            <v>35.64</v>
          </cell>
          <cell r="K9">
            <v>3.2</v>
          </cell>
        </row>
        <row r="10">
          <cell r="B10">
            <v>25.995833333333337</v>
          </cell>
          <cell r="C10">
            <v>31.8</v>
          </cell>
          <cell r="D10">
            <v>21.9</v>
          </cell>
          <cell r="E10">
            <v>77.875</v>
          </cell>
          <cell r="F10">
            <v>93</v>
          </cell>
          <cell r="G10">
            <v>53</v>
          </cell>
          <cell r="H10">
            <v>12.24</v>
          </cell>
          <cell r="I10" t="str">
            <v>N</v>
          </cell>
          <cell r="J10">
            <v>26.64</v>
          </cell>
          <cell r="K10">
            <v>0</v>
          </cell>
        </row>
        <row r="11">
          <cell r="B11">
            <v>25.395833333333332</v>
          </cell>
          <cell r="C11">
            <v>31.7</v>
          </cell>
          <cell r="D11">
            <v>21.2</v>
          </cell>
          <cell r="E11">
            <v>79.166666666666671</v>
          </cell>
          <cell r="F11">
            <v>98</v>
          </cell>
          <cell r="G11">
            <v>53</v>
          </cell>
          <cell r="H11">
            <v>16.559999999999999</v>
          </cell>
          <cell r="I11" t="str">
            <v>N</v>
          </cell>
          <cell r="J11">
            <v>29.16</v>
          </cell>
          <cell r="K11">
            <v>3.2</v>
          </cell>
        </row>
        <row r="12">
          <cell r="B12">
            <v>24.925000000000001</v>
          </cell>
          <cell r="C12">
            <v>31.4</v>
          </cell>
          <cell r="D12">
            <v>20.8</v>
          </cell>
          <cell r="E12">
            <v>80.166666666666671</v>
          </cell>
          <cell r="F12">
            <v>94</v>
          </cell>
          <cell r="G12">
            <v>50</v>
          </cell>
          <cell r="H12">
            <v>17.28</v>
          </cell>
          <cell r="I12" t="str">
            <v>N</v>
          </cell>
          <cell r="J12">
            <v>31.319999999999997</v>
          </cell>
          <cell r="K12">
            <v>3.8000000000000003</v>
          </cell>
        </row>
        <row r="13">
          <cell r="B13">
            <v>25.154166666666665</v>
          </cell>
          <cell r="C13">
            <v>30.9</v>
          </cell>
          <cell r="D13">
            <v>22.2</v>
          </cell>
          <cell r="E13">
            <v>82.333333333333329</v>
          </cell>
          <cell r="F13">
            <v>97</v>
          </cell>
          <cell r="G13">
            <v>57</v>
          </cell>
          <cell r="H13">
            <v>17.28</v>
          </cell>
          <cell r="I13" t="str">
            <v>N</v>
          </cell>
          <cell r="J13">
            <v>29.16</v>
          </cell>
          <cell r="K13">
            <v>0</v>
          </cell>
        </row>
        <row r="14">
          <cell r="B14">
            <v>24.595833333333331</v>
          </cell>
          <cell r="C14">
            <v>29.6</v>
          </cell>
          <cell r="D14">
            <v>22.3</v>
          </cell>
          <cell r="E14">
            <v>85.791666666666671</v>
          </cell>
          <cell r="F14">
            <v>96</v>
          </cell>
          <cell r="G14">
            <v>63</v>
          </cell>
          <cell r="H14">
            <v>15.48</v>
          </cell>
          <cell r="I14" t="str">
            <v>N</v>
          </cell>
          <cell r="J14">
            <v>34.92</v>
          </cell>
          <cell r="K14">
            <v>0.8</v>
          </cell>
        </row>
        <row r="15">
          <cell r="B15">
            <v>24.183333333333337</v>
          </cell>
          <cell r="C15">
            <v>28.5</v>
          </cell>
          <cell r="D15">
            <v>20.9</v>
          </cell>
          <cell r="E15">
            <v>85.541666666666671</v>
          </cell>
          <cell r="F15">
            <v>99</v>
          </cell>
          <cell r="G15">
            <v>68</v>
          </cell>
          <cell r="H15">
            <v>15.840000000000002</v>
          </cell>
          <cell r="I15" t="str">
            <v>NE</v>
          </cell>
          <cell r="J15">
            <v>34.56</v>
          </cell>
          <cell r="K15">
            <v>2.2000000000000002</v>
          </cell>
        </row>
        <row r="16">
          <cell r="B16">
            <v>25.783333333333335</v>
          </cell>
          <cell r="C16">
            <v>31.4</v>
          </cell>
          <cell r="D16">
            <v>22.6</v>
          </cell>
          <cell r="E16">
            <v>77.75</v>
          </cell>
          <cell r="F16">
            <v>90</v>
          </cell>
          <cell r="G16">
            <v>55</v>
          </cell>
          <cell r="H16">
            <v>17.28</v>
          </cell>
          <cell r="I16" t="str">
            <v>L</v>
          </cell>
          <cell r="J16">
            <v>30.240000000000002</v>
          </cell>
          <cell r="K16">
            <v>4.8</v>
          </cell>
        </row>
        <row r="17">
          <cell r="B17">
            <v>25.720833333333335</v>
          </cell>
          <cell r="C17">
            <v>31.1</v>
          </cell>
          <cell r="D17">
            <v>22.1</v>
          </cell>
          <cell r="E17">
            <v>77.708333333333329</v>
          </cell>
          <cell r="F17">
            <v>94</v>
          </cell>
          <cell r="G17">
            <v>57</v>
          </cell>
          <cell r="H17">
            <v>12.6</v>
          </cell>
          <cell r="I17" t="str">
            <v>L</v>
          </cell>
          <cell r="J17">
            <v>30.6</v>
          </cell>
          <cell r="K17">
            <v>2.1999999999999997</v>
          </cell>
        </row>
        <row r="18">
          <cell r="B18">
            <v>26.891666666666676</v>
          </cell>
          <cell r="C18">
            <v>32.299999999999997</v>
          </cell>
          <cell r="D18">
            <v>23.3</v>
          </cell>
          <cell r="E18">
            <v>73.375</v>
          </cell>
          <cell r="F18">
            <v>93</v>
          </cell>
          <cell r="G18">
            <v>53</v>
          </cell>
          <cell r="H18">
            <v>14.4</v>
          </cell>
          <cell r="I18" t="str">
            <v>L</v>
          </cell>
          <cell r="J18">
            <v>32.4</v>
          </cell>
          <cell r="K18">
            <v>0</v>
          </cell>
        </row>
        <row r="19">
          <cell r="B19">
            <v>27.162499999999998</v>
          </cell>
          <cell r="C19">
            <v>34.200000000000003</v>
          </cell>
          <cell r="D19">
            <v>23.6</v>
          </cell>
          <cell r="E19">
            <v>73.166666666666671</v>
          </cell>
          <cell r="F19">
            <v>91</v>
          </cell>
          <cell r="G19">
            <v>47</v>
          </cell>
          <cell r="H19">
            <v>16.2</v>
          </cell>
          <cell r="I19" t="str">
            <v>L</v>
          </cell>
          <cell r="J19">
            <v>29.880000000000003</v>
          </cell>
          <cell r="K19">
            <v>0</v>
          </cell>
        </row>
        <row r="20">
          <cell r="B20">
            <v>27.233333333333331</v>
          </cell>
          <cell r="C20">
            <v>32.9</v>
          </cell>
          <cell r="D20">
            <v>22.8</v>
          </cell>
          <cell r="E20">
            <v>74.125</v>
          </cell>
          <cell r="F20">
            <v>94</v>
          </cell>
          <cell r="G20">
            <v>50</v>
          </cell>
          <cell r="H20">
            <v>12.6</v>
          </cell>
          <cell r="I20" t="str">
            <v>N</v>
          </cell>
          <cell r="J20">
            <v>29.16</v>
          </cell>
          <cell r="K20">
            <v>1.2</v>
          </cell>
        </row>
        <row r="21">
          <cell r="B21">
            <v>28.104166666666661</v>
          </cell>
          <cell r="C21">
            <v>33.299999999999997</v>
          </cell>
          <cell r="D21">
            <v>24</v>
          </cell>
          <cell r="E21">
            <v>68.791666666666671</v>
          </cell>
          <cell r="F21">
            <v>85</v>
          </cell>
          <cell r="G21">
            <v>47</v>
          </cell>
          <cell r="H21">
            <v>16.920000000000002</v>
          </cell>
          <cell r="I21" t="str">
            <v>N</v>
          </cell>
          <cell r="J21">
            <v>36.72</v>
          </cell>
          <cell r="K21">
            <v>0</v>
          </cell>
        </row>
        <row r="22">
          <cell r="B22">
            <v>28.145833333333332</v>
          </cell>
          <cell r="C22">
            <v>33.6</v>
          </cell>
          <cell r="D22">
            <v>23.3</v>
          </cell>
          <cell r="E22">
            <v>67.541666666666671</v>
          </cell>
          <cell r="F22">
            <v>85</v>
          </cell>
          <cell r="G22">
            <v>47</v>
          </cell>
          <cell r="H22">
            <v>14.04</v>
          </cell>
          <cell r="I22" t="str">
            <v>N</v>
          </cell>
          <cell r="J22">
            <v>36</v>
          </cell>
          <cell r="K22">
            <v>0</v>
          </cell>
        </row>
        <row r="23">
          <cell r="B23">
            <v>25.920833333333331</v>
          </cell>
          <cell r="C23">
            <v>33</v>
          </cell>
          <cell r="D23">
            <v>21.3</v>
          </cell>
          <cell r="E23">
            <v>75.083333333333329</v>
          </cell>
          <cell r="F23">
            <v>96</v>
          </cell>
          <cell r="G23">
            <v>49</v>
          </cell>
          <cell r="H23">
            <v>21.240000000000002</v>
          </cell>
          <cell r="I23" t="str">
            <v>N</v>
          </cell>
          <cell r="J23">
            <v>37.440000000000005</v>
          </cell>
          <cell r="K23">
            <v>18.000000000000004</v>
          </cell>
        </row>
        <row r="24">
          <cell r="B24">
            <v>24.908333333333331</v>
          </cell>
          <cell r="C24">
            <v>32.200000000000003</v>
          </cell>
          <cell r="D24">
            <v>21.9</v>
          </cell>
          <cell r="E24">
            <v>88.25</v>
          </cell>
          <cell r="F24">
            <v>98</v>
          </cell>
          <cell r="G24">
            <v>58</v>
          </cell>
          <cell r="H24">
            <v>16.2</v>
          </cell>
          <cell r="I24" t="str">
            <v>N</v>
          </cell>
          <cell r="J24">
            <v>40.32</v>
          </cell>
          <cell r="K24">
            <v>59.2</v>
          </cell>
        </row>
        <row r="25">
          <cell r="B25">
            <v>23.954166666666666</v>
          </cell>
          <cell r="C25">
            <v>27.7</v>
          </cell>
          <cell r="D25">
            <v>21.9</v>
          </cell>
          <cell r="E25">
            <v>90.083333333333329</v>
          </cell>
          <cell r="F25">
            <v>99</v>
          </cell>
          <cell r="G25">
            <v>69</v>
          </cell>
          <cell r="H25">
            <v>9</v>
          </cell>
          <cell r="I25" t="str">
            <v>N</v>
          </cell>
          <cell r="J25">
            <v>24.840000000000003</v>
          </cell>
          <cell r="K25">
            <v>21.4</v>
          </cell>
        </row>
        <row r="26">
          <cell r="B26">
            <v>23.737499999999997</v>
          </cell>
          <cell r="C26">
            <v>30.1</v>
          </cell>
          <cell r="D26">
            <v>18.600000000000001</v>
          </cell>
          <cell r="E26">
            <v>67.708333333333329</v>
          </cell>
          <cell r="F26">
            <v>93</v>
          </cell>
          <cell r="G26">
            <v>42</v>
          </cell>
          <cell r="H26">
            <v>24.12</v>
          </cell>
          <cell r="I26" t="str">
            <v>NE</v>
          </cell>
          <cell r="J26">
            <v>41.04</v>
          </cell>
          <cell r="K26">
            <v>0</v>
          </cell>
        </row>
        <row r="27">
          <cell r="B27">
            <v>23.133333333333336</v>
          </cell>
          <cell r="C27">
            <v>29.1</v>
          </cell>
          <cell r="D27">
            <v>18.399999999999999</v>
          </cell>
          <cell r="E27">
            <v>62.5</v>
          </cell>
          <cell r="F27">
            <v>80</v>
          </cell>
          <cell r="G27">
            <v>43</v>
          </cell>
          <cell r="H27">
            <v>14.76</v>
          </cell>
          <cell r="I27" t="str">
            <v>N</v>
          </cell>
          <cell r="J27">
            <v>23.400000000000002</v>
          </cell>
          <cell r="K27">
            <v>0</v>
          </cell>
        </row>
        <row r="28">
          <cell r="B28">
            <v>25.054166666666671</v>
          </cell>
          <cell r="C28">
            <v>30.8</v>
          </cell>
          <cell r="D28">
            <v>21.7</v>
          </cell>
          <cell r="E28">
            <v>79.791666666666671</v>
          </cell>
          <cell r="F28">
            <v>95</v>
          </cell>
          <cell r="G28">
            <v>56</v>
          </cell>
          <cell r="H28">
            <v>12.24</v>
          </cell>
          <cell r="I28" t="str">
            <v>N</v>
          </cell>
          <cell r="J28">
            <v>30.6</v>
          </cell>
          <cell r="K28">
            <v>2</v>
          </cell>
        </row>
        <row r="29">
          <cell r="B29">
            <v>24.554166666666674</v>
          </cell>
          <cell r="C29">
            <v>30.1</v>
          </cell>
          <cell r="D29">
            <v>22.1</v>
          </cell>
          <cell r="E29">
            <v>84.125</v>
          </cell>
          <cell r="F29">
            <v>96</v>
          </cell>
          <cell r="G29">
            <v>61</v>
          </cell>
          <cell r="H29">
            <v>19.440000000000001</v>
          </cell>
          <cell r="I29" t="str">
            <v>N</v>
          </cell>
          <cell r="J29">
            <v>56.88</v>
          </cell>
          <cell r="K29">
            <v>3.6</v>
          </cell>
        </row>
        <row r="30">
          <cell r="B30">
            <v>22.458333333333339</v>
          </cell>
          <cell r="C30">
            <v>26.1</v>
          </cell>
          <cell r="D30">
            <v>18.8</v>
          </cell>
          <cell r="E30">
            <v>89.708333333333329</v>
          </cell>
          <cell r="F30">
            <v>100</v>
          </cell>
          <cell r="G30">
            <v>72</v>
          </cell>
          <cell r="H30">
            <v>21.240000000000002</v>
          </cell>
          <cell r="I30" t="str">
            <v>N</v>
          </cell>
          <cell r="J30">
            <v>43.56</v>
          </cell>
          <cell r="K30">
            <v>32.800000000000004</v>
          </cell>
        </row>
        <row r="31">
          <cell r="B31">
            <v>22.6875</v>
          </cell>
          <cell r="C31">
            <v>29.9</v>
          </cell>
          <cell r="D31">
            <v>17.3</v>
          </cell>
          <cell r="E31">
            <v>75.208333333333329</v>
          </cell>
          <cell r="F31">
            <v>100</v>
          </cell>
          <cell r="G31">
            <v>40</v>
          </cell>
          <cell r="H31">
            <v>15.120000000000001</v>
          </cell>
          <cell r="I31" t="str">
            <v>N</v>
          </cell>
          <cell r="J31">
            <v>25.92</v>
          </cell>
          <cell r="K31">
            <v>0.2</v>
          </cell>
        </row>
        <row r="32">
          <cell r="B32">
            <v>23.829166666666666</v>
          </cell>
          <cell r="C32">
            <v>31.7</v>
          </cell>
          <cell r="D32">
            <v>17</v>
          </cell>
          <cell r="E32">
            <v>66.791666666666671</v>
          </cell>
          <cell r="F32">
            <v>89</v>
          </cell>
          <cell r="G32">
            <v>41</v>
          </cell>
          <cell r="H32">
            <v>14.76</v>
          </cell>
          <cell r="I32" t="str">
            <v>L</v>
          </cell>
          <cell r="J32">
            <v>26.28</v>
          </cell>
          <cell r="K32">
            <v>0</v>
          </cell>
        </row>
        <row r="33">
          <cell r="B33">
            <v>26.225000000000005</v>
          </cell>
          <cell r="C33">
            <v>32.1</v>
          </cell>
          <cell r="D33">
            <v>21.1</v>
          </cell>
          <cell r="E33">
            <v>52.75</v>
          </cell>
          <cell r="F33">
            <v>75</v>
          </cell>
          <cell r="G33">
            <v>29</v>
          </cell>
          <cell r="H33">
            <v>15.840000000000002</v>
          </cell>
          <cell r="I33" t="str">
            <v>L</v>
          </cell>
          <cell r="J33">
            <v>30.240000000000002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25.329166666666669</v>
          </cell>
          <cell r="C5">
            <v>32.799999999999997</v>
          </cell>
          <cell r="D5">
            <v>22</v>
          </cell>
          <cell r="E5">
            <v>80.125</v>
          </cell>
          <cell r="F5">
            <v>94</v>
          </cell>
          <cell r="G5">
            <v>45</v>
          </cell>
          <cell r="H5">
            <v>9.7200000000000006</v>
          </cell>
          <cell r="I5" t="str">
            <v>NO</v>
          </cell>
          <cell r="J5">
            <v>25.92</v>
          </cell>
          <cell r="K5">
            <v>23.599999999999998</v>
          </cell>
        </row>
        <row r="6">
          <cell r="B6">
            <v>25.491666666666664</v>
          </cell>
          <cell r="C6">
            <v>32.6</v>
          </cell>
          <cell r="D6">
            <v>21.6</v>
          </cell>
          <cell r="E6">
            <v>75.291666666666671</v>
          </cell>
          <cell r="F6">
            <v>93</v>
          </cell>
          <cell r="G6">
            <v>40</v>
          </cell>
          <cell r="H6">
            <v>11.16</v>
          </cell>
          <cell r="I6" t="str">
            <v>SO</v>
          </cell>
          <cell r="J6">
            <v>21.6</v>
          </cell>
          <cell r="K6">
            <v>6.2</v>
          </cell>
        </row>
        <row r="7">
          <cell r="B7">
            <v>26.029166666666672</v>
          </cell>
          <cell r="C7">
            <v>33</v>
          </cell>
          <cell r="D7">
            <v>23.3</v>
          </cell>
          <cell r="E7">
            <v>76.666666666666671</v>
          </cell>
          <cell r="F7">
            <v>92</v>
          </cell>
          <cell r="G7">
            <v>48</v>
          </cell>
          <cell r="H7">
            <v>17.28</v>
          </cell>
          <cell r="I7" t="str">
            <v>NO</v>
          </cell>
          <cell r="J7">
            <v>60.12</v>
          </cell>
          <cell r="K7">
            <v>4.4000000000000004</v>
          </cell>
        </row>
        <row r="8">
          <cell r="B8">
            <v>25.041666666666671</v>
          </cell>
          <cell r="C8">
            <v>32.5</v>
          </cell>
          <cell r="D8">
            <v>22.3</v>
          </cell>
          <cell r="E8">
            <v>80.458333333333329</v>
          </cell>
          <cell r="F8">
            <v>93</v>
          </cell>
          <cell r="G8">
            <v>46</v>
          </cell>
          <cell r="H8">
            <v>9.3600000000000012</v>
          </cell>
          <cell r="I8" t="str">
            <v>NO</v>
          </cell>
          <cell r="J8">
            <v>28.8</v>
          </cell>
          <cell r="K8">
            <v>6.4000000000000012</v>
          </cell>
        </row>
        <row r="9">
          <cell r="B9">
            <v>24.241666666666664</v>
          </cell>
          <cell r="C9">
            <v>31.8</v>
          </cell>
          <cell r="D9">
            <v>20.9</v>
          </cell>
          <cell r="E9">
            <v>84.583333333333329</v>
          </cell>
          <cell r="F9">
            <v>94</v>
          </cell>
          <cell r="G9">
            <v>48</v>
          </cell>
          <cell r="H9">
            <v>9.7200000000000006</v>
          </cell>
          <cell r="I9" t="str">
            <v>O</v>
          </cell>
          <cell r="J9">
            <v>34.56</v>
          </cell>
          <cell r="K9">
            <v>41.400000000000006</v>
          </cell>
        </row>
        <row r="10">
          <cell r="B10">
            <v>25</v>
          </cell>
          <cell r="C10">
            <v>30.7</v>
          </cell>
          <cell r="D10">
            <v>21.7</v>
          </cell>
          <cell r="E10">
            <v>82.478260869565219</v>
          </cell>
          <cell r="F10">
            <v>94</v>
          </cell>
          <cell r="G10">
            <v>58</v>
          </cell>
          <cell r="H10">
            <v>10.08</v>
          </cell>
          <cell r="I10" t="str">
            <v>O</v>
          </cell>
          <cell r="J10">
            <v>22.68</v>
          </cell>
          <cell r="K10">
            <v>18.600000000000001</v>
          </cell>
        </row>
        <row r="11">
          <cell r="B11">
            <v>25.212499999999995</v>
          </cell>
          <cell r="C11">
            <v>31.9</v>
          </cell>
          <cell r="D11">
            <v>21.6</v>
          </cell>
          <cell r="E11">
            <v>79.458333333333329</v>
          </cell>
          <cell r="F11">
            <v>94</v>
          </cell>
          <cell r="G11">
            <v>49</v>
          </cell>
          <cell r="H11">
            <v>18.36</v>
          </cell>
          <cell r="I11" t="str">
            <v>SO</v>
          </cell>
          <cell r="J11">
            <v>41.04</v>
          </cell>
          <cell r="K11">
            <v>7.8000000000000007</v>
          </cell>
        </row>
        <row r="12">
          <cell r="B12">
            <v>24.066666666666666</v>
          </cell>
          <cell r="C12">
            <v>28.9</v>
          </cell>
          <cell r="D12">
            <v>22</v>
          </cell>
          <cell r="E12">
            <v>86.25</v>
          </cell>
          <cell r="F12">
            <v>94</v>
          </cell>
          <cell r="G12">
            <v>58</v>
          </cell>
          <cell r="H12">
            <v>13.68</v>
          </cell>
          <cell r="I12" t="str">
            <v>O</v>
          </cell>
          <cell r="J12">
            <v>32.4</v>
          </cell>
          <cell r="K12">
            <v>4.4000000000000004</v>
          </cell>
        </row>
        <row r="13">
          <cell r="B13">
            <v>24.873913043478261</v>
          </cell>
          <cell r="C13">
            <v>31.7</v>
          </cell>
          <cell r="D13">
            <v>22.4</v>
          </cell>
          <cell r="E13">
            <v>79.608695652173907</v>
          </cell>
          <cell r="F13">
            <v>91</v>
          </cell>
          <cell r="G13">
            <v>51</v>
          </cell>
          <cell r="H13">
            <v>15.48</v>
          </cell>
          <cell r="I13" t="str">
            <v>NO</v>
          </cell>
          <cell r="J13">
            <v>43.92</v>
          </cell>
          <cell r="K13">
            <v>14.799999999999999</v>
          </cell>
        </row>
        <row r="14">
          <cell r="B14">
            <v>24.129166666666666</v>
          </cell>
          <cell r="C14">
            <v>29.6</v>
          </cell>
          <cell r="D14">
            <v>22.6</v>
          </cell>
          <cell r="E14">
            <v>84.833333333333329</v>
          </cell>
          <cell r="F14">
            <v>93</v>
          </cell>
          <cell r="G14">
            <v>60</v>
          </cell>
          <cell r="H14">
            <v>18.36</v>
          </cell>
          <cell r="I14" t="str">
            <v>NO</v>
          </cell>
          <cell r="J14">
            <v>37.800000000000004</v>
          </cell>
          <cell r="K14">
            <v>13.599999999999998</v>
          </cell>
        </row>
        <row r="15">
          <cell r="B15">
            <v>25.054166666666664</v>
          </cell>
          <cell r="C15">
            <v>32.1</v>
          </cell>
          <cell r="D15">
            <v>21.7</v>
          </cell>
          <cell r="E15">
            <v>80.625</v>
          </cell>
          <cell r="F15">
            <v>94</v>
          </cell>
          <cell r="G15">
            <v>51</v>
          </cell>
          <cell r="H15">
            <v>15.48</v>
          </cell>
          <cell r="I15" t="str">
            <v>O</v>
          </cell>
          <cell r="J15">
            <v>42.84</v>
          </cell>
          <cell r="K15">
            <v>29.6</v>
          </cell>
        </row>
        <row r="16">
          <cell r="B16">
            <v>24.091666666666669</v>
          </cell>
          <cell r="C16">
            <v>30.7</v>
          </cell>
          <cell r="D16">
            <v>21.7</v>
          </cell>
          <cell r="E16">
            <v>85.5</v>
          </cell>
          <cell r="F16">
            <v>94</v>
          </cell>
          <cell r="G16">
            <v>57</v>
          </cell>
          <cell r="H16">
            <v>10.44</v>
          </cell>
          <cell r="I16" t="str">
            <v>SO</v>
          </cell>
          <cell r="J16">
            <v>24.48</v>
          </cell>
          <cell r="K16">
            <v>24.800000000000004</v>
          </cell>
        </row>
        <row r="17">
          <cell r="B17">
            <v>25.291666666666661</v>
          </cell>
          <cell r="C17">
            <v>32.4</v>
          </cell>
          <cell r="D17">
            <v>21.7</v>
          </cell>
          <cell r="E17">
            <v>80.791666666666671</v>
          </cell>
          <cell r="F17">
            <v>95</v>
          </cell>
          <cell r="G17">
            <v>48</v>
          </cell>
          <cell r="H17">
            <v>11.879999999999999</v>
          </cell>
          <cell r="I17" t="str">
            <v>O</v>
          </cell>
          <cell r="J17">
            <v>44.28</v>
          </cell>
          <cell r="K17">
            <v>30.799999999999997</v>
          </cell>
        </row>
        <row r="18">
          <cell r="B18">
            <v>25.779166666666669</v>
          </cell>
          <cell r="C18">
            <v>33.700000000000003</v>
          </cell>
          <cell r="D18">
            <v>20.9</v>
          </cell>
          <cell r="E18">
            <v>77.458333333333329</v>
          </cell>
          <cell r="F18">
            <v>95</v>
          </cell>
          <cell r="G18">
            <v>45</v>
          </cell>
          <cell r="H18">
            <v>18</v>
          </cell>
          <cell r="I18" t="str">
            <v>O</v>
          </cell>
          <cell r="J18">
            <v>31.319999999999997</v>
          </cell>
          <cell r="K18">
            <v>0.2</v>
          </cell>
        </row>
        <row r="19">
          <cell r="B19">
            <v>27.404166666666669</v>
          </cell>
          <cell r="C19">
            <v>34.9</v>
          </cell>
          <cell r="D19">
            <v>21.6</v>
          </cell>
          <cell r="E19">
            <v>71.208333333333329</v>
          </cell>
          <cell r="F19">
            <v>93</v>
          </cell>
          <cell r="G19">
            <v>36</v>
          </cell>
          <cell r="H19">
            <v>7.9200000000000008</v>
          </cell>
          <cell r="I19" t="str">
            <v>O</v>
          </cell>
          <cell r="J19">
            <v>23.040000000000003</v>
          </cell>
          <cell r="K19">
            <v>0</v>
          </cell>
        </row>
        <row r="20">
          <cell r="B20">
            <v>27.120833333333337</v>
          </cell>
          <cell r="C20">
            <v>34.6</v>
          </cell>
          <cell r="D20">
            <v>22.2</v>
          </cell>
          <cell r="E20">
            <v>71.833333333333329</v>
          </cell>
          <cell r="F20">
            <v>92</v>
          </cell>
          <cell r="G20">
            <v>42</v>
          </cell>
          <cell r="H20">
            <v>28.08</v>
          </cell>
          <cell r="I20" t="str">
            <v>NO</v>
          </cell>
          <cell r="J20">
            <v>54.36</v>
          </cell>
          <cell r="K20">
            <v>0.2</v>
          </cell>
        </row>
        <row r="21">
          <cell r="B21">
            <v>27.425000000000001</v>
          </cell>
          <cell r="C21">
            <v>35.6</v>
          </cell>
          <cell r="D21">
            <v>21.6</v>
          </cell>
          <cell r="E21">
            <v>70.583333333333329</v>
          </cell>
          <cell r="F21">
            <v>93</v>
          </cell>
          <cell r="G21">
            <v>35</v>
          </cell>
          <cell r="H21">
            <v>13.32</v>
          </cell>
          <cell r="I21" t="str">
            <v>SO</v>
          </cell>
          <cell r="J21">
            <v>29.880000000000003</v>
          </cell>
          <cell r="K21">
            <v>0</v>
          </cell>
        </row>
        <row r="22">
          <cell r="B22">
            <v>26.541666666666661</v>
          </cell>
          <cell r="C22">
            <v>33.700000000000003</v>
          </cell>
          <cell r="D22">
            <v>23.1</v>
          </cell>
          <cell r="E22">
            <v>76.5</v>
          </cell>
          <cell r="F22">
            <v>92</v>
          </cell>
          <cell r="G22">
            <v>44</v>
          </cell>
          <cell r="H22">
            <v>10.08</v>
          </cell>
          <cell r="I22" t="str">
            <v>NO</v>
          </cell>
          <cell r="J22">
            <v>29.52</v>
          </cell>
          <cell r="K22">
            <v>0.4</v>
          </cell>
        </row>
        <row r="23">
          <cell r="B23">
            <v>26.741666666666671</v>
          </cell>
          <cell r="C23">
            <v>33.299999999999997</v>
          </cell>
          <cell r="D23">
            <v>22.7</v>
          </cell>
          <cell r="E23">
            <v>76.541666666666671</v>
          </cell>
          <cell r="F23">
            <v>93</v>
          </cell>
          <cell r="G23">
            <v>48</v>
          </cell>
          <cell r="H23">
            <v>14.04</v>
          </cell>
          <cell r="I23" t="str">
            <v>NO</v>
          </cell>
          <cell r="J23">
            <v>38.159999999999997</v>
          </cell>
          <cell r="K23">
            <v>0</v>
          </cell>
        </row>
        <row r="24">
          <cell r="B24">
            <v>26.6875</v>
          </cell>
          <cell r="C24">
            <v>34</v>
          </cell>
          <cell r="D24">
            <v>22.5</v>
          </cell>
          <cell r="E24">
            <v>75.791666666666671</v>
          </cell>
          <cell r="F24">
            <v>93</v>
          </cell>
          <cell r="G24">
            <v>40</v>
          </cell>
          <cell r="H24">
            <v>11.879999999999999</v>
          </cell>
          <cell r="I24" t="str">
            <v>NO</v>
          </cell>
          <cell r="J24">
            <v>37.080000000000005</v>
          </cell>
          <cell r="K24">
            <v>1.4</v>
          </cell>
        </row>
        <row r="25">
          <cell r="B25">
            <v>23.949999999999992</v>
          </cell>
          <cell r="C25">
            <v>28.9</v>
          </cell>
          <cell r="D25">
            <v>21.7</v>
          </cell>
          <cell r="E25">
            <v>86.083333333333329</v>
          </cell>
          <cell r="F25">
            <v>94</v>
          </cell>
          <cell r="G25">
            <v>64</v>
          </cell>
          <cell r="H25">
            <v>12.6</v>
          </cell>
          <cell r="I25" t="str">
            <v>NO</v>
          </cell>
          <cell r="J25">
            <v>30.240000000000002</v>
          </cell>
          <cell r="K25">
            <v>35.799999999999997</v>
          </cell>
        </row>
        <row r="26">
          <cell r="B26">
            <v>23.912499999999998</v>
          </cell>
          <cell r="C26">
            <v>28.7</v>
          </cell>
          <cell r="D26">
            <v>21.9</v>
          </cell>
          <cell r="E26">
            <v>85.958333333333329</v>
          </cell>
          <cell r="F26">
            <v>94</v>
          </cell>
          <cell r="G26">
            <v>60</v>
          </cell>
          <cell r="H26">
            <v>13.32</v>
          </cell>
          <cell r="I26" t="str">
            <v>SO</v>
          </cell>
          <cell r="J26">
            <v>30.6</v>
          </cell>
          <cell r="K26">
            <v>15.2</v>
          </cell>
        </row>
        <row r="27">
          <cell r="B27">
            <v>24.100000000000005</v>
          </cell>
          <cell r="C27">
            <v>30.5</v>
          </cell>
          <cell r="D27">
            <v>22</v>
          </cell>
          <cell r="E27">
            <v>86.5</v>
          </cell>
          <cell r="F27">
            <v>94</v>
          </cell>
          <cell r="G27">
            <v>60</v>
          </cell>
          <cell r="H27">
            <v>22.32</v>
          </cell>
          <cell r="I27" t="str">
            <v>NO</v>
          </cell>
          <cell r="J27">
            <v>43.92</v>
          </cell>
          <cell r="K27">
            <v>35.200000000000003</v>
          </cell>
        </row>
        <row r="28">
          <cell r="B28">
            <v>24.541666666666668</v>
          </cell>
          <cell r="C28">
            <v>30</v>
          </cell>
          <cell r="D28">
            <v>21.7</v>
          </cell>
          <cell r="E28">
            <v>82.958333333333329</v>
          </cell>
          <cell r="F28">
            <v>95</v>
          </cell>
          <cell r="G28">
            <v>59</v>
          </cell>
          <cell r="H28">
            <v>13.32</v>
          </cell>
          <cell r="I28" t="str">
            <v>NO</v>
          </cell>
          <cell r="J28">
            <v>37.800000000000004</v>
          </cell>
          <cell r="K28">
            <v>33</v>
          </cell>
        </row>
        <row r="29">
          <cell r="B29">
            <v>25.058333333333334</v>
          </cell>
          <cell r="C29">
            <v>29.7</v>
          </cell>
          <cell r="D29">
            <v>22.1</v>
          </cell>
          <cell r="E29">
            <v>83.5</v>
          </cell>
          <cell r="F29">
            <v>94</v>
          </cell>
          <cell r="G29">
            <v>64</v>
          </cell>
          <cell r="H29">
            <v>11.16</v>
          </cell>
          <cell r="I29" t="str">
            <v>O</v>
          </cell>
          <cell r="J29">
            <v>26.28</v>
          </cell>
          <cell r="K29">
            <v>44.800000000000004</v>
          </cell>
        </row>
        <row r="30">
          <cell r="B30">
            <v>24.554166666666671</v>
          </cell>
          <cell r="C30">
            <v>31.4</v>
          </cell>
          <cell r="D30">
            <v>22.6</v>
          </cell>
          <cell r="E30">
            <v>85.75</v>
          </cell>
          <cell r="F30">
            <v>94</v>
          </cell>
          <cell r="G30">
            <v>59</v>
          </cell>
          <cell r="H30">
            <v>18.720000000000002</v>
          </cell>
          <cell r="I30" t="str">
            <v>O</v>
          </cell>
          <cell r="J30">
            <v>44.64</v>
          </cell>
          <cell r="K30">
            <v>13</v>
          </cell>
        </row>
        <row r="31">
          <cell r="B31">
            <v>24.862500000000008</v>
          </cell>
          <cell r="C31">
            <v>30.5</v>
          </cell>
          <cell r="D31">
            <v>20.7</v>
          </cell>
          <cell r="E31">
            <v>81.25</v>
          </cell>
          <cell r="F31">
            <v>95</v>
          </cell>
          <cell r="G31">
            <v>56</v>
          </cell>
          <cell r="H31">
            <v>10.44</v>
          </cell>
          <cell r="I31" t="str">
            <v>SO</v>
          </cell>
          <cell r="J31">
            <v>23.759999999999998</v>
          </cell>
          <cell r="K31">
            <v>4.8</v>
          </cell>
        </row>
        <row r="32">
          <cell r="B32">
            <v>24.858333333333324</v>
          </cell>
          <cell r="C32">
            <v>31.2</v>
          </cell>
          <cell r="D32">
            <v>22.4</v>
          </cell>
          <cell r="E32">
            <v>84.083333333333329</v>
          </cell>
          <cell r="F32">
            <v>94</v>
          </cell>
          <cell r="G32">
            <v>54</v>
          </cell>
          <cell r="H32">
            <v>10.08</v>
          </cell>
          <cell r="I32" t="str">
            <v>SO</v>
          </cell>
          <cell r="J32">
            <v>22.68</v>
          </cell>
          <cell r="K32">
            <v>1.2</v>
          </cell>
        </row>
        <row r="33">
          <cell r="B33">
            <v>25.633333333333336</v>
          </cell>
          <cell r="C33">
            <v>31.8</v>
          </cell>
          <cell r="D33">
            <v>21.6</v>
          </cell>
          <cell r="E33">
            <v>74.25</v>
          </cell>
          <cell r="F33">
            <v>94</v>
          </cell>
          <cell r="G33">
            <v>36</v>
          </cell>
          <cell r="H33">
            <v>12.96</v>
          </cell>
          <cell r="I33" t="str">
            <v>SO</v>
          </cell>
          <cell r="J33">
            <v>24.12</v>
          </cell>
          <cell r="K33">
            <v>0.4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23.870833333333334</v>
          </cell>
          <cell r="C5">
            <v>30.6</v>
          </cell>
          <cell r="D5">
            <v>20.7</v>
          </cell>
          <cell r="E5">
            <v>80.708333333333329</v>
          </cell>
          <cell r="F5">
            <v>94</v>
          </cell>
          <cell r="G5">
            <v>48</v>
          </cell>
          <cell r="H5">
            <v>16.920000000000002</v>
          </cell>
          <cell r="I5" t="str">
            <v>S</v>
          </cell>
          <cell r="J5">
            <v>34.56</v>
          </cell>
          <cell r="K5">
            <v>0.2</v>
          </cell>
        </row>
        <row r="6">
          <cell r="B6">
            <v>23.55</v>
          </cell>
          <cell r="C6">
            <v>30.7</v>
          </cell>
          <cell r="D6">
            <v>19.8</v>
          </cell>
          <cell r="E6">
            <v>78.083333333333329</v>
          </cell>
          <cell r="F6">
            <v>94</v>
          </cell>
          <cell r="G6">
            <v>34</v>
          </cell>
          <cell r="H6">
            <v>9.7200000000000006</v>
          </cell>
          <cell r="I6" t="str">
            <v>L</v>
          </cell>
          <cell r="J6">
            <v>21.6</v>
          </cell>
          <cell r="K6">
            <v>0</v>
          </cell>
        </row>
        <row r="7">
          <cell r="B7">
            <v>25.566666666666674</v>
          </cell>
          <cell r="C7">
            <v>32</v>
          </cell>
          <cell r="D7">
            <v>21.6</v>
          </cell>
          <cell r="E7">
            <v>70.083333333333329</v>
          </cell>
          <cell r="F7">
            <v>88</v>
          </cell>
          <cell r="G7">
            <v>42</v>
          </cell>
          <cell r="H7">
            <v>14.76</v>
          </cell>
          <cell r="I7" t="str">
            <v>SO</v>
          </cell>
          <cell r="J7">
            <v>32.4</v>
          </cell>
          <cell r="K7">
            <v>0.2</v>
          </cell>
        </row>
        <row r="8">
          <cell r="B8">
            <v>22.841666666666665</v>
          </cell>
          <cell r="C8">
            <v>30.6</v>
          </cell>
          <cell r="D8">
            <v>20.2</v>
          </cell>
          <cell r="E8">
            <v>83.791666666666671</v>
          </cell>
          <cell r="F8">
            <v>93</v>
          </cell>
          <cell r="G8">
            <v>44</v>
          </cell>
          <cell r="H8">
            <v>14.76</v>
          </cell>
          <cell r="I8" t="str">
            <v>SO</v>
          </cell>
          <cell r="J8">
            <v>45.36</v>
          </cell>
          <cell r="K8">
            <v>0</v>
          </cell>
        </row>
        <row r="9">
          <cell r="B9">
            <v>22.637499999999999</v>
          </cell>
          <cell r="C9">
            <v>29.1</v>
          </cell>
          <cell r="D9">
            <v>19.899999999999999</v>
          </cell>
          <cell r="E9">
            <v>85.375</v>
          </cell>
          <cell r="F9">
            <v>94</v>
          </cell>
          <cell r="G9">
            <v>59</v>
          </cell>
          <cell r="H9">
            <v>14.76</v>
          </cell>
          <cell r="I9" t="str">
            <v>SO</v>
          </cell>
          <cell r="J9">
            <v>27.720000000000002</v>
          </cell>
          <cell r="K9">
            <v>0.2</v>
          </cell>
        </row>
        <row r="10">
          <cell r="B10">
            <v>23.466666666666665</v>
          </cell>
          <cell r="C10">
            <v>30.7</v>
          </cell>
          <cell r="D10">
            <v>19.2</v>
          </cell>
          <cell r="E10">
            <v>81.166666666666671</v>
          </cell>
          <cell r="F10">
            <v>95</v>
          </cell>
          <cell r="G10">
            <v>51</v>
          </cell>
          <cell r="H10">
            <v>15.48</v>
          </cell>
          <cell r="I10" t="str">
            <v>S</v>
          </cell>
          <cell r="J10">
            <v>31.680000000000003</v>
          </cell>
          <cell r="K10">
            <v>0</v>
          </cell>
        </row>
        <row r="11">
          <cell r="B11">
            <v>23.074999999999999</v>
          </cell>
          <cell r="C11">
            <v>29.1</v>
          </cell>
          <cell r="D11">
            <v>19</v>
          </cell>
          <cell r="E11">
            <v>82.166666666666671</v>
          </cell>
          <cell r="F11">
            <v>95</v>
          </cell>
          <cell r="G11">
            <v>55</v>
          </cell>
          <cell r="H11">
            <v>13.32</v>
          </cell>
          <cell r="I11" t="str">
            <v>N</v>
          </cell>
          <cell r="J11">
            <v>43.92</v>
          </cell>
          <cell r="K11">
            <v>0.2</v>
          </cell>
        </row>
        <row r="12">
          <cell r="B12">
            <v>22.666666666666668</v>
          </cell>
          <cell r="C12">
            <v>27.1</v>
          </cell>
          <cell r="D12">
            <v>20</v>
          </cell>
          <cell r="E12">
            <v>86</v>
          </cell>
          <cell r="F12">
            <v>95</v>
          </cell>
          <cell r="G12">
            <v>66</v>
          </cell>
          <cell r="H12">
            <v>12.24</v>
          </cell>
          <cell r="I12" t="str">
            <v>NO</v>
          </cell>
          <cell r="J12">
            <v>25.92</v>
          </cell>
          <cell r="K12">
            <v>0</v>
          </cell>
        </row>
        <row r="13">
          <cell r="B13">
            <v>22.599999999999994</v>
          </cell>
          <cell r="C13">
            <v>29.1</v>
          </cell>
          <cell r="D13">
            <v>20</v>
          </cell>
          <cell r="E13">
            <v>83.333333333333329</v>
          </cell>
          <cell r="F13">
            <v>93</v>
          </cell>
          <cell r="G13">
            <v>52</v>
          </cell>
          <cell r="H13">
            <v>21.6</v>
          </cell>
          <cell r="I13" t="str">
            <v>S</v>
          </cell>
          <cell r="J13">
            <v>43.2</v>
          </cell>
          <cell r="K13">
            <v>0</v>
          </cell>
        </row>
        <row r="14">
          <cell r="B14">
            <v>22.066666666666674</v>
          </cell>
          <cell r="C14">
            <v>27.8</v>
          </cell>
          <cell r="D14">
            <v>20.9</v>
          </cell>
          <cell r="E14">
            <v>87.875</v>
          </cell>
          <cell r="F14">
            <v>93</v>
          </cell>
          <cell r="G14">
            <v>63</v>
          </cell>
          <cell r="H14">
            <v>18.36</v>
          </cell>
          <cell r="I14" t="str">
            <v>S</v>
          </cell>
          <cell r="J14">
            <v>39.24</v>
          </cell>
          <cell r="K14">
            <v>0</v>
          </cell>
        </row>
        <row r="15">
          <cell r="B15">
            <v>22.804166666666664</v>
          </cell>
          <cell r="C15">
            <v>29.4</v>
          </cell>
          <cell r="D15">
            <v>20.399999999999999</v>
          </cell>
          <cell r="E15">
            <v>86.041666666666671</v>
          </cell>
          <cell r="F15">
            <v>94</v>
          </cell>
          <cell r="G15">
            <v>60</v>
          </cell>
          <cell r="H15">
            <v>15.48</v>
          </cell>
          <cell r="I15" t="str">
            <v>S</v>
          </cell>
          <cell r="J15">
            <v>38.880000000000003</v>
          </cell>
          <cell r="K15">
            <v>0.2</v>
          </cell>
        </row>
        <row r="16">
          <cell r="B16">
            <v>22.69583333333334</v>
          </cell>
          <cell r="C16">
            <v>27.8</v>
          </cell>
          <cell r="D16">
            <v>20.5</v>
          </cell>
          <cell r="E16">
            <v>87.25</v>
          </cell>
          <cell r="F16">
            <v>95</v>
          </cell>
          <cell r="G16">
            <v>65</v>
          </cell>
          <cell r="H16">
            <v>6.84</v>
          </cell>
          <cell r="I16" t="str">
            <v>N</v>
          </cell>
          <cell r="J16">
            <v>22.32</v>
          </cell>
          <cell r="K16">
            <v>0</v>
          </cell>
        </row>
        <row r="17">
          <cell r="B17">
            <v>23.216666666666665</v>
          </cell>
          <cell r="C17">
            <v>29.4</v>
          </cell>
          <cell r="D17">
            <v>19.7</v>
          </cell>
          <cell r="E17">
            <v>84.083333333333329</v>
          </cell>
          <cell r="F17">
            <v>95</v>
          </cell>
          <cell r="G17">
            <v>57</v>
          </cell>
          <cell r="H17">
            <v>14.04</v>
          </cell>
          <cell r="I17" t="str">
            <v>S</v>
          </cell>
          <cell r="J17">
            <v>29.880000000000003</v>
          </cell>
          <cell r="K17">
            <v>0</v>
          </cell>
        </row>
        <row r="18">
          <cell r="B18">
            <v>23.374999999999996</v>
          </cell>
          <cell r="C18">
            <v>30.5</v>
          </cell>
          <cell r="D18">
            <v>20.2</v>
          </cell>
          <cell r="E18">
            <v>82.291666666666671</v>
          </cell>
          <cell r="F18">
            <v>93</v>
          </cell>
          <cell r="G18">
            <v>53</v>
          </cell>
          <cell r="H18">
            <v>14.76</v>
          </cell>
          <cell r="I18" t="str">
            <v>SO</v>
          </cell>
          <cell r="J18">
            <v>44.64</v>
          </cell>
          <cell r="K18">
            <v>0</v>
          </cell>
        </row>
        <row r="19">
          <cell r="B19">
            <v>23.870833333333334</v>
          </cell>
          <cell r="C19">
            <v>31.6</v>
          </cell>
          <cell r="D19">
            <v>20</v>
          </cell>
          <cell r="E19">
            <v>80</v>
          </cell>
          <cell r="F19">
            <v>94</v>
          </cell>
          <cell r="G19">
            <v>52</v>
          </cell>
          <cell r="H19">
            <v>11.16</v>
          </cell>
          <cell r="I19" t="str">
            <v>SO</v>
          </cell>
          <cell r="J19">
            <v>42.480000000000004</v>
          </cell>
          <cell r="K19">
            <v>0.2</v>
          </cell>
        </row>
        <row r="20">
          <cell r="B20">
            <v>24.333333333333329</v>
          </cell>
          <cell r="C20">
            <v>31.8</v>
          </cell>
          <cell r="D20">
            <v>20.5</v>
          </cell>
          <cell r="E20">
            <v>77.291666666666671</v>
          </cell>
          <cell r="F20">
            <v>92</v>
          </cell>
          <cell r="G20">
            <v>47</v>
          </cell>
          <cell r="H20">
            <v>13.68</v>
          </cell>
          <cell r="I20" t="str">
            <v>S</v>
          </cell>
          <cell r="J20">
            <v>30.96</v>
          </cell>
          <cell r="K20">
            <v>0</v>
          </cell>
        </row>
        <row r="21">
          <cell r="B21">
            <v>25.487500000000001</v>
          </cell>
          <cell r="C21">
            <v>31.3</v>
          </cell>
          <cell r="D21">
            <v>22</v>
          </cell>
          <cell r="E21">
            <v>72.791666666666671</v>
          </cell>
          <cell r="F21">
            <v>87</v>
          </cell>
          <cell r="G21">
            <v>46</v>
          </cell>
          <cell r="H21">
            <v>15.840000000000002</v>
          </cell>
          <cell r="I21" t="str">
            <v>S</v>
          </cell>
          <cell r="J21">
            <v>28.08</v>
          </cell>
          <cell r="K21">
            <v>0</v>
          </cell>
        </row>
        <row r="22">
          <cell r="B22">
            <v>24.270833333333332</v>
          </cell>
          <cell r="C22">
            <v>30.3</v>
          </cell>
          <cell r="D22">
            <v>21.2</v>
          </cell>
          <cell r="E22">
            <v>79.791666666666671</v>
          </cell>
          <cell r="F22">
            <v>90</v>
          </cell>
          <cell r="G22">
            <v>55</v>
          </cell>
          <cell r="H22">
            <v>12.24</v>
          </cell>
          <cell r="I22" t="str">
            <v>S</v>
          </cell>
          <cell r="J22">
            <v>32.76</v>
          </cell>
          <cell r="K22">
            <v>0</v>
          </cell>
        </row>
        <row r="23">
          <cell r="B23">
            <v>23.95</v>
          </cell>
          <cell r="C23">
            <v>29.3</v>
          </cell>
          <cell r="D23">
            <v>20.399999999999999</v>
          </cell>
          <cell r="E23">
            <v>82.625</v>
          </cell>
          <cell r="F23">
            <v>94</v>
          </cell>
          <cell r="G23">
            <v>61</v>
          </cell>
          <cell r="H23">
            <v>15.48</v>
          </cell>
          <cell r="I23" t="str">
            <v>SE</v>
          </cell>
          <cell r="J23">
            <v>31.319999999999997</v>
          </cell>
          <cell r="K23">
            <v>0</v>
          </cell>
        </row>
        <row r="24">
          <cell r="B24">
            <v>24.445833333333336</v>
          </cell>
          <cell r="C24">
            <v>31.4</v>
          </cell>
          <cell r="D24">
            <v>21.3</v>
          </cell>
          <cell r="E24">
            <v>80.666666666666671</v>
          </cell>
          <cell r="F24">
            <v>93</v>
          </cell>
          <cell r="G24">
            <v>46</v>
          </cell>
          <cell r="H24">
            <v>23.400000000000002</v>
          </cell>
          <cell r="I24" t="str">
            <v>SO</v>
          </cell>
          <cell r="J24">
            <v>43.56</v>
          </cell>
          <cell r="K24">
            <v>0</v>
          </cell>
        </row>
        <row r="25">
          <cell r="B25">
            <v>22.083333333333332</v>
          </cell>
          <cell r="C25">
            <v>28</v>
          </cell>
          <cell r="D25">
            <v>20</v>
          </cell>
          <cell r="E25">
            <v>88.583333333333329</v>
          </cell>
          <cell r="F25">
            <v>95</v>
          </cell>
          <cell r="G25">
            <v>61</v>
          </cell>
          <cell r="H25">
            <v>15.48</v>
          </cell>
          <cell r="I25" t="str">
            <v>L</v>
          </cell>
          <cell r="J25">
            <v>37.800000000000004</v>
          </cell>
          <cell r="K25">
            <v>0.2</v>
          </cell>
        </row>
        <row r="26">
          <cell r="B26">
            <v>22.065217391304348</v>
          </cell>
          <cell r="C26">
            <v>25.6</v>
          </cell>
          <cell r="D26">
            <v>20.5</v>
          </cell>
          <cell r="E26">
            <v>87.956521739130437</v>
          </cell>
          <cell r="F26">
            <v>94</v>
          </cell>
          <cell r="G26">
            <v>73</v>
          </cell>
          <cell r="H26">
            <v>16.559999999999999</v>
          </cell>
          <cell r="I26" t="str">
            <v>S</v>
          </cell>
          <cell r="J26">
            <v>35.64</v>
          </cell>
          <cell r="K26">
            <v>0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26.274999999999995</v>
          </cell>
          <cell r="C5">
            <v>33</v>
          </cell>
          <cell r="D5">
            <v>24.2</v>
          </cell>
          <cell r="E5">
            <v>83.916666666666671</v>
          </cell>
          <cell r="F5">
            <v>92</v>
          </cell>
          <cell r="G5">
            <v>57</v>
          </cell>
          <cell r="H5">
            <v>20.16</v>
          </cell>
          <cell r="I5" t="str">
            <v>L</v>
          </cell>
          <cell r="J5">
            <v>54</v>
          </cell>
          <cell r="K5">
            <v>15.6</v>
          </cell>
        </row>
        <row r="6">
          <cell r="B6">
            <v>27.369565217391305</v>
          </cell>
          <cell r="C6">
            <v>33.200000000000003</v>
          </cell>
          <cell r="D6">
            <v>24.4</v>
          </cell>
          <cell r="E6">
            <v>76.434782608695656</v>
          </cell>
          <cell r="F6">
            <v>91</v>
          </cell>
          <cell r="G6">
            <v>56</v>
          </cell>
          <cell r="H6">
            <v>0.36000000000000004</v>
          </cell>
          <cell r="I6" t="str">
            <v>L</v>
          </cell>
          <cell r="J6">
            <v>15.840000000000002</v>
          </cell>
          <cell r="K6">
            <v>0</v>
          </cell>
        </row>
        <row r="7">
          <cell r="B7">
            <v>27.716666666666665</v>
          </cell>
          <cell r="C7">
            <v>31.3</v>
          </cell>
          <cell r="D7">
            <v>23.7</v>
          </cell>
          <cell r="E7">
            <v>77.541666666666671</v>
          </cell>
          <cell r="F7">
            <v>89</v>
          </cell>
          <cell r="G7">
            <v>64</v>
          </cell>
          <cell r="H7">
            <v>19.8</v>
          </cell>
          <cell r="I7" t="str">
            <v>L</v>
          </cell>
          <cell r="J7">
            <v>54</v>
          </cell>
          <cell r="K7">
            <v>10.199999999999999</v>
          </cell>
        </row>
        <row r="8">
          <cell r="B8">
            <v>27.760869565217391</v>
          </cell>
          <cell r="C8">
            <v>33.9</v>
          </cell>
          <cell r="D8">
            <v>23.3</v>
          </cell>
          <cell r="E8">
            <v>75.173913043478265</v>
          </cell>
          <cell r="F8">
            <v>93</v>
          </cell>
          <cell r="G8">
            <v>46</v>
          </cell>
          <cell r="H8">
            <v>9.7200000000000006</v>
          </cell>
          <cell r="I8" t="str">
            <v>NO</v>
          </cell>
          <cell r="J8">
            <v>28.44</v>
          </cell>
          <cell r="K8">
            <v>0</v>
          </cell>
        </row>
        <row r="9">
          <cell r="B9">
            <v>28.458333333333329</v>
          </cell>
          <cell r="C9">
            <v>33.299999999999997</v>
          </cell>
          <cell r="D9">
            <v>25.7</v>
          </cell>
          <cell r="E9">
            <v>73.416666666666671</v>
          </cell>
          <cell r="F9">
            <v>82</v>
          </cell>
          <cell r="G9">
            <v>51</v>
          </cell>
          <cell r="H9">
            <v>9.7200000000000006</v>
          </cell>
          <cell r="I9" t="str">
            <v>L</v>
          </cell>
          <cell r="J9">
            <v>29.880000000000003</v>
          </cell>
          <cell r="K9">
            <v>0.8</v>
          </cell>
        </row>
        <row r="10">
          <cell r="B10">
            <v>27.9375</v>
          </cell>
          <cell r="C10">
            <v>32.700000000000003</v>
          </cell>
          <cell r="D10">
            <v>25.6</v>
          </cell>
          <cell r="E10">
            <v>77.916666666666671</v>
          </cell>
          <cell r="F10">
            <v>87</v>
          </cell>
          <cell r="G10">
            <v>58</v>
          </cell>
          <cell r="H10">
            <v>12.6</v>
          </cell>
          <cell r="I10" t="str">
            <v>L</v>
          </cell>
          <cell r="J10">
            <v>33.840000000000003</v>
          </cell>
          <cell r="K10">
            <v>2.8</v>
          </cell>
        </row>
        <row r="11">
          <cell r="B11">
            <v>28.300000000000008</v>
          </cell>
          <cell r="C11">
            <v>33.799999999999997</v>
          </cell>
          <cell r="D11">
            <v>25.7</v>
          </cell>
          <cell r="E11">
            <v>73.75</v>
          </cell>
          <cell r="F11">
            <v>85</v>
          </cell>
          <cell r="G11">
            <v>45</v>
          </cell>
          <cell r="H11">
            <v>11.520000000000001</v>
          </cell>
          <cell r="I11" t="str">
            <v>NO</v>
          </cell>
          <cell r="J11">
            <v>29.16</v>
          </cell>
          <cell r="K11">
            <v>2.2000000000000002</v>
          </cell>
        </row>
        <row r="12">
          <cell r="B12">
            <v>28.445833333333326</v>
          </cell>
          <cell r="C12">
            <v>34.799999999999997</v>
          </cell>
          <cell r="D12">
            <v>24.5</v>
          </cell>
          <cell r="E12">
            <v>72.916666666666671</v>
          </cell>
          <cell r="F12">
            <v>92</v>
          </cell>
          <cell r="G12">
            <v>41</v>
          </cell>
          <cell r="H12">
            <v>11.16</v>
          </cell>
          <cell r="I12" t="str">
            <v>NO</v>
          </cell>
          <cell r="J12">
            <v>42.84</v>
          </cell>
          <cell r="K12">
            <v>0</v>
          </cell>
        </row>
        <row r="13">
          <cell r="B13">
            <v>27.870833333333326</v>
          </cell>
          <cell r="C13">
            <v>34.5</v>
          </cell>
          <cell r="D13">
            <v>23.8</v>
          </cell>
          <cell r="E13">
            <v>75.541666666666671</v>
          </cell>
          <cell r="F13">
            <v>92</v>
          </cell>
          <cell r="G13">
            <v>47</v>
          </cell>
          <cell r="H13">
            <v>0</v>
          </cell>
          <cell r="I13" t="str">
            <v>NO</v>
          </cell>
          <cell r="J13">
            <v>20.88</v>
          </cell>
          <cell r="K13">
            <v>0.2</v>
          </cell>
        </row>
        <row r="14">
          <cell r="B14">
            <v>27.670833333333331</v>
          </cell>
          <cell r="C14">
            <v>32.5</v>
          </cell>
          <cell r="D14">
            <v>24.9</v>
          </cell>
          <cell r="E14">
            <v>78.75</v>
          </cell>
          <cell r="F14">
            <v>90</v>
          </cell>
          <cell r="G14">
            <v>57</v>
          </cell>
          <cell r="H14">
            <v>0</v>
          </cell>
          <cell r="I14" t="str">
            <v>N</v>
          </cell>
          <cell r="J14">
            <v>16.920000000000002</v>
          </cell>
          <cell r="K14">
            <v>0.6</v>
          </cell>
        </row>
        <row r="15">
          <cell r="B15">
            <v>27.099999999999994</v>
          </cell>
          <cell r="C15">
            <v>29.8</v>
          </cell>
          <cell r="D15">
            <v>25.3</v>
          </cell>
          <cell r="E15">
            <v>82.166666666666671</v>
          </cell>
          <cell r="F15">
            <v>90</v>
          </cell>
          <cell r="G15">
            <v>69</v>
          </cell>
          <cell r="H15">
            <v>1.08</v>
          </cell>
          <cell r="I15" t="str">
            <v>N</v>
          </cell>
          <cell r="J15">
            <v>16.920000000000002</v>
          </cell>
          <cell r="K15">
            <v>2</v>
          </cell>
        </row>
        <row r="16">
          <cell r="B16">
            <v>27.562500000000004</v>
          </cell>
          <cell r="C16">
            <v>33.700000000000003</v>
          </cell>
          <cell r="D16">
            <v>25</v>
          </cell>
          <cell r="E16">
            <v>78.958333333333329</v>
          </cell>
          <cell r="F16">
            <v>91</v>
          </cell>
          <cell r="G16">
            <v>53</v>
          </cell>
          <cell r="H16">
            <v>13.32</v>
          </cell>
          <cell r="I16" t="str">
            <v>O</v>
          </cell>
          <cell r="J16">
            <v>26.28</v>
          </cell>
          <cell r="K16">
            <v>0</v>
          </cell>
        </row>
        <row r="17">
          <cell r="B17">
            <v>27.737499999999997</v>
          </cell>
          <cell r="C17">
            <v>34.4</v>
          </cell>
          <cell r="D17">
            <v>24.5</v>
          </cell>
          <cell r="E17">
            <v>78.333333333333329</v>
          </cell>
          <cell r="F17">
            <v>92</v>
          </cell>
          <cell r="G17">
            <v>50</v>
          </cell>
          <cell r="H17">
            <v>1.8</v>
          </cell>
          <cell r="I17" t="str">
            <v>NE</v>
          </cell>
          <cell r="J17">
            <v>22.68</v>
          </cell>
          <cell r="K17">
            <v>0.4</v>
          </cell>
        </row>
        <row r="18">
          <cell r="B18">
            <v>30.245833333333326</v>
          </cell>
          <cell r="C18">
            <v>37.1</v>
          </cell>
          <cell r="D18">
            <v>26.5</v>
          </cell>
          <cell r="E18">
            <v>66.583333333333329</v>
          </cell>
          <cell r="F18">
            <v>86</v>
          </cell>
          <cell r="G18">
            <v>35</v>
          </cell>
          <cell r="H18">
            <v>4.6800000000000006</v>
          </cell>
          <cell r="I18" t="str">
            <v>L</v>
          </cell>
          <cell r="J18">
            <v>25.56</v>
          </cell>
          <cell r="K18">
            <v>0</v>
          </cell>
        </row>
        <row r="19">
          <cell r="B19">
            <v>31.274999999999995</v>
          </cell>
          <cell r="C19">
            <v>37.6</v>
          </cell>
          <cell r="D19">
            <v>27</v>
          </cell>
          <cell r="E19">
            <v>62.583333333333336</v>
          </cell>
          <cell r="F19">
            <v>82</v>
          </cell>
          <cell r="G19">
            <v>38</v>
          </cell>
          <cell r="H19">
            <v>11.879999999999999</v>
          </cell>
          <cell r="I19" t="str">
            <v>NO</v>
          </cell>
          <cell r="J19">
            <v>27.36</v>
          </cell>
          <cell r="K19">
            <v>0</v>
          </cell>
        </row>
        <row r="20">
          <cell r="B20">
            <v>31.504166666666666</v>
          </cell>
          <cell r="C20">
            <v>37.799999999999997</v>
          </cell>
          <cell r="D20">
            <v>27.1</v>
          </cell>
          <cell r="E20">
            <v>62.916666666666664</v>
          </cell>
          <cell r="F20">
            <v>84</v>
          </cell>
          <cell r="G20">
            <v>37</v>
          </cell>
          <cell r="H20">
            <v>14.4</v>
          </cell>
          <cell r="I20" t="str">
            <v>N</v>
          </cell>
          <cell r="J20">
            <v>34.92</v>
          </cell>
          <cell r="K20">
            <v>0</v>
          </cell>
        </row>
        <row r="21">
          <cell r="B21">
            <v>31.212499999999995</v>
          </cell>
          <cell r="C21">
            <v>38</v>
          </cell>
          <cell r="D21">
            <v>26.8</v>
          </cell>
          <cell r="E21">
            <v>62.75</v>
          </cell>
          <cell r="F21">
            <v>84</v>
          </cell>
          <cell r="G21">
            <v>36</v>
          </cell>
          <cell r="H21">
            <v>11.16</v>
          </cell>
          <cell r="I21" t="str">
            <v>N</v>
          </cell>
          <cell r="J21">
            <v>33.119999999999997</v>
          </cell>
          <cell r="K21">
            <v>0</v>
          </cell>
        </row>
        <row r="22">
          <cell r="B22">
            <v>31.637500000000003</v>
          </cell>
          <cell r="C22">
            <v>38.6</v>
          </cell>
          <cell r="D22">
            <v>26.3</v>
          </cell>
          <cell r="E22">
            <v>59.208333333333336</v>
          </cell>
          <cell r="F22">
            <v>85</v>
          </cell>
          <cell r="G22">
            <v>32</v>
          </cell>
          <cell r="H22">
            <v>11.16</v>
          </cell>
          <cell r="I22" t="str">
            <v>N</v>
          </cell>
          <cell r="J22">
            <v>33.119999999999997</v>
          </cell>
          <cell r="K22">
            <v>0</v>
          </cell>
        </row>
        <row r="23">
          <cell r="B23">
            <v>29.075000000000006</v>
          </cell>
          <cell r="C23">
            <v>35.299999999999997</v>
          </cell>
          <cell r="D23">
            <v>24.8</v>
          </cell>
          <cell r="E23">
            <v>74.416666666666671</v>
          </cell>
          <cell r="F23">
            <v>91</v>
          </cell>
          <cell r="G23">
            <v>50</v>
          </cell>
          <cell r="H23">
            <v>14.4</v>
          </cell>
          <cell r="I23" t="str">
            <v>L</v>
          </cell>
          <cell r="J23">
            <v>44.64</v>
          </cell>
          <cell r="K23">
            <v>15.199999999999998</v>
          </cell>
        </row>
        <row r="24">
          <cell r="B24">
            <v>27.541666666666668</v>
          </cell>
          <cell r="C24">
            <v>33.4</v>
          </cell>
          <cell r="D24">
            <v>25.7</v>
          </cell>
          <cell r="E24">
            <v>82.25</v>
          </cell>
          <cell r="F24">
            <v>91</v>
          </cell>
          <cell r="G24">
            <v>56</v>
          </cell>
          <cell r="H24">
            <v>14.76</v>
          </cell>
          <cell r="I24" t="str">
            <v>SE</v>
          </cell>
          <cell r="J24">
            <v>37.440000000000005</v>
          </cell>
          <cell r="K24">
            <v>16.399999999999999</v>
          </cell>
        </row>
        <row r="25">
          <cell r="B25">
            <v>27.274999999999995</v>
          </cell>
          <cell r="C25">
            <v>30.7</v>
          </cell>
          <cell r="D25">
            <v>24.5</v>
          </cell>
          <cell r="E25">
            <v>77.041666666666671</v>
          </cell>
          <cell r="F25">
            <v>91</v>
          </cell>
          <cell r="G25">
            <v>61</v>
          </cell>
          <cell r="H25">
            <v>1.08</v>
          </cell>
          <cell r="I25" t="str">
            <v>S</v>
          </cell>
          <cell r="J25">
            <v>33.840000000000003</v>
          </cell>
          <cell r="K25">
            <v>0.4</v>
          </cell>
        </row>
        <row r="26">
          <cell r="B26">
            <v>24.026086956521741</v>
          </cell>
          <cell r="C26">
            <v>27.9</v>
          </cell>
          <cell r="D26">
            <v>21.8</v>
          </cell>
          <cell r="E26">
            <v>63.695652173913047</v>
          </cell>
          <cell r="F26">
            <v>90</v>
          </cell>
          <cell r="G26">
            <v>50</v>
          </cell>
          <cell r="H26">
            <v>12.24</v>
          </cell>
          <cell r="I26" t="str">
            <v>S</v>
          </cell>
          <cell r="J26">
            <v>42.12</v>
          </cell>
          <cell r="K26">
            <v>10.8</v>
          </cell>
        </row>
        <row r="27">
          <cell r="B27">
            <v>25.4375</v>
          </cell>
          <cell r="C27">
            <v>30.5</v>
          </cell>
          <cell r="D27">
            <v>21.9</v>
          </cell>
          <cell r="E27">
            <v>51.541666666666664</v>
          </cell>
          <cell r="F27">
            <v>61</v>
          </cell>
          <cell r="G27">
            <v>40</v>
          </cell>
          <cell r="H27">
            <v>6.84</v>
          </cell>
          <cell r="I27" t="str">
            <v>S</v>
          </cell>
          <cell r="J27">
            <v>31.319999999999997</v>
          </cell>
          <cell r="K27">
            <v>0</v>
          </cell>
        </row>
        <row r="28">
          <cell r="B28">
            <v>27.05416666666666</v>
          </cell>
          <cell r="C28">
            <v>32.799999999999997</v>
          </cell>
          <cell r="D28">
            <v>23</v>
          </cell>
          <cell r="E28">
            <v>68.291666666666671</v>
          </cell>
          <cell r="F28">
            <v>86</v>
          </cell>
          <cell r="G28">
            <v>53</v>
          </cell>
          <cell r="H28">
            <v>3.24</v>
          </cell>
          <cell r="I28" t="str">
            <v>N</v>
          </cell>
          <cell r="J28">
            <v>18.720000000000002</v>
          </cell>
          <cell r="K28">
            <v>0</v>
          </cell>
        </row>
        <row r="29">
          <cell r="B29">
            <v>28.520833333333329</v>
          </cell>
          <cell r="C29">
            <v>35</v>
          </cell>
          <cell r="D29">
            <v>25.2</v>
          </cell>
          <cell r="E29">
            <v>72.75</v>
          </cell>
          <cell r="F29">
            <v>91</v>
          </cell>
          <cell r="G29">
            <v>46</v>
          </cell>
          <cell r="H29">
            <v>14.76</v>
          </cell>
          <cell r="I29" t="str">
            <v>N</v>
          </cell>
          <cell r="J29">
            <v>40.32</v>
          </cell>
          <cell r="K29">
            <v>14</v>
          </cell>
        </row>
        <row r="30">
          <cell r="B30">
            <v>25.783333333333335</v>
          </cell>
          <cell r="C30">
            <v>29.2</v>
          </cell>
          <cell r="D30">
            <v>23.4</v>
          </cell>
          <cell r="E30">
            <v>83.5</v>
          </cell>
          <cell r="F30">
            <v>91</v>
          </cell>
          <cell r="G30">
            <v>62</v>
          </cell>
          <cell r="H30">
            <v>5.04</v>
          </cell>
          <cell r="I30" t="str">
            <v>O</v>
          </cell>
          <cell r="J30">
            <v>41.04</v>
          </cell>
          <cell r="K30">
            <v>31.199999999999992</v>
          </cell>
        </row>
        <row r="31">
          <cell r="B31">
            <v>26.541666666666668</v>
          </cell>
          <cell r="C31">
            <v>32.4</v>
          </cell>
          <cell r="D31">
            <v>21.1</v>
          </cell>
          <cell r="E31">
            <v>64.958333333333329</v>
          </cell>
          <cell r="F31">
            <v>93</v>
          </cell>
          <cell r="G31">
            <v>24</v>
          </cell>
          <cell r="H31">
            <v>5.7600000000000007</v>
          </cell>
          <cell r="I31" t="str">
            <v>SO</v>
          </cell>
          <cell r="J31">
            <v>36.36</v>
          </cell>
          <cell r="K31">
            <v>0.2</v>
          </cell>
        </row>
        <row r="32">
          <cell r="B32">
            <v>26.170833333333334</v>
          </cell>
          <cell r="C32">
            <v>33.4</v>
          </cell>
          <cell r="D32">
            <v>18.899999999999999</v>
          </cell>
          <cell r="E32">
            <v>58.5</v>
          </cell>
          <cell r="F32">
            <v>89</v>
          </cell>
          <cell r="G32">
            <v>26</v>
          </cell>
          <cell r="H32">
            <v>0</v>
          </cell>
          <cell r="I32" t="str">
            <v>NO</v>
          </cell>
          <cell r="J32">
            <v>11.16</v>
          </cell>
          <cell r="K32">
            <v>0</v>
          </cell>
        </row>
        <row r="33">
          <cell r="B33">
            <v>28.229166666666668</v>
          </cell>
          <cell r="C33">
            <v>34.799999999999997</v>
          </cell>
          <cell r="D33">
            <v>21.5</v>
          </cell>
          <cell r="E33">
            <v>58.333333333333336</v>
          </cell>
          <cell r="F33">
            <v>90</v>
          </cell>
          <cell r="G33">
            <v>30</v>
          </cell>
          <cell r="H33">
            <v>6.48</v>
          </cell>
          <cell r="I33" t="str">
            <v>O</v>
          </cell>
          <cell r="J33">
            <v>25.56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24.395833333333329</v>
          </cell>
          <cell r="C5">
            <v>31.6</v>
          </cell>
          <cell r="D5">
            <v>21.2</v>
          </cell>
          <cell r="E5">
            <v>81.708333333333329</v>
          </cell>
          <cell r="F5">
            <v>98</v>
          </cell>
          <cell r="G5">
            <v>46</v>
          </cell>
          <cell r="H5">
            <v>13.32</v>
          </cell>
          <cell r="I5" t="str">
            <v>NE</v>
          </cell>
          <cell r="J5">
            <v>36</v>
          </cell>
          <cell r="K5">
            <v>0</v>
          </cell>
        </row>
        <row r="6">
          <cell r="B6">
            <v>23.595833333333335</v>
          </cell>
          <cell r="C6">
            <v>29.6</v>
          </cell>
          <cell r="D6">
            <v>21.1</v>
          </cell>
          <cell r="E6">
            <v>85.75</v>
          </cell>
          <cell r="F6">
            <v>99</v>
          </cell>
          <cell r="G6">
            <v>50</v>
          </cell>
          <cell r="H6">
            <v>10.44</v>
          </cell>
          <cell r="I6" t="str">
            <v>NE</v>
          </cell>
          <cell r="J6">
            <v>15.840000000000002</v>
          </cell>
          <cell r="K6">
            <v>0</v>
          </cell>
        </row>
        <row r="7">
          <cell r="B7">
            <v>26.254166666666666</v>
          </cell>
          <cell r="C7">
            <v>33.4</v>
          </cell>
          <cell r="D7">
            <v>21.4</v>
          </cell>
          <cell r="E7">
            <v>68.25</v>
          </cell>
          <cell r="F7">
            <v>93</v>
          </cell>
          <cell r="G7">
            <v>32</v>
          </cell>
          <cell r="H7">
            <v>20.16</v>
          </cell>
          <cell r="I7" t="str">
            <v>NE</v>
          </cell>
          <cell r="J7">
            <v>30.96</v>
          </cell>
          <cell r="K7">
            <v>0</v>
          </cell>
        </row>
        <row r="8">
          <cell r="B8">
            <v>24.274999999999995</v>
          </cell>
          <cell r="C8">
            <v>31.8</v>
          </cell>
          <cell r="D8">
            <v>21</v>
          </cell>
          <cell r="E8">
            <v>80.375</v>
          </cell>
          <cell r="F8">
            <v>98</v>
          </cell>
          <cell r="G8">
            <v>42</v>
          </cell>
          <cell r="H8">
            <v>30.96</v>
          </cell>
          <cell r="I8" t="str">
            <v>NE</v>
          </cell>
          <cell r="J8">
            <v>48.24</v>
          </cell>
          <cell r="K8">
            <v>0.2</v>
          </cell>
        </row>
        <row r="9">
          <cell r="B9">
            <v>23.637500000000003</v>
          </cell>
          <cell r="C9">
            <v>28.7</v>
          </cell>
          <cell r="D9">
            <v>21.2</v>
          </cell>
          <cell r="E9">
            <v>85.041666666666671</v>
          </cell>
          <cell r="F9">
            <v>98</v>
          </cell>
          <cell r="G9">
            <v>64</v>
          </cell>
          <cell r="H9">
            <v>19.8</v>
          </cell>
          <cell r="I9" t="str">
            <v>NE</v>
          </cell>
          <cell r="J9">
            <v>34.92</v>
          </cell>
          <cell r="K9">
            <v>0</v>
          </cell>
        </row>
        <row r="10">
          <cell r="B10">
            <v>24.324999999999999</v>
          </cell>
          <cell r="C10">
            <v>31.5</v>
          </cell>
          <cell r="D10">
            <v>20</v>
          </cell>
          <cell r="E10">
            <v>81.333333333333329</v>
          </cell>
          <cell r="F10">
            <v>98</v>
          </cell>
          <cell r="G10">
            <v>49</v>
          </cell>
          <cell r="H10">
            <v>20.88</v>
          </cell>
          <cell r="I10" t="str">
            <v>NE</v>
          </cell>
          <cell r="J10">
            <v>36</v>
          </cell>
          <cell r="K10">
            <v>0</v>
          </cell>
        </row>
        <row r="11">
          <cell r="B11">
            <v>22.716666666666669</v>
          </cell>
          <cell r="C11">
            <v>30.4</v>
          </cell>
          <cell r="D11">
            <v>18.899999999999999</v>
          </cell>
          <cell r="E11">
            <v>86.833333333333329</v>
          </cell>
          <cell r="F11">
            <v>99</v>
          </cell>
          <cell r="G11">
            <v>57</v>
          </cell>
          <cell r="H11">
            <v>21.240000000000002</v>
          </cell>
          <cell r="I11" t="str">
            <v>S</v>
          </cell>
          <cell r="J11">
            <v>44.64</v>
          </cell>
          <cell r="K11">
            <v>0</v>
          </cell>
        </row>
        <row r="12">
          <cell r="B12">
            <v>23.008333333333329</v>
          </cell>
          <cell r="C12">
            <v>30.4</v>
          </cell>
          <cell r="D12">
            <v>19.2</v>
          </cell>
          <cell r="E12">
            <v>88.208333333333329</v>
          </cell>
          <cell r="F12">
            <v>99</v>
          </cell>
          <cell r="G12">
            <v>51</v>
          </cell>
          <cell r="H12">
            <v>21.240000000000002</v>
          </cell>
          <cell r="I12" t="str">
            <v>NE</v>
          </cell>
          <cell r="J12">
            <v>32.4</v>
          </cell>
          <cell r="K12">
            <v>0</v>
          </cell>
        </row>
        <row r="13">
          <cell r="B13">
            <v>23.404166666666669</v>
          </cell>
          <cell r="C13">
            <v>30.4</v>
          </cell>
          <cell r="D13">
            <v>20.3</v>
          </cell>
          <cell r="E13">
            <v>86.291666666666671</v>
          </cell>
          <cell r="F13">
            <v>99</v>
          </cell>
          <cell r="G13">
            <v>56</v>
          </cell>
          <cell r="H13">
            <v>27</v>
          </cell>
          <cell r="I13" t="str">
            <v>N</v>
          </cell>
          <cell r="J13">
            <v>46.080000000000005</v>
          </cell>
          <cell r="K13">
            <v>0</v>
          </cell>
        </row>
        <row r="14">
          <cell r="B14">
            <v>22.958333333333329</v>
          </cell>
          <cell r="C14">
            <v>28.3</v>
          </cell>
          <cell r="D14">
            <v>21.3</v>
          </cell>
          <cell r="E14">
            <v>89.75</v>
          </cell>
          <cell r="F14">
            <v>99</v>
          </cell>
          <cell r="G14">
            <v>63</v>
          </cell>
          <cell r="H14">
            <v>22.32</v>
          </cell>
          <cell r="I14" t="str">
            <v>N</v>
          </cell>
          <cell r="J14">
            <v>53.64</v>
          </cell>
          <cell r="K14">
            <v>0</v>
          </cell>
        </row>
        <row r="15">
          <cell r="B15">
            <v>22.941666666666663</v>
          </cell>
          <cell r="C15">
            <v>29.6</v>
          </cell>
          <cell r="D15">
            <v>21.1</v>
          </cell>
          <cell r="E15">
            <v>90.5</v>
          </cell>
          <cell r="F15">
            <v>99</v>
          </cell>
          <cell r="G15">
            <v>58</v>
          </cell>
          <cell r="H15">
            <v>19.8</v>
          </cell>
          <cell r="I15" t="str">
            <v>NO</v>
          </cell>
          <cell r="J15">
            <v>41.76</v>
          </cell>
          <cell r="K15">
            <v>0</v>
          </cell>
        </row>
        <row r="16">
          <cell r="B16">
            <v>23.708333333333332</v>
          </cell>
          <cell r="C16">
            <v>30.5</v>
          </cell>
          <cell r="D16">
            <v>21</v>
          </cell>
          <cell r="E16">
            <v>88.791666666666671</v>
          </cell>
          <cell r="F16">
            <v>99</v>
          </cell>
          <cell r="G16">
            <v>54</v>
          </cell>
          <cell r="H16">
            <v>19.440000000000001</v>
          </cell>
          <cell r="I16" t="str">
            <v>NE</v>
          </cell>
          <cell r="J16">
            <v>35.64</v>
          </cell>
          <cell r="K16">
            <v>0</v>
          </cell>
        </row>
        <row r="17">
          <cell r="B17">
            <v>24.524999999999995</v>
          </cell>
          <cell r="C17">
            <v>30.7</v>
          </cell>
          <cell r="D17">
            <v>20.6</v>
          </cell>
          <cell r="E17">
            <v>83.5</v>
          </cell>
          <cell r="F17">
            <v>99</v>
          </cell>
          <cell r="G17">
            <v>50</v>
          </cell>
          <cell r="H17">
            <v>14.76</v>
          </cell>
          <cell r="I17" t="str">
            <v>SO</v>
          </cell>
          <cell r="J17">
            <v>27.36</v>
          </cell>
          <cell r="K17">
            <v>0</v>
          </cell>
        </row>
        <row r="18">
          <cell r="B18">
            <v>25.716666666666658</v>
          </cell>
          <cell r="C18">
            <v>32.6</v>
          </cell>
          <cell r="D18">
            <v>21</v>
          </cell>
          <cell r="E18">
            <v>77.916666666666671</v>
          </cell>
          <cell r="F18">
            <v>99</v>
          </cell>
          <cell r="G18">
            <v>49</v>
          </cell>
          <cell r="H18">
            <v>15.120000000000001</v>
          </cell>
          <cell r="I18" t="str">
            <v>NE</v>
          </cell>
          <cell r="J18">
            <v>38.519999999999996</v>
          </cell>
          <cell r="K18">
            <v>0</v>
          </cell>
        </row>
        <row r="19">
          <cell r="B19">
            <v>24.791666666666671</v>
          </cell>
          <cell r="C19">
            <v>32.4</v>
          </cell>
          <cell r="D19">
            <v>20.9</v>
          </cell>
          <cell r="E19">
            <v>80.208333333333329</v>
          </cell>
          <cell r="F19">
            <v>97</v>
          </cell>
          <cell r="G19">
            <v>48</v>
          </cell>
          <cell r="H19">
            <v>18</v>
          </cell>
          <cell r="I19" t="str">
            <v>NE</v>
          </cell>
          <cell r="J19">
            <v>30.240000000000002</v>
          </cell>
          <cell r="K19">
            <v>0</v>
          </cell>
        </row>
        <row r="20">
          <cell r="B20">
            <v>25.058333333333326</v>
          </cell>
          <cell r="C20">
            <v>32.200000000000003</v>
          </cell>
          <cell r="D20">
            <v>20.9</v>
          </cell>
          <cell r="E20">
            <v>79.333333333333329</v>
          </cell>
          <cell r="F20">
            <v>96</v>
          </cell>
          <cell r="G20">
            <v>47</v>
          </cell>
          <cell r="H20">
            <v>18</v>
          </cell>
          <cell r="I20" t="str">
            <v>NE</v>
          </cell>
          <cell r="J20">
            <v>30.96</v>
          </cell>
          <cell r="K20">
            <v>0</v>
          </cell>
        </row>
        <row r="21">
          <cell r="B21">
            <v>25.129166666666666</v>
          </cell>
          <cell r="C21">
            <v>32.5</v>
          </cell>
          <cell r="D21">
            <v>21.6</v>
          </cell>
          <cell r="E21">
            <v>77.583333333333329</v>
          </cell>
          <cell r="F21">
            <v>94</v>
          </cell>
          <cell r="G21">
            <v>43</v>
          </cell>
          <cell r="H21">
            <v>18</v>
          </cell>
          <cell r="I21" t="str">
            <v>NE</v>
          </cell>
          <cell r="J21">
            <v>30.240000000000002</v>
          </cell>
          <cell r="K21">
            <v>0</v>
          </cell>
        </row>
        <row r="22">
          <cell r="B22">
            <v>24.266666666666666</v>
          </cell>
          <cell r="C22">
            <v>32.1</v>
          </cell>
          <cell r="D22">
            <v>21.2</v>
          </cell>
          <cell r="E22">
            <v>84.375</v>
          </cell>
          <cell r="F22">
            <v>97</v>
          </cell>
          <cell r="G22">
            <v>48</v>
          </cell>
          <cell r="H22">
            <v>21.96</v>
          </cell>
          <cell r="I22" t="str">
            <v>NE</v>
          </cell>
          <cell r="J22">
            <v>31.680000000000003</v>
          </cell>
          <cell r="K22">
            <v>0</v>
          </cell>
        </row>
        <row r="23">
          <cell r="B23">
            <v>24.170833333333324</v>
          </cell>
          <cell r="C23">
            <v>31.5</v>
          </cell>
          <cell r="D23">
            <v>21.6</v>
          </cell>
          <cell r="E23">
            <v>87.875</v>
          </cell>
          <cell r="F23">
            <v>99</v>
          </cell>
          <cell r="G23">
            <v>52</v>
          </cell>
          <cell r="H23">
            <v>17.28</v>
          </cell>
          <cell r="I23" t="str">
            <v>N</v>
          </cell>
          <cell r="J23">
            <v>24.840000000000003</v>
          </cell>
          <cell r="K23">
            <v>0</v>
          </cell>
        </row>
        <row r="24">
          <cell r="B24">
            <v>24.400000000000002</v>
          </cell>
          <cell r="C24">
            <v>32.1</v>
          </cell>
          <cell r="D24">
            <v>20.5</v>
          </cell>
          <cell r="E24">
            <v>86.875</v>
          </cell>
          <cell r="F24">
            <v>99</v>
          </cell>
          <cell r="G24">
            <v>54</v>
          </cell>
          <cell r="H24">
            <v>30.6</v>
          </cell>
          <cell r="I24" t="str">
            <v>N</v>
          </cell>
          <cell r="J24">
            <v>56.16</v>
          </cell>
          <cell r="K24">
            <v>0</v>
          </cell>
        </row>
        <row r="25">
          <cell r="B25">
            <v>22.875</v>
          </cell>
          <cell r="C25">
            <v>30</v>
          </cell>
          <cell r="D25">
            <v>20.5</v>
          </cell>
          <cell r="E25">
            <v>90.458333333333329</v>
          </cell>
          <cell r="F25">
            <v>100</v>
          </cell>
          <cell r="G25">
            <v>57</v>
          </cell>
          <cell r="H25">
            <v>17.28</v>
          </cell>
          <cell r="I25" t="str">
            <v>N</v>
          </cell>
          <cell r="J25">
            <v>37.440000000000005</v>
          </cell>
          <cell r="K25">
            <v>0</v>
          </cell>
        </row>
        <row r="26">
          <cell r="B26">
            <v>22.137499999999999</v>
          </cell>
          <cell r="C26">
            <v>25.2</v>
          </cell>
          <cell r="D26">
            <v>20.3</v>
          </cell>
          <cell r="E26">
            <v>94.333333333333329</v>
          </cell>
          <cell r="F26">
            <v>99</v>
          </cell>
          <cell r="G26">
            <v>79</v>
          </cell>
          <cell r="H26">
            <v>16.920000000000002</v>
          </cell>
          <cell r="I26" t="str">
            <v>NE</v>
          </cell>
          <cell r="J26">
            <v>27.36</v>
          </cell>
          <cell r="K26">
            <v>0</v>
          </cell>
        </row>
        <row r="27">
          <cell r="B27">
            <v>23.208333333333332</v>
          </cell>
          <cell r="C27">
            <v>30.4</v>
          </cell>
          <cell r="D27">
            <v>20.2</v>
          </cell>
          <cell r="E27">
            <v>88.208333333333329</v>
          </cell>
          <cell r="F27">
            <v>99</v>
          </cell>
          <cell r="G27">
            <v>56</v>
          </cell>
          <cell r="H27">
            <v>21.6</v>
          </cell>
          <cell r="I27" t="str">
            <v>N</v>
          </cell>
          <cell r="J27">
            <v>42.480000000000004</v>
          </cell>
          <cell r="K27">
            <v>0</v>
          </cell>
        </row>
        <row r="28">
          <cell r="B28">
            <v>23.212499999999995</v>
          </cell>
          <cell r="C28">
            <v>28.4</v>
          </cell>
          <cell r="D28">
            <v>20.9</v>
          </cell>
          <cell r="E28">
            <v>89.625</v>
          </cell>
          <cell r="F28">
            <v>99</v>
          </cell>
          <cell r="G28">
            <v>66</v>
          </cell>
          <cell r="H28">
            <v>19.8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24.191666666666666</v>
          </cell>
          <cell r="C29">
            <v>30.8</v>
          </cell>
          <cell r="D29">
            <v>21.3</v>
          </cell>
          <cell r="E29">
            <v>85.375</v>
          </cell>
          <cell r="F29">
            <v>99</v>
          </cell>
          <cell r="G29">
            <v>52</v>
          </cell>
          <cell r="H29">
            <v>25.92</v>
          </cell>
          <cell r="I29" t="str">
            <v>NE</v>
          </cell>
          <cell r="J29">
            <v>41.76</v>
          </cell>
          <cell r="K29">
            <v>0</v>
          </cell>
        </row>
        <row r="30">
          <cell r="B30">
            <v>23.612500000000001</v>
          </cell>
          <cell r="C30">
            <v>29.8</v>
          </cell>
          <cell r="D30">
            <v>21.5</v>
          </cell>
          <cell r="E30">
            <v>88.166666666666671</v>
          </cell>
          <cell r="F30">
            <v>99</v>
          </cell>
          <cell r="G30">
            <v>61</v>
          </cell>
          <cell r="H30">
            <v>28.8</v>
          </cell>
          <cell r="I30" t="str">
            <v>N</v>
          </cell>
          <cell r="J30">
            <v>50.04</v>
          </cell>
          <cell r="K30">
            <v>0</v>
          </cell>
        </row>
        <row r="31">
          <cell r="B31">
            <v>23.237499999999997</v>
          </cell>
          <cell r="C31">
            <v>28.9</v>
          </cell>
          <cell r="D31">
            <v>18.600000000000001</v>
          </cell>
          <cell r="E31">
            <v>86.625</v>
          </cell>
          <cell r="F31">
            <v>100</v>
          </cell>
          <cell r="G31">
            <v>61</v>
          </cell>
          <cell r="H31">
            <v>15.48</v>
          </cell>
          <cell r="I31" t="str">
            <v>SO</v>
          </cell>
          <cell r="J31">
            <v>28.8</v>
          </cell>
          <cell r="K31">
            <v>0</v>
          </cell>
        </row>
        <row r="32">
          <cell r="B32">
            <v>24.016666666666662</v>
          </cell>
          <cell r="C32">
            <v>30.6</v>
          </cell>
          <cell r="D32">
            <v>19.600000000000001</v>
          </cell>
          <cell r="E32">
            <v>82.833333333333329</v>
          </cell>
          <cell r="F32">
            <v>100</v>
          </cell>
          <cell r="G32">
            <v>53</v>
          </cell>
          <cell r="H32">
            <v>17.28</v>
          </cell>
          <cell r="I32" t="str">
            <v>NE</v>
          </cell>
          <cell r="J32">
            <v>34.200000000000003</v>
          </cell>
          <cell r="K32">
            <v>0.60000000000000009</v>
          </cell>
        </row>
        <row r="33">
          <cell r="B33">
            <v>24.295833333333331</v>
          </cell>
          <cell r="C33">
            <v>30.1</v>
          </cell>
          <cell r="D33">
            <v>20.8</v>
          </cell>
          <cell r="E33">
            <v>78.208333333333329</v>
          </cell>
          <cell r="F33">
            <v>99</v>
          </cell>
          <cell r="G33">
            <v>46</v>
          </cell>
          <cell r="H33">
            <v>20.16</v>
          </cell>
          <cell r="I33" t="str">
            <v>L</v>
          </cell>
          <cell r="J33">
            <v>32.4</v>
          </cell>
          <cell r="K33">
            <v>12.399999999999999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26.168181818181822</v>
          </cell>
          <cell r="C5">
            <v>32.4</v>
          </cell>
          <cell r="D5">
            <v>23.3</v>
          </cell>
          <cell r="E5">
            <v>84.272727272727266</v>
          </cell>
          <cell r="F5">
            <v>96</v>
          </cell>
          <cell r="G5">
            <v>57</v>
          </cell>
          <cell r="H5">
            <v>22.32</v>
          </cell>
          <cell r="I5" t="str">
            <v>NO</v>
          </cell>
          <cell r="J5">
            <v>46.440000000000005</v>
          </cell>
          <cell r="K5">
            <v>0</v>
          </cell>
        </row>
        <row r="6">
          <cell r="B6">
            <v>26.162499999999998</v>
          </cell>
          <cell r="C6">
            <v>31.2</v>
          </cell>
          <cell r="D6">
            <v>23.5</v>
          </cell>
          <cell r="E6">
            <v>84.041666666666671</v>
          </cell>
          <cell r="F6">
            <v>96</v>
          </cell>
          <cell r="G6">
            <v>59</v>
          </cell>
          <cell r="H6">
            <v>6.48</v>
          </cell>
          <cell r="I6" t="str">
            <v>L</v>
          </cell>
          <cell r="J6">
            <v>13.32</v>
          </cell>
          <cell r="K6">
            <v>0</v>
          </cell>
        </row>
        <row r="7">
          <cell r="B7">
            <v>28.187499999999996</v>
          </cell>
          <cell r="C7">
            <v>34.200000000000003</v>
          </cell>
          <cell r="D7">
            <v>24.8</v>
          </cell>
          <cell r="E7">
            <v>77.166666666666671</v>
          </cell>
          <cell r="F7">
            <v>95</v>
          </cell>
          <cell r="G7">
            <v>43</v>
          </cell>
          <cell r="H7">
            <v>11.520000000000001</v>
          </cell>
          <cell r="I7" t="str">
            <v>SO</v>
          </cell>
          <cell r="J7">
            <v>24.48</v>
          </cell>
          <cell r="K7">
            <v>0</v>
          </cell>
        </row>
        <row r="8">
          <cell r="B8">
            <v>27.430434782608703</v>
          </cell>
          <cell r="C8">
            <v>33.5</v>
          </cell>
          <cell r="D8">
            <v>23.3</v>
          </cell>
          <cell r="E8">
            <v>76.173913043478265</v>
          </cell>
          <cell r="F8">
            <v>92</v>
          </cell>
          <cell r="G8">
            <v>51</v>
          </cell>
          <cell r="H8">
            <v>12.24</v>
          </cell>
          <cell r="I8" t="str">
            <v>NO</v>
          </cell>
          <cell r="J8">
            <v>29.52</v>
          </cell>
          <cell r="K8">
            <v>0</v>
          </cell>
        </row>
        <row r="9">
          <cell r="B9">
            <v>24.829166666666666</v>
          </cell>
          <cell r="C9">
            <v>29.8</v>
          </cell>
          <cell r="D9">
            <v>21.8</v>
          </cell>
          <cell r="E9">
            <v>88.458333333333329</v>
          </cell>
          <cell r="F9">
            <v>96</v>
          </cell>
          <cell r="G9">
            <v>67</v>
          </cell>
          <cell r="H9">
            <v>21.240000000000002</v>
          </cell>
          <cell r="I9" t="str">
            <v>L</v>
          </cell>
          <cell r="J9">
            <v>44.28</v>
          </cell>
          <cell r="K9">
            <v>0</v>
          </cell>
        </row>
        <row r="10">
          <cell r="B10">
            <v>26.436363636363637</v>
          </cell>
          <cell r="C10">
            <v>33.1</v>
          </cell>
          <cell r="D10">
            <v>22.7</v>
          </cell>
          <cell r="E10">
            <v>82.727272727272734</v>
          </cell>
          <cell r="F10">
            <v>96</v>
          </cell>
          <cell r="G10">
            <v>52</v>
          </cell>
          <cell r="H10">
            <v>15.840000000000002</v>
          </cell>
          <cell r="I10" t="str">
            <v>NO</v>
          </cell>
          <cell r="J10">
            <v>51.84</v>
          </cell>
          <cell r="K10">
            <v>0</v>
          </cell>
        </row>
        <row r="11">
          <cell r="B11">
            <v>26.321739130434782</v>
          </cell>
          <cell r="C11">
            <v>32.9</v>
          </cell>
          <cell r="D11">
            <v>21.8</v>
          </cell>
          <cell r="E11">
            <v>80.869565217391298</v>
          </cell>
          <cell r="F11">
            <v>96</v>
          </cell>
          <cell r="G11">
            <v>50</v>
          </cell>
          <cell r="H11">
            <v>9.7200000000000006</v>
          </cell>
          <cell r="I11" t="str">
            <v>NO</v>
          </cell>
          <cell r="J11">
            <v>32.4</v>
          </cell>
          <cell r="K11">
            <v>0</v>
          </cell>
        </row>
        <row r="12">
          <cell r="B12">
            <v>26.860869565217389</v>
          </cell>
          <cell r="C12">
            <v>33</v>
          </cell>
          <cell r="D12">
            <v>21.6</v>
          </cell>
          <cell r="E12">
            <v>77.695652173913047</v>
          </cell>
          <cell r="F12">
            <v>96</v>
          </cell>
          <cell r="G12">
            <v>49</v>
          </cell>
          <cell r="H12">
            <v>9</v>
          </cell>
          <cell r="I12" t="str">
            <v>SE</v>
          </cell>
          <cell r="J12">
            <v>21.240000000000002</v>
          </cell>
          <cell r="K12">
            <v>0</v>
          </cell>
        </row>
        <row r="13">
          <cell r="B13">
            <v>26.612500000000001</v>
          </cell>
          <cell r="C13">
            <v>32.1</v>
          </cell>
          <cell r="D13">
            <v>22.2</v>
          </cell>
          <cell r="E13">
            <v>80.375</v>
          </cell>
          <cell r="F13">
            <v>96</v>
          </cell>
          <cell r="G13">
            <v>57</v>
          </cell>
          <cell r="H13">
            <v>11.879999999999999</v>
          </cell>
          <cell r="I13" t="str">
            <v>NO</v>
          </cell>
          <cell r="J13">
            <v>28.8</v>
          </cell>
          <cell r="K13">
            <v>0</v>
          </cell>
        </row>
        <row r="14">
          <cell r="B14">
            <v>25.654166666666669</v>
          </cell>
          <cell r="C14">
            <v>30.9</v>
          </cell>
          <cell r="D14">
            <v>23.2</v>
          </cell>
          <cell r="E14">
            <v>85.708333333333329</v>
          </cell>
          <cell r="F14">
            <v>95</v>
          </cell>
          <cell r="G14">
            <v>63</v>
          </cell>
          <cell r="H14">
            <v>12.96</v>
          </cell>
          <cell r="I14" t="str">
            <v>NO</v>
          </cell>
          <cell r="J14">
            <v>33.840000000000003</v>
          </cell>
          <cell r="K14">
            <v>0</v>
          </cell>
        </row>
        <row r="15">
          <cell r="B15">
            <v>25.991666666666664</v>
          </cell>
          <cell r="C15">
            <v>30.7</v>
          </cell>
          <cell r="D15">
            <v>23.8</v>
          </cell>
          <cell r="E15">
            <v>83</v>
          </cell>
          <cell r="F15">
            <v>93</v>
          </cell>
          <cell r="G15">
            <v>63</v>
          </cell>
          <cell r="H15">
            <v>14.76</v>
          </cell>
          <cell r="I15" t="str">
            <v>NO</v>
          </cell>
          <cell r="J15">
            <v>38.880000000000003</v>
          </cell>
          <cell r="K15">
            <v>0</v>
          </cell>
        </row>
        <row r="16">
          <cell r="B16">
            <v>26.216666666666658</v>
          </cell>
          <cell r="C16">
            <v>32.200000000000003</v>
          </cell>
          <cell r="D16">
            <v>23.3</v>
          </cell>
          <cell r="E16">
            <v>84.166666666666671</v>
          </cell>
          <cell r="F16">
            <v>95</v>
          </cell>
          <cell r="G16">
            <v>57</v>
          </cell>
          <cell r="H16">
            <v>12.6</v>
          </cell>
          <cell r="I16" t="str">
            <v>SE</v>
          </cell>
          <cell r="J16">
            <v>37.800000000000004</v>
          </cell>
          <cell r="K16">
            <v>0</v>
          </cell>
        </row>
        <row r="17">
          <cell r="B17">
            <v>27.508333333333336</v>
          </cell>
          <cell r="C17">
            <v>33.5</v>
          </cell>
          <cell r="D17">
            <v>23.4</v>
          </cell>
          <cell r="E17">
            <v>77.833333333333329</v>
          </cell>
          <cell r="F17">
            <v>95</v>
          </cell>
          <cell r="G17">
            <v>48</v>
          </cell>
          <cell r="H17">
            <v>10.44</v>
          </cell>
          <cell r="I17" t="str">
            <v>L</v>
          </cell>
          <cell r="J17">
            <v>23.759999999999998</v>
          </cell>
          <cell r="K17">
            <v>0</v>
          </cell>
        </row>
        <row r="18">
          <cell r="B18">
            <v>28.391666666666676</v>
          </cell>
          <cell r="C18">
            <v>34.299999999999997</v>
          </cell>
          <cell r="D18">
            <v>24.5</v>
          </cell>
          <cell r="E18">
            <v>76.166666666666671</v>
          </cell>
          <cell r="F18">
            <v>94</v>
          </cell>
          <cell r="G18">
            <v>48</v>
          </cell>
          <cell r="H18">
            <v>9</v>
          </cell>
          <cell r="I18" t="str">
            <v>O</v>
          </cell>
          <cell r="J18">
            <v>32.4</v>
          </cell>
          <cell r="K18">
            <v>0</v>
          </cell>
        </row>
        <row r="19">
          <cell r="B19">
            <v>27.666666666666671</v>
          </cell>
          <cell r="C19">
            <v>33.299999999999997</v>
          </cell>
          <cell r="D19">
            <v>24.7</v>
          </cell>
          <cell r="E19">
            <v>82.916666666666671</v>
          </cell>
          <cell r="F19">
            <v>94</v>
          </cell>
          <cell r="G19">
            <v>54</v>
          </cell>
          <cell r="H19">
            <v>11.16</v>
          </cell>
          <cell r="I19" t="str">
            <v>NE</v>
          </cell>
          <cell r="J19">
            <v>38.159999999999997</v>
          </cell>
          <cell r="K19">
            <v>0</v>
          </cell>
        </row>
        <row r="20">
          <cell r="B20">
            <v>28.187499999999996</v>
          </cell>
          <cell r="C20">
            <v>34.6</v>
          </cell>
          <cell r="D20">
            <v>23.5</v>
          </cell>
          <cell r="E20">
            <v>77.416666666666671</v>
          </cell>
          <cell r="F20">
            <v>95</v>
          </cell>
          <cell r="G20">
            <v>50</v>
          </cell>
          <cell r="H20">
            <v>5.7600000000000007</v>
          </cell>
          <cell r="I20" t="str">
            <v>NE</v>
          </cell>
          <cell r="J20">
            <v>21.240000000000002</v>
          </cell>
          <cell r="K20">
            <v>0.2</v>
          </cell>
        </row>
        <row r="21">
          <cell r="B21">
            <v>27.612500000000001</v>
          </cell>
          <cell r="C21">
            <v>34.700000000000003</v>
          </cell>
          <cell r="D21">
            <v>23.8</v>
          </cell>
          <cell r="E21">
            <v>80.083333333333329</v>
          </cell>
          <cell r="F21">
            <v>95</v>
          </cell>
          <cell r="G21">
            <v>48</v>
          </cell>
          <cell r="H21">
            <v>27.36</v>
          </cell>
          <cell r="I21" t="str">
            <v>NO</v>
          </cell>
          <cell r="J21">
            <v>54.72</v>
          </cell>
          <cell r="K21">
            <v>0</v>
          </cell>
        </row>
        <row r="22">
          <cell r="B22">
            <v>26.834782608695651</v>
          </cell>
          <cell r="C22">
            <v>33.9</v>
          </cell>
          <cell r="D22">
            <v>22.9</v>
          </cell>
          <cell r="E22">
            <v>83.086956521739125</v>
          </cell>
          <cell r="F22">
            <v>96</v>
          </cell>
          <cell r="G22">
            <v>58</v>
          </cell>
          <cell r="H22">
            <v>9</v>
          </cell>
          <cell r="I22" t="str">
            <v>L</v>
          </cell>
          <cell r="J22">
            <v>40.680000000000007</v>
          </cell>
          <cell r="K22">
            <v>0</v>
          </cell>
        </row>
        <row r="23">
          <cell r="B23">
            <v>27.679166666666671</v>
          </cell>
          <cell r="C23">
            <v>34.1</v>
          </cell>
          <cell r="D23">
            <v>23.6</v>
          </cell>
          <cell r="E23">
            <v>79.208333333333329</v>
          </cell>
          <cell r="F23">
            <v>95</v>
          </cell>
          <cell r="G23">
            <v>48</v>
          </cell>
          <cell r="H23">
            <v>10.44</v>
          </cell>
          <cell r="I23" t="str">
            <v>NO</v>
          </cell>
          <cell r="J23">
            <v>33.480000000000004</v>
          </cell>
          <cell r="K23">
            <v>0</v>
          </cell>
        </row>
        <row r="24">
          <cell r="B24">
            <v>27.099999999999998</v>
          </cell>
          <cell r="C24">
            <v>33</v>
          </cell>
          <cell r="D24">
            <v>23.3</v>
          </cell>
          <cell r="E24">
            <v>83</v>
          </cell>
          <cell r="F24">
            <v>95</v>
          </cell>
          <cell r="G24">
            <v>56</v>
          </cell>
          <cell r="H24">
            <v>14.4</v>
          </cell>
          <cell r="I24" t="str">
            <v>L</v>
          </cell>
          <cell r="J24">
            <v>39.24</v>
          </cell>
          <cell r="K24">
            <v>0</v>
          </cell>
        </row>
        <row r="25">
          <cell r="B25">
            <v>25.391666666666662</v>
          </cell>
          <cell r="C25">
            <v>31.6</v>
          </cell>
          <cell r="D25">
            <v>22.7</v>
          </cell>
          <cell r="E25">
            <v>85.75</v>
          </cell>
          <cell r="F25">
            <v>95</v>
          </cell>
          <cell r="G25">
            <v>59</v>
          </cell>
          <cell r="H25">
            <v>12.24</v>
          </cell>
          <cell r="I25" t="str">
            <v>SE</v>
          </cell>
          <cell r="J25">
            <v>38.880000000000003</v>
          </cell>
          <cell r="K25">
            <v>0</v>
          </cell>
        </row>
        <row r="26">
          <cell r="B26">
            <v>24.352173913043469</v>
          </cell>
          <cell r="C26">
            <v>27.1</v>
          </cell>
          <cell r="D26">
            <v>23.1</v>
          </cell>
          <cell r="E26">
            <v>92.173913043478265</v>
          </cell>
          <cell r="F26">
            <v>95</v>
          </cell>
          <cell r="G26">
            <v>74</v>
          </cell>
          <cell r="H26">
            <v>6.12</v>
          </cell>
          <cell r="I26" t="str">
            <v>NO</v>
          </cell>
          <cell r="J26">
            <v>13.68</v>
          </cell>
          <cell r="K26">
            <v>0</v>
          </cell>
        </row>
        <row r="27">
          <cell r="B27">
            <v>26.083333333333339</v>
          </cell>
          <cell r="C27">
            <v>32.6</v>
          </cell>
          <cell r="D27">
            <v>23.3</v>
          </cell>
          <cell r="E27">
            <v>82.708333333333329</v>
          </cell>
          <cell r="F27">
            <v>95</v>
          </cell>
          <cell r="G27">
            <v>53</v>
          </cell>
          <cell r="H27">
            <v>15.48</v>
          </cell>
          <cell r="I27" t="str">
            <v>NO</v>
          </cell>
          <cell r="J27">
            <v>29.52</v>
          </cell>
          <cell r="K27">
            <v>0</v>
          </cell>
        </row>
        <row r="28">
          <cell r="B28">
            <v>26.245833333333326</v>
          </cell>
          <cell r="C28">
            <v>32</v>
          </cell>
          <cell r="D28">
            <v>23.8</v>
          </cell>
          <cell r="E28">
            <v>84.625</v>
          </cell>
          <cell r="F28">
            <v>95</v>
          </cell>
          <cell r="G28">
            <v>55</v>
          </cell>
          <cell r="H28">
            <v>13.68</v>
          </cell>
          <cell r="I28" t="str">
            <v>L</v>
          </cell>
          <cell r="J28">
            <v>26.64</v>
          </cell>
          <cell r="K28">
            <v>0</v>
          </cell>
        </row>
        <row r="29">
          <cell r="B29">
            <v>26.166666666666668</v>
          </cell>
          <cell r="C29">
            <v>33.799999999999997</v>
          </cell>
          <cell r="D29">
            <v>23.6</v>
          </cell>
          <cell r="E29">
            <v>84.791666666666671</v>
          </cell>
          <cell r="F29">
            <v>95</v>
          </cell>
          <cell r="G29">
            <v>51</v>
          </cell>
          <cell r="H29">
            <v>15.840000000000002</v>
          </cell>
          <cell r="I29" t="str">
            <v>L</v>
          </cell>
          <cell r="J29">
            <v>36.36</v>
          </cell>
          <cell r="K29">
            <v>0.2</v>
          </cell>
        </row>
        <row r="30">
          <cell r="B30">
            <v>24.625000000000004</v>
          </cell>
          <cell r="C30">
            <v>26.7</v>
          </cell>
          <cell r="D30">
            <v>23.4</v>
          </cell>
          <cell r="E30">
            <v>93.083333333333329</v>
          </cell>
          <cell r="F30">
            <v>96</v>
          </cell>
          <cell r="G30">
            <v>83</v>
          </cell>
          <cell r="H30">
            <v>13.32</v>
          </cell>
          <cell r="I30" t="str">
            <v>NO</v>
          </cell>
          <cell r="J30">
            <v>28.44</v>
          </cell>
          <cell r="K30">
            <v>0</v>
          </cell>
        </row>
        <row r="31">
          <cell r="B31">
            <v>25.63333333333334</v>
          </cell>
          <cell r="C31">
            <v>32.299999999999997</v>
          </cell>
          <cell r="D31">
            <v>21.5</v>
          </cell>
          <cell r="E31">
            <v>76.958333333333329</v>
          </cell>
          <cell r="F31">
            <v>94</v>
          </cell>
          <cell r="G31">
            <v>47</v>
          </cell>
          <cell r="H31">
            <v>11.16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25.662500000000005</v>
          </cell>
          <cell r="C32">
            <v>32.700000000000003</v>
          </cell>
          <cell r="D32">
            <v>19.5</v>
          </cell>
          <cell r="E32">
            <v>74.166666666666671</v>
          </cell>
          <cell r="F32">
            <v>95</v>
          </cell>
          <cell r="G32">
            <v>43</v>
          </cell>
          <cell r="H32">
            <v>7.5600000000000005</v>
          </cell>
          <cell r="I32" t="str">
            <v>O</v>
          </cell>
          <cell r="J32">
            <v>15.840000000000002</v>
          </cell>
          <cell r="K32">
            <v>0.2</v>
          </cell>
        </row>
        <row r="33">
          <cell r="B33">
            <v>26.849999999999998</v>
          </cell>
          <cell r="C33">
            <v>33.700000000000003</v>
          </cell>
          <cell r="D33">
            <v>22.8</v>
          </cell>
          <cell r="E33">
            <v>73.708333333333329</v>
          </cell>
          <cell r="F33">
            <v>94</v>
          </cell>
          <cell r="G33">
            <v>36</v>
          </cell>
          <cell r="H33">
            <v>10.44</v>
          </cell>
          <cell r="I33" t="str">
            <v>SE</v>
          </cell>
          <cell r="J33">
            <v>21.6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>
        <row r="5">
          <cell r="B5">
            <v>25.429166666666664</v>
          </cell>
          <cell r="C5">
            <v>31</v>
          </cell>
          <cell r="D5">
            <v>22.6</v>
          </cell>
          <cell r="E5">
            <v>84.166666666666671</v>
          </cell>
          <cell r="F5">
            <v>98</v>
          </cell>
          <cell r="G5">
            <v>56</v>
          </cell>
          <cell r="H5">
            <v>17.28</v>
          </cell>
          <cell r="I5" t="str">
            <v>S</v>
          </cell>
          <cell r="J5">
            <v>42.12</v>
          </cell>
          <cell r="K5">
            <v>5.4</v>
          </cell>
        </row>
        <row r="6">
          <cell r="B6">
            <v>24.75</v>
          </cell>
          <cell r="C6">
            <v>30.2</v>
          </cell>
          <cell r="D6">
            <v>21.4</v>
          </cell>
          <cell r="E6">
            <v>87.833333333333329</v>
          </cell>
          <cell r="F6">
            <v>98</v>
          </cell>
          <cell r="G6">
            <v>65</v>
          </cell>
          <cell r="H6">
            <v>15.48</v>
          </cell>
          <cell r="I6" t="str">
            <v>SE</v>
          </cell>
          <cell r="J6">
            <v>26.64</v>
          </cell>
          <cell r="K6">
            <v>3.8000000000000003</v>
          </cell>
        </row>
        <row r="7">
          <cell r="B7">
            <v>23.283333333333331</v>
          </cell>
          <cell r="C7">
            <v>30.1</v>
          </cell>
          <cell r="D7">
            <v>20.2</v>
          </cell>
          <cell r="E7">
            <v>89.75</v>
          </cell>
          <cell r="F7">
            <v>99</v>
          </cell>
          <cell r="G7">
            <v>65</v>
          </cell>
          <cell r="H7">
            <v>17.28</v>
          </cell>
          <cell r="I7" t="str">
            <v>NO</v>
          </cell>
          <cell r="J7">
            <v>36</v>
          </cell>
          <cell r="K7">
            <v>26</v>
          </cell>
        </row>
        <row r="8">
          <cell r="B8">
            <v>24.104166666666661</v>
          </cell>
          <cell r="C8">
            <v>30.4</v>
          </cell>
          <cell r="D8">
            <v>21.6</v>
          </cell>
          <cell r="E8">
            <v>87.25</v>
          </cell>
          <cell r="F8">
            <v>98</v>
          </cell>
          <cell r="G8">
            <v>62</v>
          </cell>
          <cell r="H8">
            <v>12.96</v>
          </cell>
          <cell r="I8" t="str">
            <v>SO</v>
          </cell>
          <cell r="J8">
            <v>31.680000000000003</v>
          </cell>
          <cell r="K8">
            <v>2.8</v>
          </cell>
        </row>
        <row r="9">
          <cell r="B9">
            <v>24.837500000000002</v>
          </cell>
          <cell r="C9">
            <v>30.7</v>
          </cell>
          <cell r="D9">
            <v>21.6</v>
          </cell>
          <cell r="E9">
            <v>86.916666666666671</v>
          </cell>
          <cell r="F9">
            <v>99</v>
          </cell>
          <cell r="G9">
            <v>58</v>
          </cell>
          <cell r="H9">
            <v>19.079999999999998</v>
          </cell>
          <cell r="I9" t="str">
            <v>S</v>
          </cell>
          <cell r="J9">
            <v>37.080000000000005</v>
          </cell>
          <cell r="K9">
            <v>2.4000000000000004</v>
          </cell>
        </row>
        <row r="10">
          <cell r="B10">
            <v>25.845833333333331</v>
          </cell>
          <cell r="C10">
            <v>32.700000000000003</v>
          </cell>
          <cell r="D10">
            <v>20.9</v>
          </cell>
          <cell r="E10">
            <v>78.333333333333329</v>
          </cell>
          <cell r="F10">
            <v>98</v>
          </cell>
          <cell r="G10">
            <v>47</v>
          </cell>
          <cell r="H10">
            <v>11.520000000000001</v>
          </cell>
          <cell r="I10" t="str">
            <v>S</v>
          </cell>
          <cell r="J10">
            <v>24.840000000000003</v>
          </cell>
          <cell r="K10">
            <v>0</v>
          </cell>
        </row>
        <row r="11">
          <cell r="B11">
            <v>27.591666666666669</v>
          </cell>
          <cell r="C11">
            <v>32.4</v>
          </cell>
          <cell r="D11">
            <v>22.6</v>
          </cell>
          <cell r="E11">
            <v>69.375</v>
          </cell>
          <cell r="F11">
            <v>92</v>
          </cell>
          <cell r="G11">
            <v>45</v>
          </cell>
          <cell r="H11">
            <v>18</v>
          </cell>
          <cell r="I11" t="str">
            <v>O</v>
          </cell>
          <cell r="J11">
            <v>32.76</v>
          </cell>
          <cell r="K11">
            <v>0</v>
          </cell>
        </row>
        <row r="12">
          <cell r="B12">
            <v>25.875</v>
          </cell>
          <cell r="C12">
            <v>30.9</v>
          </cell>
          <cell r="D12">
            <v>22.7</v>
          </cell>
          <cell r="E12">
            <v>77.291666666666671</v>
          </cell>
          <cell r="F12">
            <v>92</v>
          </cell>
          <cell r="G12">
            <v>53</v>
          </cell>
          <cell r="H12">
            <v>13.32</v>
          </cell>
          <cell r="I12" t="str">
            <v>O</v>
          </cell>
          <cell r="J12">
            <v>35.64</v>
          </cell>
          <cell r="K12">
            <v>0</v>
          </cell>
        </row>
        <row r="13">
          <cell r="B13">
            <v>26.312500000000004</v>
          </cell>
          <cell r="C13">
            <v>31.1</v>
          </cell>
          <cell r="D13">
            <v>22.9</v>
          </cell>
          <cell r="E13">
            <v>76.208333333333329</v>
          </cell>
          <cell r="F13">
            <v>92</v>
          </cell>
          <cell r="G13">
            <v>53</v>
          </cell>
          <cell r="H13">
            <v>11.520000000000001</v>
          </cell>
          <cell r="I13" t="str">
            <v>O</v>
          </cell>
          <cell r="J13">
            <v>23.400000000000002</v>
          </cell>
          <cell r="K13">
            <v>0</v>
          </cell>
        </row>
        <row r="14">
          <cell r="B14">
            <v>26.891666666666666</v>
          </cell>
          <cell r="C14">
            <v>33.799999999999997</v>
          </cell>
          <cell r="D14">
            <v>22.6</v>
          </cell>
          <cell r="E14">
            <v>76</v>
          </cell>
          <cell r="F14">
            <v>96</v>
          </cell>
          <cell r="G14">
            <v>47</v>
          </cell>
          <cell r="H14">
            <v>12.24</v>
          </cell>
          <cell r="I14" t="str">
            <v>SO</v>
          </cell>
          <cell r="J14">
            <v>28.08</v>
          </cell>
          <cell r="K14">
            <v>5.3999999999999995</v>
          </cell>
        </row>
        <row r="15">
          <cell r="B15">
            <v>24.583333333333332</v>
          </cell>
          <cell r="C15">
            <v>28.7</v>
          </cell>
          <cell r="D15">
            <v>22.6</v>
          </cell>
          <cell r="E15">
            <v>89.958333333333329</v>
          </cell>
          <cell r="F15">
            <v>99</v>
          </cell>
          <cell r="G15">
            <v>70</v>
          </cell>
          <cell r="H15">
            <v>12.24</v>
          </cell>
          <cell r="I15" t="str">
            <v>SO</v>
          </cell>
          <cell r="J15">
            <v>20.88</v>
          </cell>
          <cell r="K15">
            <v>26</v>
          </cell>
        </row>
        <row r="16">
          <cell r="B16">
            <v>24.716666666666669</v>
          </cell>
          <cell r="C16">
            <v>29.1</v>
          </cell>
          <cell r="D16">
            <v>21.3</v>
          </cell>
          <cell r="E16">
            <v>79.125</v>
          </cell>
          <cell r="F16">
            <v>92</v>
          </cell>
          <cell r="G16">
            <v>56</v>
          </cell>
          <cell r="H16">
            <v>15.48</v>
          </cell>
          <cell r="I16" t="str">
            <v>SO</v>
          </cell>
          <cell r="J16">
            <v>27.720000000000002</v>
          </cell>
          <cell r="K16">
            <v>0</v>
          </cell>
        </row>
        <row r="17">
          <cell r="B17">
            <v>25.633333333333336</v>
          </cell>
          <cell r="C17">
            <v>31.2</v>
          </cell>
          <cell r="D17">
            <v>21.1</v>
          </cell>
          <cell r="E17">
            <v>71.5</v>
          </cell>
          <cell r="F17">
            <v>89</v>
          </cell>
          <cell r="G17">
            <v>53</v>
          </cell>
          <cell r="H17">
            <v>15.120000000000001</v>
          </cell>
          <cell r="I17" t="str">
            <v>SO</v>
          </cell>
          <cell r="J17">
            <v>35.28</v>
          </cell>
          <cell r="K17">
            <v>0</v>
          </cell>
        </row>
        <row r="18">
          <cell r="B18">
            <v>26.324999999999992</v>
          </cell>
          <cell r="C18">
            <v>32.1</v>
          </cell>
          <cell r="D18">
            <v>21</v>
          </cell>
          <cell r="E18">
            <v>66.541666666666671</v>
          </cell>
          <cell r="F18">
            <v>81</v>
          </cell>
          <cell r="G18">
            <v>52</v>
          </cell>
          <cell r="H18">
            <v>16.920000000000002</v>
          </cell>
          <cell r="I18" t="str">
            <v>SO</v>
          </cell>
          <cell r="J18">
            <v>34.200000000000003</v>
          </cell>
          <cell r="K18">
            <v>0</v>
          </cell>
        </row>
        <row r="19">
          <cell r="B19">
            <v>27.150000000000006</v>
          </cell>
          <cell r="C19">
            <v>33.1</v>
          </cell>
          <cell r="D19">
            <v>23.5</v>
          </cell>
          <cell r="E19">
            <v>72.25</v>
          </cell>
          <cell r="F19">
            <v>86</v>
          </cell>
          <cell r="G19">
            <v>52</v>
          </cell>
          <cell r="H19">
            <v>16.559999999999999</v>
          </cell>
          <cell r="I19" t="str">
            <v>SO</v>
          </cell>
          <cell r="J19">
            <v>40.680000000000007</v>
          </cell>
          <cell r="K19">
            <v>0</v>
          </cell>
        </row>
        <row r="20">
          <cell r="B20">
            <v>28.216666666666669</v>
          </cell>
          <cell r="C20">
            <v>34.4</v>
          </cell>
          <cell r="D20">
            <v>24.1</v>
          </cell>
          <cell r="E20">
            <v>71.041666666666671</v>
          </cell>
          <cell r="F20">
            <v>87</v>
          </cell>
          <cell r="G20">
            <v>47</v>
          </cell>
          <cell r="H20">
            <v>10.08</v>
          </cell>
          <cell r="I20" t="str">
            <v>S</v>
          </cell>
          <cell r="J20">
            <v>27</v>
          </cell>
          <cell r="K20">
            <v>0</v>
          </cell>
        </row>
        <row r="21">
          <cell r="B21">
            <v>29.845833333333335</v>
          </cell>
          <cell r="C21">
            <v>35.799999999999997</v>
          </cell>
          <cell r="D21">
            <v>24.9</v>
          </cell>
          <cell r="E21">
            <v>64.791666666666671</v>
          </cell>
          <cell r="F21">
            <v>86</v>
          </cell>
          <cell r="G21">
            <v>41</v>
          </cell>
          <cell r="H21">
            <v>15.120000000000001</v>
          </cell>
          <cell r="I21" t="str">
            <v>SE</v>
          </cell>
          <cell r="J21">
            <v>37.800000000000004</v>
          </cell>
          <cell r="K21">
            <v>0</v>
          </cell>
        </row>
        <row r="22">
          <cell r="B22">
            <v>28.808333333333326</v>
          </cell>
          <cell r="C22">
            <v>36</v>
          </cell>
          <cell r="D22">
            <v>23.7</v>
          </cell>
          <cell r="E22">
            <v>68.208333333333329</v>
          </cell>
          <cell r="F22">
            <v>90</v>
          </cell>
          <cell r="G22">
            <v>37</v>
          </cell>
          <cell r="H22">
            <v>24.840000000000003</v>
          </cell>
          <cell r="I22" t="str">
            <v>SE</v>
          </cell>
          <cell r="J22">
            <v>40.680000000000007</v>
          </cell>
          <cell r="K22">
            <v>0.4</v>
          </cell>
        </row>
        <row r="23">
          <cell r="B23">
            <v>26.454166666666669</v>
          </cell>
          <cell r="C23">
            <v>34.6</v>
          </cell>
          <cell r="D23">
            <v>22.9</v>
          </cell>
          <cell r="E23">
            <v>79.5</v>
          </cell>
          <cell r="F23">
            <v>92</v>
          </cell>
          <cell r="G23">
            <v>46</v>
          </cell>
          <cell r="H23">
            <v>22.68</v>
          </cell>
          <cell r="I23" t="str">
            <v>SE</v>
          </cell>
          <cell r="J23">
            <v>42.84</v>
          </cell>
          <cell r="K23">
            <v>1.8</v>
          </cell>
        </row>
        <row r="24">
          <cell r="B24">
            <v>25.987499999999997</v>
          </cell>
          <cell r="C24">
            <v>33.200000000000003</v>
          </cell>
          <cell r="D24">
            <v>23.6</v>
          </cell>
          <cell r="E24">
            <v>83.875</v>
          </cell>
          <cell r="F24">
            <v>97</v>
          </cell>
          <cell r="G24">
            <v>52</v>
          </cell>
          <cell r="H24">
            <v>16.2</v>
          </cell>
          <cell r="I24" t="str">
            <v>NE</v>
          </cell>
          <cell r="J24">
            <v>43.56</v>
          </cell>
          <cell r="K24">
            <v>1.4</v>
          </cell>
        </row>
        <row r="25">
          <cell r="B25">
            <v>26.275000000000002</v>
          </cell>
          <cell r="C25">
            <v>33.5</v>
          </cell>
          <cell r="D25">
            <v>22.2</v>
          </cell>
          <cell r="E25">
            <v>74.25</v>
          </cell>
          <cell r="F25">
            <v>96</v>
          </cell>
          <cell r="G25">
            <v>45</v>
          </cell>
          <cell r="H25">
            <v>18.720000000000002</v>
          </cell>
          <cell r="I25" t="str">
            <v>N</v>
          </cell>
          <cell r="J25">
            <v>41.4</v>
          </cell>
          <cell r="K25">
            <v>0</v>
          </cell>
        </row>
        <row r="26">
          <cell r="B26">
            <v>22.833333333333332</v>
          </cell>
          <cell r="C26">
            <v>29.6</v>
          </cell>
          <cell r="D26">
            <v>16.5</v>
          </cell>
          <cell r="E26">
            <v>50.416666666666664</v>
          </cell>
          <cell r="F26">
            <v>72</v>
          </cell>
          <cell r="G26">
            <v>22</v>
          </cell>
          <cell r="H26">
            <v>20.88</v>
          </cell>
          <cell r="I26" t="str">
            <v>N</v>
          </cell>
          <cell r="J26">
            <v>44.64</v>
          </cell>
          <cell r="K26">
            <v>0</v>
          </cell>
        </row>
        <row r="27">
          <cell r="B27">
            <v>22.687499999999996</v>
          </cell>
          <cell r="C27">
            <v>30.9</v>
          </cell>
          <cell r="D27">
            <v>15.2</v>
          </cell>
          <cell r="E27">
            <v>58.875</v>
          </cell>
          <cell r="F27">
            <v>76</v>
          </cell>
          <cell r="G27">
            <v>41</v>
          </cell>
          <cell r="H27">
            <v>12.6</v>
          </cell>
          <cell r="I27" t="str">
            <v>N</v>
          </cell>
          <cell r="J27">
            <v>23.400000000000002</v>
          </cell>
          <cell r="K27">
            <v>0</v>
          </cell>
        </row>
        <row r="28">
          <cell r="B28">
            <v>25.558333333333334</v>
          </cell>
          <cell r="C28">
            <v>30.5</v>
          </cell>
          <cell r="D28">
            <v>22.7</v>
          </cell>
          <cell r="E28">
            <v>77.875</v>
          </cell>
          <cell r="F28">
            <v>93</v>
          </cell>
          <cell r="G28">
            <v>60</v>
          </cell>
          <cell r="H28">
            <v>14.4</v>
          </cell>
          <cell r="I28" t="str">
            <v>S</v>
          </cell>
          <cell r="J28">
            <v>42.480000000000004</v>
          </cell>
          <cell r="K28">
            <v>2.8000000000000003</v>
          </cell>
        </row>
        <row r="29">
          <cell r="B29">
            <v>26.545833333333331</v>
          </cell>
          <cell r="C29">
            <v>33.6</v>
          </cell>
          <cell r="D29">
            <v>22.3</v>
          </cell>
          <cell r="E29">
            <v>77.375</v>
          </cell>
          <cell r="F29">
            <v>97</v>
          </cell>
          <cell r="G29">
            <v>44</v>
          </cell>
          <cell r="H29">
            <v>24.840000000000003</v>
          </cell>
          <cell r="I29" t="str">
            <v>S</v>
          </cell>
          <cell r="J29">
            <v>59.760000000000005</v>
          </cell>
          <cell r="K29">
            <v>2.8</v>
          </cell>
        </row>
        <row r="30">
          <cell r="B30">
            <v>23.325000000000003</v>
          </cell>
          <cell r="C30">
            <v>27.2</v>
          </cell>
          <cell r="D30">
            <v>19.3</v>
          </cell>
          <cell r="E30">
            <v>86.25</v>
          </cell>
          <cell r="F30">
            <v>98</v>
          </cell>
          <cell r="G30">
            <v>58</v>
          </cell>
          <cell r="H30">
            <v>14.04</v>
          </cell>
          <cell r="I30" t="str">
            <v>SE</v>
          </cell>
          <cell r="J30">
            <v>41.4</v>
          </cell>
          <cell r="K30">
            <v>18</v>
          </cell>
        </row>
        <row r="31">
          <cell r="B31">
            <v>23.470833333333331</v>
          </cell>
          <cell r="C31">
            <v>30.1</v>
          </cell>
          <cell r="D31">
            <v>16.8</v>
          </cell>
          <cell r="E31">
            <v>65.25</v>
          </cell>
          <cell r="F31">
            <v>93</v>
          </cell>
          <cell r="G31">
            <v>29</v>
          </cell>
          <cell r="H31">
            <v>11.879999999999999</v>
          </cell>
          <cell r="I31" t="str">
            <v>N</v>
          </cell>
          <cell r="J31">
            <v>26.64</v>
          </cell>
          <cell r="K31">
            <v>0.2</v>
          </cell>
        </row>
        <row r="32">
          <cell r="B32">
            <v>24.787500000000005</v>
          </cell>
          <cell r="C32">
            <v>32</v>
          </cell>
          <cell r="D32">
            <v>17.399999999999999</v>
          </cell>
          <cell r="E32">
            <v>58.666666666666664</v>
          </cell>
          <cell r="F32">
            <v>86</v>
          </cell>
          <cell r="G32">
            <v>30</v>
          </cell>
          <cell r="H32">
            <v>12.6</v>
          </cell>
          <cell r="I32" t="str">
            <v>NO</v>
          </cell>
          <cell r="J32">
            <v>27.36</v>
          </cell>
          <cell r="K32">
            <v>0</v>
          </cell>
        </row>
        <row r="33">
          <cell r="B33">
            <v>25.879166666666666</v>
          </cell>
          <cell r="C33">
            <v>32.200000000000003</v>
          </cell>
          <cell r="D33">
            <v>18.5</v>
          </cell>
          <cell r="E33">
            <v>58.208333333333336</v>
          </cell>
          <cell r="F33">
            <v>88</v>
          </cell>
          <cell r="G33">
            <v>30</v>
          </cell>
          <cell r="H33">
            <v>14.4</v>
          </cell>
          <cell r="I33" t="str">
            <v>O</v>
          </cell>
          <cell r="J33">
            <v>24.840000000000003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24.512500000000006</v>
          </cell>
          <cell r="C5">
            <v>28.6</v>
          </cell>
          <cell r="D5">
            <v>22.2</v>
          </cell>
          <cell r="E5">
            <v>91.375</v>
          </cell>
          <cell r="F5">
            <v>99</v>
          </cell>
          <cell r="G5">
            <v>69</v>
          </cell>
          <cell r="H5">
            <v>7.2</v>
          </cell>
          <cell r="I5" t="str">
            <v>SO</v>
          </cell>
          <cell r="J5">
            <v>22.68</v>
          </cell>
          <cell r="K5">
            <v>21.6</v>
          </cell>
        </row>
        <row r="6">
          <cell r="B6">
            <v>25.625</v>
          </cell>
          <cell r="C6">
            <v>32.200000000000003</v>
          </cell>
          <cell r="D6">
            <v>22.6</v>
          </cell>
          <cell r="E6">
            <v>86.625</v>
          </cell>
          <cell r="F6">
            <v>99</v>
          </cell>
          <cell r="G6">
            <v>54</v>
          </cell>
          <cell r="H6">
            <v>8.64</v>
          </cell>
          <cell r="I6" t="str">
            <v>SO</v>
          </cell>
          <cell r="J6">
            <v>25.56</v>
          </cell>
          <cell r="K6">
            <v>2</v>
          </cell>
        </row>
        <row r="7">
          <cell r="B7">
            <v>23.400000000000002</v>
          </cell>
          <cell r="C7">
            <v>33.299999999999997</v>
          </cell>
          <cell r="D7">
            <v>18.100000000000001</v>
          </cell>
          <cell r="E7">
            <v>83.916666666666671</v>
          </cell>
          <cell r="F7">
            <v>100</v>
          </cell>
          <cell r="G7">
            <v>47</v>
          </cell>
          <cell r="H7">
            <v>17.28</v>
          </cell>
          <cell r="I7" t="str">
            <v>SO</v>
          </cell>
          <cell r="J7">
            <v>49.32</v>
          </cell>
          <cell r="K7">
            <v>0.2</v>
          </cell>
        </row>
        <row r="8">
          <cell r="B8">
            <v>24.124999999999996</v>
          </cell>
          <cell r="C8">
            <v>30.8</v>
          </cell>
          <cell r="D8">
            <v>21.1</v>
          </cell>
          <cell r="E8">
            <v>85.333333333333329</v>
          </cell>
          <cell r="F8">
            <v>99</v>
          </cell>
          <cell r="G8">
            <v>56</v>
          </cell>
          <cell r="H8">
            <v>13.68</v>
          </cell>
          <cell r="I8" t="str">
            <v>SO</v>
          </cell>
          <cell r="J8">
            <v>31.680000000000003</v>
          </cell>
          <cell r="K8">
            <v>0.2</v>
          </cell>
        </row>
        <row r="9">
          <cell r="B9">
            <v>25.058333333333337</v>
          </cell>
          <cell r="C9">
            <v>32.700000000000003</v>
          </cell>
          <cell r="D9">
            <v>21.4</v>
          </cell>
          <cell r="E9">
            <v>84.583333333333329</v>
          </cell>
          <cell r="F9">
            <v>100</v>
          </cell>
          <cell r="G9">
            <v>50</v>
          </cell>
          <cell r="H9">
            <v>13.68</v>
          </cell>
          <cell r="I9" t="str">
            <v>SO</v>
          </cell>
          <cell r="J9">
            <v>35.28</v>
          </cell>
          <cell r="K9">
            <v>0.2</v>
          </cell>
        </row>
        <row r="10">
          <cell r="B10">
            <v>25.516666666666669</v>
          </cell>
          <cell r="C10">
            <v>33.799999999999997</v>
          </cell>
          <cell r="D10">
            <v>19.7</v>
          </cell>
          <cell r="E10">
            <v>78.25</v>
          </cell>
          <cell r="F10">
            <v>100</v>
          </cell>
          <cell r="G10">
            <v>40</v>
          </cell>
          <cell r="H10">
            <v>8.2799999999999994</v>
          </cell>
          <cell r="I10" t="str">
            <v>SO</v>
          </cell>
          <cell r="J10">
            <v>21.6</v>
          </cell>
          <cell r="K10">
            <v>0</v>
          </cell>
        </row>
        <row r="11">
          <cell r="B11">
            <v>26.791666666666671</v>
          </cell>
          <cell r="C11">
            <v>34.6</v>
          </cell>
          <cell r="D11">
            <v>21.1</v>
          </cell>
          <cell r="E11">
            <v>74.083333333333329</v>
          </cell>
          <cell r="F11">
            <v>99</v>
          </cell>
          <cell r="G11">
            <v>34</v>
          </cell>
          <cell r="H11">
            <v>13.32</v>
          </cell>
          <cell r="I11" t="str">
            <v>SO</v>
          </cell>
          <cell r="J11">
            <v>31.319999999999997</v>
          </cell>
          <cell r="K11">
            <v>0</v>
          </cell>
        </row>
        <row r="12">
          <cell r="B12">
            <v>25.629166666666663</v>
          </cell>
          <cell r="C12">
            <v>32.700000000000003</v>
          </cell>
          <cell r="D12">
            <v>21</v>
          </cell>
          <cell r="E12">
            <v>78.708333333333329</v>
          </cell>
          <cell r="F12">
            <v>99</v>
          </cell>
          <cell r="G12">
            <v>44</v>
          </cell>
          <cell r="H12">
            <v>15.48</v>
          </cell>
          <cell r="I12" t="str">
            <v>SO</v>
          </cell>
          <cell r="J12">
            <v>26.64</v>
          </cell>
          <cell r="K12">
            <v>0</v>
          </cell>
        </row>
        <row r="13">
          <cell r="B13">
            <v>26.537500000000005</v>
          </cell>
          <cell r="C13">
            <v>33</v>
          </cell>
          <cell r="D13">
            <v>21.7</v>
          </cell>
          <cell r="E13">
            <v>72.75</v>
          </cell>
          <cell r="F13">
            <v>95</v>
          </cell>
          <cell r="G13">
            <v>40</v>
          </cell>
          <cell r="H13">
            <v>11.879999999999999</v>
          </cell>
          <cell r="I13" t="str">
            <v>SO</v>
          </cell>
          <cell r="J13">
            <v>25.56</v>
          </cell>
          <cell r="K13">
            <v>0</v>
          </cell>
        </row>
        <row r="14">
          <cell r="B14">
            <v>26.895833333333332</v>
          </cell>
          <cell r="C14">
            <v>34.200000000000003</v>
          </cell>
          <cell r="D14">
            <v>22.3</v>
          </cell>
          <cell r="E14">
            <v>73.291666666666671</v>
          </cell>
          <cell r="F14">
            <v>92</v>
          </cell>
          <cell r="G14">
            <v>40</v>
          </cell>
          <cell r="H14">
            <v>9.3600000000000012</v>
          </cell>
          <cell r="I14" t="str">
            <v>SO</v>
          </cell>
          <cell r="J14">
            <v>36.72</v>
          </cell>
          <cell r="K14">
            <v>4.8</v>
          </cell>
        </row>
        <row r="15">
          <cell r="B15">
            <v>24.595833333333331</v>
          </cell>
          <cell r="C15">
            <v>30.5</v>
          </cell>
          <cell r="D15">
            <v>21.8</v>
          </cell>
          <cell r="E15">
            <v>87</v>
          </cell>
          <cell r="F15">
            <v>99</v>
          </cell>
          <cell r="G15">
            <v>55</v>
          </cell>
          <cell r="H15">
            <v>13.32</v>
          </cell>
          <cell r="I15" t="str">
            <v>SO</v>
          </cell>
          <cell r="J15">
            <v>27</v>
          </cell>
          <cell r="K15">
            <v>19</v>
          </cell>
        </row>
        <row r="16">
          <cell r="B16">
            <v>24.866666666666664</v>
          </cell>
          <cell r="C16">
            <v>30.6</v>
          </cell>
          <cell r="D16">
            <v>20.3</v>
          </cell>
          <cell r="E16">
            <v>80.25</v>
          </cell>
          <cell r="F16">
            <v>99</v>
          </cell>
          <cell r="G16">
            <v>49</v>
          </cell>
          <cell r="H16">
            <v>19.079999999999998</v>
          </cell>
          <cell r="I16" t="str">
            <v>SO</v>
          </cell>
          <cell r="J16">
            <v>29.16</v>
          </cell>
          <cell r="K16">
            <v>0</v>
          </cell>
        </row>
        <row r="17">
          <cell r="B17">
            <v>24.875</v>
          </cell>
          <cell r="C17">
            <v>31.7</v>
          </cell>
          <cell r="D17">
            <v>19.3</v>
          </cell>
          <cell r="E17">
            <v>71.666666666666671</v>
          </cell>
          <cell r="F17">
            <v>94</v>
          </cell>
          <cell r="G17">
            <v>39</v>
          </cell>
          <cell r="H17">
            <v>18</v>
          </cell>
          <cell r="I17" t="str">
            <v>SO</v>
          </cell>
          <cell r="J17">
            <v>32.4</v>
          </cell>
          <cell r="K17">
            <v>0</v>
          </cell>
        </row>
        <row r="18">
          <cell r="B18">
            <v>24.908333333333335</v>
          </cell>
          <cell r="C18">
            <v>32</v>
          </cell>
          <cell r="D18">
            <v>18.7</v>
          </cell>
          <cell r="E18">
            <v>70.958333333333329</v>
          </cell>
          <cell r="F18">
            <v>90</v>
          </cell>
          <cell r="G18">
            <v>48</v>
          </cell>
          <cell r="H18">
            <v>14.4</v>
          </cell>
          <cell r="I18" t="str">
            <v>SO</v>
          </cell>
          <cell r="J18">
            <v>31.319999999999997</v>
          </cell>
          <cell r="K18">
            <v>0</v>
          </cell>
        </row>
        <row r="19">
          <cell r="B19">
            <v>26.862500000000001</v>
          </cell>
          <cell r="C19">
            <v>34.4</v>
          </cell>
          <cell r="D19">
            <v>22.1</v>
          </cell>
          <cell r="E19">
            <v>72.416666666666671</v>
          </cell>
          <cell r="F19">
            <v>94</v>
          </cell>
          <cell r="G19">
            <v>40</v>
          </cell>
          <cell r="H19">
            <v>14.04</v>
          </cell>
          <cell r="I19" t="str">
            <v>SO</v>
          </cell>
          <cell r="J19">
            <v>32.04</v>
          </cell>
          <cell r="K19">
            <v>0</v>
          </cell>
        </row>
        <row r="20">
          <cell r="B20">
            <v>26.558333333333334</v>
          </cell>
          <cell r="C20">
            <v>34.6</v>
          </cell>
          <cell r="D20">
            <v>22.1</v>
          </cell>
          <cell r="E20">
            <v>74.041666666666671</v>
          </cell>
          <cell r="F20">
            <v>90</v>
          </cell>
          <cell r="G20">
            <v>46</v>
          </cell>
          <cell r="H20">
            <v>11.520000000000001</v>
          </cell>
          <cell r="I20" t="str">
            <v>SO</v>
          </cell>
          <cell r="J20">
            <v>26.64</v>
          </cell>
          <cell r="K20">
            <v>0</v>
          </cell>
        </row>
        <row r="21">
          <cell r="B21">
            <v>28.099999999999998</v>
          </cell>
          <cell r="C21">
            <v>35.6</v>
          </cell>
          <cell r="D21">
            <v>22.6</v>
          </cell>
          <cell r="E21">
            <v>72.083333333333329</v>
          </cell>
          <cell r="F21">
            <v>97</v>
          </cell>
          <cell r="G21">
            <v>38</v>
          </cell>
          <cell r="H21">
            <v>12.96</v>
          </cell>
          <cell r="I21" t="str">
            <v>SO</v>
          </cell>
          <cell r="J21">
            <v>34.200000000000003</v>
          </cell>
          <cell r="K21">
            <v>6</v>
          </cell>
        </row>
        <row r="22">
          <cell r="B22">
            <v>28.137499999999992</v>
          </cell>
          <cell r="C22">
            <v>35.799999999999997</v>
          </cell>
          <cell r="D22">
            <v>22.6</v>
          </cell>
          <cell r="E22">
            <v>66.958333333333329</v>
          </cell>
          <cell r="F22">
            <v>91</v>
          </cell>
          <cell r="G22">
            <v>34</v>
          </cell>
          <cell r="H22">
            <v>17.28</v>
          </cell>
          <cell r="I22" t="str">
            <v>SO</v>
          </cell>
          <cell r="J22">
            <v>38.159999999999997</v>
          </cell>
          <cell r="K22">
            <v>0</v>
          </cell>
        </row>
        <row r="23">
          <cell r="B23">
            <v>26.1875</v>
          </cell>
          <cell r="C23">
            <v>33.1</v>
          </cell>
          <cell r="D23">
            <v>22.2</v>
          </cell>
          <cell r="E23">
            <v>78.583333333333329</v>
          </cell>
          <cell r="F23">
            <v>99</v>
          </cell>
          <cell r="G23">
            <v>51</v>
          </cell>
          <cell r="H23">
            <v>13.68</v>
          </cell>
          <cell r="I23" t="str">
            <v>SO</v>
          </cell>
          <cell r="J23">
            <v>30.240000000000002</v>
          </cell>
          <cell r="K23">
            <v>1.2</v>
          </cell>
        </row>
        <row r="24">
          <cell r="B24">
            <v>24.904166666666665</v>
          </cell>
          <cell r="C24">
            <v>31.8</v>
          </cell>
          <cell r="D24">
            <v>21.9</v>
          </cell>
          <cell r="E24">
            <v>87.291666666666671</v>
          </cell>
          <cell r="F24">
            <v>99</v>
          </cell>
          <cell r="G24">
            <v>58</v>
          </cell>
          <cell r="H24">
            <v>8.64</v>
          </cell>
          <cell r="I24" t="str">
            <v>SO</v>
          </cell>
          <cell r="J24">
            <v>47.88</v>
          </cell>
          <cell r="K24">
            <v>25.4</v>
          </cell>
        </row>
        <row r="25">
          <cell r="B25">
            <v>25.770833333333332</v>
          </cell>
          <cell r="C25">
            <v>33.4</v>
          </cell>
          <cell r="D25">
            <v>20.100000000000001</v>
          </cell>
          <cell r="E25">
            <v>72</v>
          </cell>
          <cell r="F25">
            <v>99</v>
          </cell>
          <cell r="G25">
            <v>35</v>
          </cell>
          <cell r="H25">
            <v>11.520000000000001</v>
          </cell>
          <cell r="I25" t="str">
            <v>SO</v>
          </cell>
          <cell r="J25">
            <v>36.72</v>
          </cell>
          <cell r="K25">
            <v>0.2</v>
          </cell>
        </row>
        <row r="26">
          <cell r="B26">
            <v>21.900000000000002</v>
          </cell>
          <cell r="C26">
            <v>29.4</v>
          </cell>
          <cell r="D26">
            <v>14.8</v>
          </cell>
          <cell r="E26">
            <v>49.375</v>
          </cell>
          <cell r="F26">
            <v>76</v>
          </cell>
          <cell r="G26">
            <v>21</v>
          </cell>
          <cell r="H26">
            <v>10.44</v>
          </cell>
          <cell r="I26" t="str">
            <v>SO</v>
          </cell>
          <cell r="J26">
            <v>34.200000000000003</v>
          </cell>
          <cell r="K26">
            <v>0</v>
          </cell>
        </row>
        <row r="27">
          <cell r="B27">
            <v>21.162499999999998</v>
          </cell>
          <cell r="C27">
            <v>33.1</v>
          </cell>
          <cell r="D27">
            <v>12.5</v>
          </cell>
          <cell r="E27">
            <v>60.166666666666664</v>
          </cell>
          <cell r="F27">
            <v>88</v>
          </cell>
          <cell r="G27">
            <v>23</v>
          </cell>
          <cell r="H27">
            <v>8.2799999999999994</v>
          </cell>
          <cell r="I27" t="str">
            <v>SO</v>
          </cell>
          <cell r="J27">
            <v>26.64</v>
          </cell>
          <cell r="K27">
            <v>0</v>
          </cell>
        </row>
        <row r="28">
          <cell r="B28">
            <v>23.57083333333334</v>
          </cell>
          <cell r="C28">
            <v>30.8</v>
          </cell>
          <cell r="D28">
            <v>19.5</v>
          </cell>
          <cell r="E28">
            <v>76.708333333333329</v>
          </cell>
          <cell r="F28">
            <v>92</v>
          </cell>
          <cell r="G28">
            <v>53</v>
          </cell>
          <cell r="H28">
            <v>14.4</v>
          </cell>
          <cell r="I28" t="str">
            <v>SO</v>
          </cell>
          <cell r="J28">
            <v>34.92</v>
          </cell>
          <cell r="K28">
            <v>4</v>
          </cell>
        </row>
        <row r="29">
          <cell r="B29">
            <v>26.333333333333332</v>
          </cell>
          <cell r="C29">
            <v>33.700000000000003</v>
          </cell>
          <cell r="D29">
            <v>21.1</v>
          </cell>
          <cell r="E29">
            <v>74.166666666666671</v>
          </cell>
          <cell r="F29">
            <v>99</v>
          </cell>
          <cell r="G29">
            <v>39</v>
          </cell>
          <cell r="H29">
            <v>15.120000000000001</v>
          </cell>
          <cell r="I29" t="str">
            <v>SO</v>
          </cell>
          <cell r="J29">
            <v>43.92</v>
          </cell>
          <cell r="K29">
            <v>0</v>
          </cell>
        </row>
        <row r="30">
          <cell r="B30">
            <v>24.4375</v>
          </cell>
          <cell r="C30">
            <v>29.5</v>
          </cell>
          <cell r="D30">
            <v>20.6</v>
          </cell>
          <cell r="E30">
            <v>80.583333333333329</v>
          </cell>
          <cell r="F30">
            <v>99</v>
          </cell>
          <cell r="G30">
            <v>44</v>
          </cell>
          <cell r="H30">
            <v>9.7200000000000006</v>
          </cell>
          <cell r="I30" t="str">
            <v>SO</v>
          </cell>
          <cell r="J30">
            <v>34.92</v>
          </cell>
          <cell r="K30">
            <v>27.4</v>
          </cell>
        </row>
        <row r="31">
          <cell r="B31">
            <v>23.220833333333335</v>
          </cell>
          <cell r="C31">
            <v>31.5</v>
          </cell>
          <cell r="D31">
            <v>16</v>
          </cell>
          <cell r="E31">
            <v>60.708333333333336</v>
          </cell>
          <cell r="F31">
            <v>91</v>
          </cell>
          <cell r="G31">
            <v>24</v>
          </cell>
          <cell r="H31">
            <v>7.2</v>
          </cell>
          <cell r="I31" t="str">
            <v>SO</v>
          </cell>
          <cell r="J31">
            <v>20.52</v>
          </cell>
          <cell r="K31">
            <v>0</v>
          </cell>
        </row>
        <row r="32">
          <cell r="B32">
            <v>22.849999999999998</v>
          </cell>
          <cell r="C32">
            <v>32.299999999999997</v>
          </cell>
          <cell r="D32">
            <v>14.8</v>
          </cell>
          <cell r="E32">
            <v>59.5</v>
          </cell>
          <cell r="F32">
            <v>90</v>
          </cell>
          <cell r="G32">
            <v>23</v>
          </cell>
          <cell r="H32">
            <v>7.2</v>
          </cell>
          <cell r="I32" t="str">
            <v>SO</v>
          </cell>
          <cell r="J32">
            <v>19.8</v>
          </cell>
          <cell r="K32">
            <v>0</v>
          </cell>
        </row>
        <row r="33">
          <cell r="B33">
            <v>24.266666666666666</v>
          </cell>
          <cell r="C33">
            <v>32.9</v>
          </cell>
          <cell r="D33">
            <v>17</v>
          </cell>
          <cell r="E33">
            <v>62.708333333333336</v>
          </cell>
          <cell r="F33">
            <v>92</v>
          </cell>
          <cell r="G33">
            <v>29</v>
          </cell>
          <cell r="H33">
            <v>8.2799999999999994</v>
          </cell>
          <cell r="I33" t="str">
            <v>SO</v>
          </cell>
          <cell r="J33">
            <v>24.840000000000003</v>
          </cell>
          <cell r="K33">
            <v>0</v>
          </cell>
        </row>
        <row r="34">
          <cell r="I34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25.270833333333332</v>
          </cell>
          <cell r="C5">
            <v>29.2</v>
          </cell>
          <cell r="D5">
            <v>23.5</v>
          </cell>
          <cell r="E5">
            <v>87.416666666666671</v>
          </cell>
          <cell r="F5">
            <v>97</v>
          </cell>
          <cell r="G5">
            <v>66</v>
          </cell>
          <cell r="H5">
            <v>14.76</v>
          </cell>
          <cell r="I5" t="str">
            <v>NE</v>
          </cell>
          <cell r="J5">
            <v>28.08</v>
          </cell>
          <cell r="K5">
            <v>22.8</v>
          </cell>
        </row>
        <row r="6">
          <cell r="B6">
            <v>25.254166666666663</v>
          </cell>
          <cell r="C6">
            <v>29.8</v>
          </cell>
          <cell r="D6">
            <v>20.100000000000001</v>
          </cell>
          <cell r="E6">
            <v>89.041666666666671</v>
          </cell>
          <cell r="F6">
            <v>97</v>
          </cell>
          <cell r="G6">
            <v>70</v>
          </cell>
          <cell r="H6">
            <v>20.16</v>
          </cell>
          <cell r="I6" t="str">
            <v>N</v>
          </cell>
          <cell r="J6">
            <v>63</v>
          </cell>
          <cell r="K6">
            <v>4</v>
          </cell>
        </row>
        <row r="7">
          <cell r="B7">
            <v>22.816666666666666</v>
          </cell>
          <cell r="C7">
            <v>29.7</v>
          </cell>
          <cell r="D7">
            <v>18.600000000000001</v>
          </cell>
          <cell r="E7">
            <v>86.041666666666671</v>
          </cell>
          <cell r="F7">
            <v>98</v>
          </cell>
          <cell r="G7">
            <v>61</v>
          </cell>
          <cell r="H7">
            <v>19.079999999999998</v>
          </cell>
          <cell r="I7" t="str">
            <v>L</v>
          </cell>
          <cell r="J7">
            <v>39.96</v>
          </cell>
          <cell r="K7">
            <v>4.6000000000000005</v>
          </cell>
        </row>
        <row r="8">
          <cell r="B8">
            <v>24.875</v>
          </cell>
          <cell r="C8">
            <v>29.4</v>
          </cell>
          <cell r="D8">
            <v>21.6</v>
          </cell>
          <cell r="E8">
            <v>80.5</v>
          </cell>
          <cell r="F8">
            <v>96</v>
          </cell>
          <cell r="G8">
            <v>61</v>
          </cell>
          <cell r="H8">
            <v>19.8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24.604166666666671</v>
          </cell>
          <cell r="C9">
            <v>30.7</v>
          </cell>
          <cell r="D9">
            <v>21.5</v>
          </cell>
          <cell r="E9">
            <v>85.958333333333329</v>
          </cell>
          <cell r="F9">
            <v>95</v>
          </cell>
          <cell r="G9">
            <v>66</v>
          </cell>
          <cell r="H9">
            <v>20.52</v>
          </cell>
          <cell r="I9" t="str">
            <v>NE</v>
          </cell>
          <cell r="J9">
            <v>50.4</v>
          </cell>
          <cell r="K9">
            <v>11</v>
          </cell>
        </row>
        <row r="10">
          <cell r="B10">
            <v>26.287499999999994</v>
          </cell>
          <cell r="C10">
            <v>34.200000000000003</v>
          </cell>
          <cell r="D10">
            <v>20.399999999999999</v>
          </cell>
          <cell r="E10">
            <v>79.708333333333329</v>
          </cell>
          <cell r="F10">
            <v>98</v>
          </cell>
          <cell r="G10">
            <v>50</v>
          </cell>
          <cell r="H10">
            <v>16.559999999999999</v>
          </cell>
          <cell r="I10" t="str">
            <v>NE</v>
          </cell>
          <cell r="J10">
            <v>25.56</v>
          </cell>
          <cell r="K10">
            <v>0.2</v>
          </cell>
        </row>
        <row r="11">
          <cell r="B11">
            <v>27.183333333333334</v>
          </cell>
          <cell r="C11">
            <v>33.299999999999997</v>
          </cell>
          <cell r="D11">
            <v>21</v>
          </cell>
          <cell r="E11">
            <v>74.791666666666671</v>
          </cell>
          <cell r="F11">
            <v>97</v>
          </cell>
          <cell r="G11">
            <v>52</v>
          </cell>
          <cell r="H11">
            <v>22.32</v>
          </cell>
          <cell r="I11" t="str">
            <v>L</v>
          </cell>
          <cell r="J11">
            <v>43.2</v>
          </cell>
          <cell r="K11">
            <v>0</v>
          </cell>
        </row>
        <row r="12">
          <cell r="B12">
            <v>26.420833333333334</v>
          </cell>
          <cell r="C12">
            <v>33.1</v>
          </cell>
          <cell r="D12">
            <v>22.6</v>
          </cell>
          <cell r="E12">
            <v>77.291666666666671</v>
          </cell>
          <cell r="F12">
            <v>95</v>
          </cell>
          <cell r="G12">
            <v>53</v>
          </cell>
          <cell r="H12">
            <v>14.76</v>
          </cell>
          <cell r="I12" t="str">
            <v>L</v>
          </cell>
          <cell r="J12">
            <v>28.44</v>
          </cell>
          <cell r="K12">
            <v>0</v>
          </cell>
        </row>
        <row r="13">
          <cell r="B13">
            <v>27.583333333333339</v>
          </cell>
          <cell r="C13">
            <v>33.9</v>
          </cell>
          <cell r="D13">
            <v>21.9</v>
          </cell>
          <cell r="E13">
            <v>74.375</v>
          </cell>
          <cell r="F13">
            <v>98</v>
          </cell>
          <cell r="G13">
            <v>48</v>
          </cell>
          <cell r="H13">
            <v>12.6</v>
          </cell>
          <cell r="I13" t="str">
            <v>L</v>
          </cell>
          <cell r="J13">
            <v>28.08</v>
          </cell>
          <cell r="K13">
            <v>0</v>
          </cell>
        </row>
        <row r="14">
          <cell r="B14">
            <v>26.945833333333326</v>
          </cell>
          <cell r="C14">
            <v>33.5</v>
          </cell>
          <cell r="D14">
            <v>22.4</v>
          </cell>
          <cell r="E14">
            <v>80.708333333333329</v>
          </cell>
          <cell r="F14">
            <v>97</v>
          </cell>
          <cell r="G14">
            <v>56</v>
          </cell>
          <cell r="H14">
            <v>19.079999999999998</v>
          </cell>
          <cell r="I14" t="str">
            <v>SE</v>
          </cell>
          <cell r="J14">
            <v>48.24</v>
          </cell>
          <cell r="K14">
            <v>28.6</v>
          </cell>
        </row>
        <row r="15">
          <cell r="B15">
            <v>25.691666666666659</v>
          </cell>
          <cell r="C15">
            <v>30.9</v>
          </cell>
          <cell r="D15">
            <v>22.2</v>
          </cell>
          <cell r="E15">
            <v>82</v>
          </cell>
          <cell r="F15">
            <v>97</v>
          </cell>
          <cell r="G15">
            <v>61</v>
          </cell>
          <cell r="H15">
            <v>21.240000000000002</v>
          </cell>
          <cell r="I15" t="str">
            <v>NE</v>
          </cell>
          <cell r="J15">
            <v>34.56</v>
          </cell>
          <cell r="K15">
            <v>0.2</v>
          </cell>
        </row>
        <row r="16">
          <cell r="B16">
            <v>25.545833333333334</v>
          </cell>
          <cell r="C16">
            <v>30.8</v>
          </cell>
          <cell r="D16">
            <v>21</v>
          </cell>
          <cell r="E16">
            <v>73.375</v>
          </cell>
          <cell r="F16">
            <v>93</v>
          </cell>
          <cell r="G16">
            <v>51</v>
          </cell>
          <cell r="H16">
            <v>26.64</v>
          </cell>
          <cell r="I16" t="str">
            <v>NE</v>
          </cell>
          <cell r="J16">
            <v>41.04</v>
          </cell>
          <cell r="K16">
            <v>0</v>
          </cell>
        </row>
        <row r="17">
          <cell r="B17">
            <v>26.1875</v>
          </cell>
          <cell r="C17">
            <v>32.299999999999997</v>
          </cell>
          <cell r="D17">
            <v>21.5</v>
          </cell>
          <cell r="E17">
            <v>67.583333333333329</v>
          </cell>
          <cell r="F17">
            <v>91</v>
          </cell>
          <cell r="G17">
            <v>44</v>
          </cell>
          <cell r="H17">
            <v>24.840000000000003</v>
          </cell>
          <cell r="I17" t="str">
            <v>NE</v>
          </cell>
          <cell r="J17">
            <v>39.6</v>
          </cell>
          <cell r="K17">
            <v>0</v>
          </cell>
        </row>
        <row r="18">
          <cell r="B18">
            <v>25.879166666666666</v>
          </cell>
          <cell r="C18">
            <v>33.1</v>
          </cell>
          <cell r="D18">
            <v>20.3</v>
          </cell>
          <cell r="E18">
            <v>68.958333333333329</v>
          </cell>
          <cell r="F18">
            <v>90</v>
          </cell>
          <cell r="G18">
            <v>47</v>
          </cell>
          <cell r="H18">
            <v>30.240000000000002</v>
          </cell>
          <cell r="I18" t="str">
            <v>NE</v>
          </cell>
          <cell r="J18">
            <v>45.72</v>
          </cell>
          <cell r="K18">
            <v>0</v>
          </cell>
        </row>
        <row r="19">
          <cell r="B19">
            <v>28.204166666666669</v>
          </cell>
          <cell r="C19">
            <v>35.1</v>
          </cell>
          <cell r="D19">
            <v>22.3</v>
          </cell>
          <cell r="E19">
            <v>68.5</v>
          </cell>
          <cell r="F19">
            <v>93</v>
          </cell>
          <cell r="G19">
            <v>47</v>
          </cell>
          <cell r="H19">
            <v>22.32</v>
          </cell>
          <cell r="I19" t="str">
            <v>NE</v>
          </cell>
          <cell r="J19">
            <v>33.840000000000003</v>
          </cell>
          <cell r="K19">
            <v>0</v>
          </cell>
        </row>
        <row r="20">
          <cell r="B20">
            <v>28.316666666666663</v>
          </cell>
          <cell r="C20">
            <v>36</v>
          </cell>
          <cell r="D20">
            <v>24</v>
          </cell>
          <cell r="E20">
            <v>73.958333333333329</v>
          </cell>
          <cell r="F20">
            <v>94</v>
          </cell>
          <cell r="G20">
            <v>45</v>
          </cell>
          <cell r="H20">
            <v>25.92</v>
          </cell>
          <cell r="I20" t="str">
            <v>N</v>
          </cell>
          <cell r="J20">
            <v>41.4</v>
          </cell>
          <cell r="K20">
            <v>0</v>
          </cell>
        </row>
        <row r="21">
          <cell r="B21">
            <v>28.875</v>
          </cell>
          <cell r="C21">
            <v>37.6</v>
          </cell>
          <cell r="D21">
            <v>22.4</v>
          </cell>
          <cell r="F21">
            <v>91</v>
          </cell>
          <cell r="G21">
            <v>40</v>
          </cell>
          <cell r="H21">
            <v>19.440000000000001</v>
          </cell>
          <cell r="I21" t="str">
            <v>NE</v>
          </cell>
          <cell r="J21">
            <v>40.32</v>
          </cell>
          <cell r="K21">
            <v>0</v>
          </cell>
        </row>
        <row r="22">
          <cell r="B22">
            <v>29.258333333333336</v>
          </cell>
          <cell r="C22">
            <v>37.1</v>
          </cell>
          <cell r="D22">
            <v>23.8</v>
          </cell>
          <cell r="E22">
            <v>71.333333333333329</v>
          </cell>
          <cell r="F22">
            <v>89</v>
          </cell>
          <cell r="G22">
            <v>39</v>
          </cell>
          <cell r="H22">
            <v>30.96</v>
          </cell>
          <cell r="I22" t="str">
            <v>NE</v>
          </cell>
          <cell r="J22">
            <v>47.519999999999996</v>
          </cell>
          <cell r="K22">
            <v>0</v>
          </cell>
        </row>
        <row r="23">
          <cell r="B23">
            <v>26.762499999999999</v>
          </cell>
          <cell r="C23">
            <v>36.299999999999997</v>
          </cell>
          <cell r="D23">
            <v>22.5</v>
          </cell>
          <cell r="E23">
            <v>83.208333333333329</v>
          </cell>
          <cell r="F23">
            <v>97</v>
          </cell>
          <cell r="G23">
            <v>47</v>
          </cell>
          <cell r="H23">
            <v>25.56</v>
          </cell>
          <cell r="J23">
            <v>47.519999999999996</v>
          </cell>
          <cell r="K23">
            <v>21</v>
          </cell>
        </row>
        <row r="24">
          <cell r="B24">
            <v>27.162500000000005</v>
          </cell>
          <cell r="C24">
            <v>33.5</v>
          </cell>
          <cell r="D24">
            <v>24.7</v>
          </cell>
          <cell r="E24">
            <v>84.875</v>
          </cell>
          <cell r="F24">
            <v>97</v>
          </cell>
          <cell r="G24">
            <v>54</v>
          </cell>
          <cell r="H24">
            <v>11.16</v>
          </cell>
          <cell r="I24" t="str">
            <v>SO</v>
          </cell>
          <cell r="J24">
            <v>30.6</v>
          </cell>
          <cell r="K24">
            <v>0</v>
          </cell>
        </row>
        <row r="25">
          <cell r="B25">
            <v>26.329166666666662</v>
          </cell>
          <cell r="C25">
            <v>33.6</v>
          </cell>
          <cell r="D25">
            <v>20.6</v>
          </cell>
          <cell r="E25">
            <v>70.708333333333329</v>
          </cell>
          <cell r="F25">
            <v>94</v>
          </cell>
          <cell r="G25">
            <v>38</v>
          </cell>
          <cell r="H25">
            <v>25.56</v>
          </cell>
          <cell r="I25" t="str">
            <v>S</v>
          </cell>
          <cell r="J25">
            <v>50.76</v>
          </cell>
          <cell r="K25">
            <v>0</v>
          </cell>
        </row>
        <row r="26">
          <cell r="B26">
            <v>22.720833333333331</v>
          </cell>
          <cell r="C26">
            <v>29.1</v>
          </cell>
          <cell r="D26">
            <v>15.6</v>
          </cell>
          <cell r="E26">
            <v>50.916666666666664</v>
          </cell>
          <cell r="F26">
            <v>77</v>
          </cell>
          <cell r="G26">
            <v>26</v>
          </cell>
          <cell r="H26">
            <v>21.96</v>
          </cell>
          <cell r="I26" t="str">
            <v>S</v>
          </cell>
          <cell r="J26">
            <v>42.480000000000004</v>
          </cell>
          <cell r="K26">
            <v>0</v>
          </cell>
        </row>
        <row r="27">
          <cell r="B27">
            <v>21.55</v>
          </cell>
          <cell r="C27">
            <v>31.7</v>
          </cell>
          <cell r="D27">
            <v>13.1</v>
          </cell>
          <cell r="E27">
            <v>70.208333333333329</v>
          </cell>
          <cell r="F27">
            <v>94</v>
          </cell>
          <cell r="G27">
            <v>44</v>
          </cell>
          <cell r="H27">
            <v>18.720000000000002</v>
          </cell>
          <cell r="I27" t="str">
            <v>NE</v>
          </cell>
          <cell r="J27">
            <v>32.4</v>
          </cell>
          <cell r="K27">
            <v>0</v>
          </cell>
        </row>
        <row r="28">
          <cell r="B28">
            <v>25.645833333333329</v>
          </cell>
          <cell r="C28">
            <v>32.4</v>
          </cell>
          <cell r="D28">
            <v>20.100000000000001</v>
          </cell>
          <cell r="E28">
            <v>75.458333333333329</v>
          </cell>
          <cell r="F28">
            <v>95</v>
          </cell>
          <cell r="G28">
            <v>54</v>
          </cell>
          <cell r="H28">
            <v>22.68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27.858333333333331</v>
          </cell>
          <cell r="C29">
            <v>34.6</v>
          </cell>
          <cell r="D29">
            <v>23</v>
          </cell>
          <cell r="E29">
            <v>74.166666666666671</v>
          </cell>
          <cell r="F29">
            <v>95</v>
          </cell>
          <cell r="G29">
            <v>45</v>
          </cell>
          <cell r="H29">
            <v>22.68</v>
          </cell>
          <cell r="I29" t="str">
            <v>N</v>
          </cell>
          <cell r="J29">
            <v>43.2</v>
          </cell>
          <cell r="K29">
            <v>0</v>
          </cell>
        </row>
        <row r="30">
          <cell r="B30">
            <v>25.395833333333339</v>
          </cell>
          <cell r="C30">
            <v>29.2</v>
          </cell>
          <cell r="D30">
            <v>21.5</v>
          </cell>
          <cell r="E30">
            <v>77.416666666666671</v>
          </cell>
          <cell r="F30">
            <v>97</v>
          </cell>
          <cell r="G30">
            <v>51</v>
          </cell>
          <cell r="H30">
            <v>20.16</v>
          </cell>
          <cell r="I30" t="str">
            <v>S</v>
          </cell>
          <cell r="J30">
            <v>42.480000000000004</v>
          </cell>
          <cell r="K30">
            <v>14.2</v>
          </cell>
        </row>
        <row r="31">
          <cell r="B31">
            <v>23.549999999999997</v>
          </cell>
          <cell r="C31">
            <v>30.8</v>
          </cell>
          <cell r="D31">
            <v>16.399999999999999</v>
          </cell>
          <cell r="E31">
            <v>70.5</v>
          </cell>
          <cell r="F31">
            <v>98</v>
          </cell>
          <cell r="G31">
            <v>33</v>
          </cell>
          <cell r="H31">
            <v>11.16</v>
          </cell>
          <cell r="I31" t="str">
            <v>S</v>
          </cell>
          <cell r="J31">
            <v>19.440000000000001</v>
          </cell>
          <cell r="K31">
            <v>0</v>
          </cell>
        </row>
        <row r="32">
          <cell r="B32">
            <v>22.854166666666668</v>
          </cell>
          <cell r="C32">
            <v>31.7</v>
          </cell>
          <cell r="D32">
            <v>15.8</v>
          </cell>
          <cell r="E32">
            <v>73.666666666666671</v>
          </cell>
          <cell r="F32">
            <v>96</v>
          </cell>
          <cell r="G32">
            <v>45</v>
          </cell>
          <cell r="H32">
            <v>18.720000000000002</v>
          </cell>
          <cell r="I32" t="str">
            <v>L</v>
          </cell>
          <cell r="J32">
            <v>29.16</v>
          </cell>
          <cell r="K32">
            <v>0</v>
          </cell>
        </row>
        <row r="33">
          <cell r="B33">
            <v>25.583333333333332</v>
          </cell>
          <cell r="C33">
            <v>33.1</v>
          </cell>
          <cell r="D33">
            <v>18.899999999999999</v>
          </cell>
          <cell r="E33">
            <v>69.916666666666671</v>
          </cell>
          <cell r="F33">
            <v>96</v>
          </cell>
          <cell r="G33">
            <v>41</v>
          </cell>
          <cell r="H33">
            <v>14.76</v>
          </cell>
          <cell r="I33" t="str">
            <v>NE</v>
          </cell>
          <cell r="J33">
            <v>27.720000000000002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26.149999999999991</v>
          </cell>
          <cell r="C5">
            <v>31.8</v>
          </cell>
          <cell r="D5">
            <v>23.3</v>
          </cell>
          <cell r="E5">
            <v>85.375</v>
          </cell>
          <cell r="F5">
            <v>97</v>
          </cell>
          <cell r="G5">
            <v>58</v>
          </cell>
          <cell r="H5">
            <v>20.88</v>
          </cell>
          <cell r="I5" t="str">
            <v>NO</v>
          </cell>
          <cell r="J5">
            <v>35.64</v>
          </cell>
          <cell r="K5">
            <v>4.5999999999999996</v>
          </cell>
        </row>
        <row r="6">
          <cell r="B6">
            <v>25.441666666666674</v>
          </cell>
          <cell r="C6">
            <v>31.1</v>
          </cell>
          <cell r="D6">
            <v>21.9</v>
          </cell>
          <cell r="E6">
            <v>87.166666666666671</v>
          </cell>
          <cell r="F6">
            <v>97</v>
          </cell>
          <cell r="G6">
            <v>66</v>
          </cell>
          <cell r="H6">
            <v>15.840000000000002</v>
          </cell>
          <cell r="I6" t="str">
            <v>NO</v>
          </cell>
          <cell r="J6">
            <v>30.96</v>
          </cell>
          <cell r="K6">
            <v>1.2</v>
          </cell>
        </row>
        <row r="7">
          <cell r="B7">
            <v>23.862500000000001</v>
          </cell>
          <cell r="C7">
            <v>30.6</v>
          </cell>
          <cell r="D7">
            <v>20.9</v>
          </cell>
          <cell r="E7">
            <v>90.666666666666671</v>
          </cell>
          <cell r="F7">
            <v>98</v>
          </cell>
          <cell r="G7">
            <v>67</v>
          </cell>
          <cell r="H7">
            <v>10.44</v>
          </cell>
          <cell r="I7" t="str">
            <v>SE</v>
          </cell>
          <cell r="J7">
            <v>39.24</v>
          </cell>
          <cell r="K7">
            <v>48</v>
          </cell>
        </row>
        <row r="8">
          <cell r="B8">
            <v>24.654166666666672</v>
          </cell>
          <cell r="C8">
            <v>31</v>
          </cell>
          <cell r="D8">
            <v>21.8</v>
          </cell>
          <cell r="E8">
            <v>90.083333333333329</v>
          </cell>
          <cell r="F8">
            <v>98</v>
          </cell>
          <cell r="G8">
            <v>65</v>
          </cell>
          <cell r="H8">
            <v>9</v>
          </cell>
          <cell r="I8" t="str">
            <v>L</v>
          </cell>
          <cell r="J8">
            <v>34.92</v>
          </cell>
          <cell r="K8">
            <v>12.399999999999999</v>
          </cell>
        </row>
        <row r="9">
          <cell r="B9">
            <v>25.479166666666671</v>
          </cell>
          <cell r="C9">
            <v>32.299999999999997</v>
          </cell>
          <cell r="D9">
            <v>21.7</v>
          </cell>
          <cell r="E9">
            <v>87.416666666666671</v>
          </cell>
          <cell r="F9">
            <v>99</v>
          </cell>
          <cell r="G9">
            <v>61</v>
          </cell>
          <cell r="H9">
            <v>21.96</v>
          </cell>
          <cell r="I9" t="str">
            <v>SE</v>
          </cell>
          <cell r="J9">
            <v>38.880000000000003</v>
          </cell>
          <cell r="K9">
            <v>0.4</v>
          </cell>
        </row>
        <row r="10">
          <cell r="B10">
            <v>26.487500000000001</v>
          </cell>
          <cell r="C10">
            <v>34.1</v>
          </cell>
          <cell r="D10">
            <v>21.3</v>
          </cell>
          <cell r="E10">
            <v>80.166666666666671</v>
          </cell>
          <cell r="F10">
            <v>98</v>
          </cell>
          <cell r="G10">
            <v>50</v>
          </cell>
          <cell r="H10">
            <v>12.24</v>
          </cell>
          <cell r="I10" t="str">
            <v>SE</v>
          </cell>
          <cell r="J10">
            <v>24.840000000000003</v>
          </cell>
          <cell r="K10">
            <v>0.2</v>
          </cell>
        </row>
        <row r="11">
          <cell r="B11">
            <v>27.349999999999994</v>
          </cell>
          <cell r="C11">
            <v>33.6</v>
          </cell>
          <cell r="D11">
            <v>21.7</v>
          </cell>
          <cell r="E11">
            <v>76.583333333333329</v>
          </cell>
          <cell r="F11">
            <v>97</v>
          </cell>
          <cell r="G11">
            <v>42</v>
          </cell>
          <cell r="H11">
            <v>8.64</v>
          </cell>
          <cell r="I11" t="str">
            <v>SE</v>
          </cell>
          <cell r="J11">
            <v>22.68</v>
          </cell>
          <cell r="K11">
            <v>0</v>
          </cell>
        </row>
        <row r="12">
          <cell r="B12">
            <v>26.699999999999992</v>
          </cell>
          <cell r="C12">
            <v>32.200000000000003</v>
          </cell>
          <cell r="D12">
            <v>22.7</v>
          </cell>
          <cell r="E12">
            <v>78.458333333333329</v>
          </cell>
          <cell r="F12">
            <v>95</v>
          </cell>
          <cell r="G12">
            <v>56</v>
          </cell>
          <cell r="H12">
            <v>11.16</v>
          </cell>
          <cell r="I12" t="str">
            <v>SE</v>
          </cell>
          <cell r="J12">
            <v>27</v>
          </cell>
          <cell r="K12">
            <v>0</v>
          </cell>
        </row>
        <row r="13">
          <cell r="B13">
            <v>26.733333333333338</v>
          </cell>
          <cell r="C13">
            <v>32.799999999999997</v>
          </cell>
          <cell r="D13">
            <v>22.9</v>
          </cell>
          <cell r="E13">
            <v>79.541666666666671</v>
          </cell>
          <cell r="F13">
            <v>95</v>
          </cell>
          <cell r="G13">
            <v>51</v>
          </cell>
          <cell r="H13">
            <v>8.64</v>
          </cell>
          <cell r="I13" t="str">
            <v>L</v>
          </cell>
          <cell r="J13">
            <v>21.6</v>
          </cell>
          <cell r="K13">
            <v>0</v>
          </cell>
        </row>
        <row r="14">
          <cell r="B14">
            <v>27.212500000000006</v>
          </cell>
          <cell r="C14">
            <v>35.200000000000003</v>
          </cell>
          <cell r="D14">
            <v>22.1</v>
          </cell>
          <cell r="E14">
            <v>79.625</v>
          </cell>
          <cell r="F14">
            <v>97</v>
          </cell>
          <cell r="G14">
            <v>47</v>
          </cell>
          <cell r="H14">
            <v>12.24</v>
          </cell>
          <cell r="I14" t="str">
            <v>NE</v>
          </cell>
          <cell r="J14">
            <v>33.480000000000004</v>
          </cell>
          <cell r="K14">
            <v>29.400000000000002</v>
          </cell>
        </row>
        <row r="15">
          <cell r="B15">
            <v>25.049999999999997</v>
          </cell>
          <cell r="C15">
            <v>29.7</v>
          </cell>
          <cell r="D15">
            <v>22.6</v>
          </cell>
          <cell r="E15">
            <v>90.291666666666671</v>
          </cell>
          <cell r="F15">
            <v>98</v>
          </cell>
          <cell r="G15">
            <v>70</v>
          </cell>
          <cell r="H15">
            <v>7.9200000000000008</v>
          </cell>
          <cell r="I15" t="str">
            <v>L</v>
          </cell>
          <cell r="J15">
            <v>18.36</v>
          </cell>
          <cell r="K15">
            <v>2</v>
          </cell>
        </row>
        <row r="16">
          <cell r="B16">
            <v>25.308333333333337</v>
          </cell>
          <cell r="C16">
            <v>30.7</v>
          </cell>
          <cell r="D16">
            <v>21.5</v>
          </cell>
          <cell r="E16">
            <v>81.791666666666671</v>
          </cell>
          <cell r="F16">
            <v>95</v>
          </cell>
          <cell r="G16">
            <v>58</v>
          </cell>
          <cell r="H16">
            <v>14.04</v>
          </cell>
          <cell r="I16" t="str">
            <v>L</v>
          </cell>
          <cell r="J16">
            <v>29.880000000000003</v>
          </cell>
          <cell r="K16">
            <v>0</v>
          </cell>
        </row>
        <row r="17">
          <cell r="B17">
            <v>25.833333333333332</v>
          </cell>
          <cell r="C17">
            <v>32.700000000000003</v>
          </cell>
          <cell r="D17">
            <v>21.3</v>
          </cell>
          <cell r="E17">
            <v>76.166666666666671</v>
          </cell>
          <cell r="F17">
            <v>93</v>
          </cell>
          <cell r="G17">
            <v>53</v>
          </cell>
          <cell r="H17">
            <v>15.48</v>
          </cell>
          <cell r="I17" t="str">
            <v>L</v>
          </cell>
          <cell r="J17">
            <v>37.800000000000004</v>
          </cell>
          <cell r="K17">
            <v>0</v>
          </cell>
        </row>
        <row r="18">
          <cell r="B18">
            <v>26.291666666666661</v>
          </cell>
          <cell r="C18">
            <v>34.200000000000003</v>
          </cell>
          <cell r="D18">
            <v>20.3</v>
          </cell>
          <cell r="E18">
            <v>72.25</v>
          </cell>
          <cell r="F18">
            <v>89</v>
          </cell>
          <cell r="G18">
            <v>50</v>
          </cell>
          <cell r="H18">
            <v>14.4</v>
          </cell>
          <cell r="I18" t="str">
            <v>L</v>
          </cell>
          <cell r="J18">
            <v>30.240000000000002</v>
          </cell>
          <cell r="K18">
            <v>0</v>
          </cell>
        </row>
        <row r="19">
          <cell r="B19">
            <v>27.658333333333335</v>
          </cell>
          <cell r="C19">
            <v>35</v>
          </cell>
          <cell r="D19">
            <v>23.9</v>
          </cell>
          <cell r="E19">
            <v>75.125</v>
          </cell>
          <cell r="F19">
            <v>91</v>
          </cell>
          <cell r="G19">
            <v>51</v>
          </cell>
          <cell r="H19">
            <v>12.6</v>
          </cell>
          <cell r="I19" t="str">
            <v>L</v>
          </cell>
          <cell r="J19">
            <v>27.36</v>
          </cell>
          <cell r="K19">
            <v>0.2</v>
          </cell>
        </row>
        <row r="20">
          <cell r="B20">
            <v>28.608333333333331</v>
          </cell>
          <cell r="C20">
            <v>35.799999999999997</v>
          </cell>
          <cell r="D20">
            <v>23.6</v>
          </cell>
          <cell r="E20">
            <v>74.541666666666671</v>
          </cell>
          <cell r="F20">
            <v>94</v>
          </cell>
          <cell r="G20">
            <v>46</v>
          </cell>
          <cell r="H20">
            <v>14.76</v>
          </cell>
          <cell r="I20" t="str">
            <v>N</v>
          </cell>
          <cell r="J20">
            <v>32.4</v>
          </cell>
          <cell r="K20">
            <v>0</v>
          </cell>
        </row>
        <row r="21">
          <cell r="B21">
            <v>30.145833333333329</v>
          </cell>
          <cell r="C21">
            <v>37</v>
          </cell>
          <cell r="D21">
            <v>24.4</v>
          </cell>
          <cell r="E21">
            <v>68.333333333333329</v>
          </cell>
          <cell r="F21">
            <v>93</v>
          </cell>
          <cell r="G21">
            <v>40</v>
          </cell>
          <cell r="H21">
            <v>19.440000000000001</v>
          </cell>
          <cell r="I21" t="str">
            <v>NO</v>
          </cell>
          <cell r="J21">
            <v>37.440000000000005</v>
          </cell>
          <cell r="K21">
            <v>0</v>
          </cell>
        </row>
        <row r="22">
          <cell r="B22">
            <v>28.320833333333329</v>
          </cell>
          <cell r="C22">
            <v>35.5</v>
          </cell>
          <cell r="D22">
            <v>23.8</v>
          </cell>
          <cell r="E22">
            <v>74.75</v>
          </cell>
          <cell r="F22">
            <v>93</v>
          </cell>
          <cell r="G22">
            <v>43</v>
          </cell>
          <cell r="H22">
            <v>17.64</v>
          </cell>
          <cell r="I22" t="str">
            <v>L</v>
          </cell>
          <cell r="J22">
            <v>43.56</v>
          </cell>
          <cell r="K22">
            <v>6.3999999999999995</v>
          </cell>
        </row>
        <row r="23">
          <cell r="B23">
            <v>26.787499999999998</v>
          </cell>
          <cell r="C23">
            <v>34.6</v>
          </cell>
          <cell r="D23">
            <v>23.4</v>
          </cell>
          <cell r="E23">
            <v>82.666666666666671</v>
          </cell>
          <cell r="F23">
            <v>96</v>
          </cell>
          <cell r="G23">
            <v>51</v>
          </cell>
          <cell r="H23">
            <v>22.32</v>
          </cell>
          <cell r="I23" t="str">
            <v>SO</v>
          </cell>
          <cell r="J23">
            <v>39.6</v>
          </cell>
          <cell r="K23">
            <v>0</v>
          </cell>
        </row>
        <row r="24">
          <cell r="B24">
            <v>26.537499999999994</v>
          </cell>
          <cell r="C24">
            <v>35</v>
          </cell>
          <cell r="D24">
            <v>23.7</v>
          </cell>
          <cell r="E24">
            <v>86.5</v>
          </cell>
          <cell r="F24">
            <v>98</v>
          </cell>
          <cell r="G24">
            <v>53</v>
          </cell>
          <cell r="H24">
            <v>15.840000000000002</v>
          </cell>
          <cell r="I24" t="str">
            <v>SO</v>
          </cell>
          <cell r="J24">
            <v>36</v>
          </cell>
          <cell r="K24">
            <v>0</v>
          </cell>
        </row>
        <row r="25">
          <cell r="B25">
            <v>27.408333333333335</v>
          </cell>
          <cell r="C25">
            <v>34.9</v>
          </cell>
          <cell r="D25">
            <v>22.8</v>
          </cell>
          <cell r="E25">
            <v>74.333333333333329</v>
          </cell>
          <cell r="F25">
            <v>96</v>
          </cell>
          <cell r="G25">
            <v>46</v>
          </cell>
          <cell r="H25">
            <v>11.879999999999999</v>
          </cell>
          <cell r="I25" t="str">
            <v>SO</v>
          </cell>
          <cell r="J25">
            <v>29.880000000000003</v>
          </cell>
          <cell r="K25">
            <v>0</v>
          </cell>
        </row>
        <row r="26">
          <cell r="B26">
            <v>24.125000000000004</v>
          </cell>
          <cell r="C26">
            <v>30.7</v>
          </cell>
          <cell r="D26">
            <v>17.399999999999999</v>
          </cell>
          <cell r="E26">
            <v>49.916666666666664</v>
          </cell>
          <cell r="F26">
            <v>71</v>
          </cell>
          <cell r="G26">
            <v>26</v>
          </cell>
          <cell r="H26">
            <v>15.48</v>
          </cell>
          <cell r="I26" t="str">
            <v>S</v>
          </cell>
          <cell r="J26">
            <v>36.36</v>
          </cell>
          <cell r="K26">
            <v>0</v>
          </cell>
        </row>
        <row r="27">
          <cell r="B27">
            <v>23.625000000000004</v>
          </cell>
          <cell r="C27">
            <v>32.200000000000003</v>
          </cell>
          <cell r="D27">
            <v>15.2</v>
          </cell>
          <cell r="E27">
            <v>59.791666666666664</v>
          </cell>
          <cell r="F27">
            <v>84</v>
          </cell>
          <cell r="G27">
            <v>41</v>
          </cell>
          <cell r="H27">
            <v>10.08</v>
          </cell>
          <cell r="I27" t="str">
            <v>S</v>
          </cell>
          <cell r="J27">
            <v>26.28</v>
          </cell>
          <cell r="K27">
            <v>0</v>
          </cell>
        </row>
        <row r="28">
          <cell r="B28">
            <v>25.770833333333329</v>
          </cell>
          <cell r="C28">
            <v>31.7</v>
          </cell>
          <cell r="D28">
            <v>21.2</v>
          </cell>
          <cell r="E28">
            <v>80.5</v>
          </cell>
          <cell r="F28">
            <v>98</v>
          </cell>
          <cell r="G28">
            <v>59</v>
          </cell>
          <cell r="H28">
            <v>36</v>
          </cell>
          <cell r="I28" t="str">
            <v>L</v>
          </cell>
          <cell r="J28">
            <v>82.8</v>
          </cell>
          <cell r="K28">
            <v>16.2</v>
          </cell>
        </row>
        <row r="29">
          <cell r="B29">
            <v>26.895833333333332</v>
          </cell>
          <cell r="C29">
            <v>33.5</v>
          </cell>
          <cell r="D29">
            <v>22.7</v>
          </cell>
          <cell r="E29">
            <v>80.958333333333329</v>
          </cell>
          <cell r="F29">
            <v>97</v>
          </cell>
          <cell r="G29">
            <v>49</v>
          </cell>
          <cell r="H29">
            <v>25.92</v>
          </cell>
          <cell r="I29" t="str">
            <v>NO</v>
          </cell>
          <cell r="J29">
            <v>48.6</v>
          </cell>
          <cell r="K29">
            <v>7.4</v>
          </cell>
        </row>
        <row r="30">
          <cell r="B30">
            <v>24.041666666666671</v>
          </cell>
          <cell r="C30">
            <v>28</v>
          </cell>
          <cell r="D30">
            <v>19.5</v>
          </cell>
          <cell r="E30">
            <v>86.208333333333329</v>
          </cell>
          <cell r="F30">
            <v>98</v>
          </cell>
          <cell r="G30">
            <v>61</v>
          </cell>
          <cell r="H30">
            <v>12.96</v>
          </cell>
          <cell r="I30" t="str">
            <v>S</v>
          </cell>
          <cell r="J30">
            <v>40.32</v>
          </cell>
          <cell r="K30">
            <v>24.400000000000002</v>
          </cell>
        </row>
        <row r="31">
          <cell r="B31">
            <v>24.587499999999995</v>
          </cell>
          <cell r="C31">
            <v>31.1</v>
          </cell>
          <cell r="D31">
            <v>19</v>
          </cell>
          <cell r="E31">
            <v>64.916666666666671</v>
          </cell>
          <cell r="F31">
            <v>91</v>
          </cell>
          <cell r="G31">
            <v>32</v>
          </cell>
          <cell r="H31">
            <v>11.879999999999999</v>
          </cell>
          <cell r="I31" t="str">
            <v>S</v>
          </cell>
          <cell r="J31">
            <v>24.12</v>
          </cell>
          <cell r="K31">
            <v>0</v>
          </cell>
        </row>
        <row r="32">
          <cell r="B32">
            <v>25.237500000000001</v>
          </cell>
          <cell r="C32">
            <v>33.200000000000003</v>
          </cell>
          <cell r="D32">
            <v>17.8</v>
          </cell>
          <cell r="E32">
            <v>63.5</v>
          </cell>
          <cell r="F32">
            <v>91</v>
          </cell>
          <cell r="G32">
            <v>40</v>
          </cell>
          <cell r="H32">
            <v>10.44</v>
          </cell>
          <cell r="I32" t="str">
            <v>SE</v>
          </cell>
          <cell r="J32">
            <v>23.400000000000002</v>
          </cell>
          <cell r="K32">
            <v>0</v>
          </cell>
        </row>
        <row r="33">
          <cell r="B33">
            <v>25.687500000000004</v>
          </cell>
          <cell r="C33">
            <v>33.1</v>
          </cell>
          <cell r="D33">
            <v>18.3</v>
          </cell>
          <cell r="E33">
            <v>65.5</v>
          </cell>
          <cell r="F33">
            <v>93</v>
          </cell>
          <cell r="G33">
            <v>35</v>
          </cell>
          <cell r="H33">
            <v>9.3600000000000012</v>
          </cell>
          <cell r="I33" t="str">
            <v>SE</v>
          </cell>
          <cell r="J33">
            <v>20.52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25.191666666666666</v>
          </cell>
          <cell r="C5">
            <v>28</v>
          </cell>
          <cell r="D5">
            <v>23.3</v>
          </cell>
          <cell r="E5">
            <v>88.541666666666671</v>
          </cell>
          <cell r="F5">
            <v>100</v>
          </cell>
          <cell r="G5">
            <v>74</v>
          </cell>
          <cell r="H5">
            <v>12.24</v>
          </cell>
          <cell r="I5" t="str">
            <v>S</v>
          </cell>
          <cell r="J5">
            <v>28.8</v>
          </cell>
          <cell r="K5">
            <v>2.2000000000000002</v>
          </cell>
        </row>
        <row r="6">
          <cell r="B6">
            <v>25.079166666666666</v>
          </cell>
          <cell r="C6">
            <v>30.7</v>
          </cell>
          <cell r="D6">
            <v>20.8</v>
          </cell>
          <cell r="E6">
            <v>87.111111111111114</v>
          </cell>
          <cell r="F6">
            <v>100</v>
          </cell>
          <cell r="G6">
            <v>66</v>
          </cell>
          <cell r="H6">
            <v>27.36</v>
          </cell>
          <cell r="I6" t="str">
            <v>L</v>
          </cell>
          <cell r="J6">
            <v>57.960000000000008</v>
          </cell>
          <cell r="K6">
            <v>0.2</v>
          </cell>
        </row>
        <row r="7">
          <cell r="B7">
            <v>23.254166666666666</v>
          </cell>
          <cell r="C7">
            <v>30.3</v>
          </cell>
          <cell r="D7">
            <v>19.2</v>
          </cell>
          <cell r="E7">
            <v>82.421052631578945</v>
          </cell>
          <cell r="F7">
            <v>100</v>
          </cell>
          <cell r="G7">
            <v>59</v>
          </cell>
          <cell r="H7">
            <v>14.4</v>
          </cell>
          <cell r="I7" t="str">
            <v>S</v>
          </cell>
          <cell r="J7">
            <v>38.159999999999997</v>
          </cell>
          <cell r="K7">
            <v>3.4</v>
          </cell>
        </row>
        <row r="8">
          <cell r="B8">
            <v>24.266666666666669</v>
          </cell>
          <cell r="C8">
            <v>28.1</v>
          </cell>
          <cell r="D8">
            <v>20.6</v>
          </cell>
          <cell r="E8">
            <v>81.75</v>
          </cell>
          <cell r="F8">
            <v>100</v>
          </cell>
          <cell r="G8">
            <v>63</v>
          </cell>
          <cell r="H8">
            <v>15.840000000000002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24.499999999999996</v>
          </cell>
          <cell r="C9">
            <v>31.2</v>
          </cell>
          <cell r="D9">
            <v>21.9</v>
          </cell>
          <cell r="E9">
            <v>85.782608695652172</v>
          </cell>
          <cell r="F9">
            <v>100</v>
          </cell>
          <cell r="G9">
            <v>62</v>
          </cell>
          <cell r="H9">
            <v>19.079999999999998</v>
          </cell>
          <cell r="I9" t="str">
            <v>S</v>
          </cell>
          <cell r="J9">
            <v>42.480000000000004</v>
          </cell>
          <cell r="K9">
            <v>35</v>
          </cell>
        </row>
        <row r="10">
          <cell r="B10">
            <v>25.887499999999992</v>
          </cell>
          <cell r="C10">
            <v>33</v>
          </cell>
          <cell r="D10">
            <v>21.1</v>
          </cell>
          <cell r="E10">
            <v>74.13333333333334</v>
          </cell>
          <cell r="F10">
            <v>100</v>
          </cell>
          <cell r="G10">
            <v>52</v>
          </cell>
          <cell r="H10">
            <v>10.08</v>
          </cell>
          <cell r="I10" t="str">
            <v>SE</v>
          </cell>
          <cell r="J10">
            <v>23.040000000000003</v>
          </cell>
          <cell r="K10">
            <v>0.2</v>
          </cell>
        </row>
        <row r="11">
          <cell r="B11">
            <v>26.900000000000006</v>
          </cell>
          <cell r="C11">
            <v>32.1</v>
          </cell>
          <cell r="D11">
            <v>22.5</v>
          </cell>
          <cell r="E11">
            <v>74.291666666666671</v>
          </cell>
          <cell r="F11">
            <v>94</v>
          </cell>
          <cell r="G11">
            <v>52</v>
          </cell>
          <cell r="H11">
            <v>16.559999999999999</v>
          </cell>
          <cell r="I11" t="str">
            <v>SO</v>
          </cell>
          <cell r="J11">
            <v>29.880000000000003</v>
          </cell>
          <cell r="K11">
            <v>0</v>
          </cell>
        </row>
        <row r="12">
          <cell r="B12">
            <v>26.212500000000006</v>
          </cell>
          <cell r="C12">
            <v>31.8</v>
          </cell>
          <cell r="D12">
            <v>22.1</v>
          </cell>
          <cell r="E12">
            <v>77.75</v>
          </cell>
          <cell r="F12">
            <v>96</v>
          </cell>
          <cell r="G12">
            <v>53</v>
          </cell>
          <cell r="H12">
            <v>16.2</v>
          </cell>
          <cell r="I12" t="str">
            <v>S</v>
          </cell>
          <cell r="J12">
            <v>28.44</v>
          </cell>
          <cell r="K12">
            <v>0.2</v>
          </cell>
        </row>
        <row r="13">
          <cell r="B13">
            <v>27.112500000000001</v>
          </cell>
          <cell r="C13">
            <v>32.4</v>
          </cell>
          <cell r="D13">
            <v>22.7</v>
          </cell>
          <cell r="E13">
            <v>75.541666666666671</v>
          </cell>
          <cell r="F13">
            <v>94</v>
          </cell>
          <cell r="G13">
            <v>50</v>
          </cell>
          <cell r="H13">
            <v>12.24</v>
          </cell>
          <cell r="I13" t="str">
            <v>S</v>
          </cell>
          <cell r="J13">
            <v>24.12</v>
          </cell>
          <cell r="K13">
            <v>0</v>
          </cell>
        </row>
        <row r="14">
          <cell r="B14">
            <v>26.683333333333326</v>
          </cell>
          <cell r="C14">
            <v>32.799999999999997</v>
          </cell>
          <cell r="D14">
            <v>21.7</v>
          </cell>
          <cell r="E14">
            <v>77.857142857142861</v>
          </cell>
          <cell r="F14">
            <v>100</v>
          </cell>
          <cell r="G14">
            <v>56</v>
          </cell>
          <cell r="H14">
            <v>41.4</v>
          </cell>
          <cell r="I14" t="str">
            <v>O</v>
          </cell>
          <cell r="J14">
            <v>71.28</v>
          </cell>
          <cell r="K14">
            <v>52.2</v>
          </cell>
        </row>
        <row r="15">
          <cell r="B15">
            <v>25.137500000000006</v>
          </cell>
          <cell r="C15">
            <v>29.9</v>
          </cell>
          <cell r="D15">
            <v>21.8</v>
          </cell>
          <cell r="E15">
            <v>76.588235294117652</v>
          </cell>
          <cell r="F15">
            <v>97</v>
          </cell>
          <cell r="G15">
            <v>60</v>
          </cell>
          <cell r="H15">
            <v>16.2</v>
          </cell>
          <cell r="I15" t="str">
            <v>S</v>
          </cell>
          <cell r="J15">
            <v>32.04</v>
          </cell>
          <cell r="K15">
            <v>0</v>
          </cell>
        </row>
        <row r="16">
          <cell r="B16">
            <v>25.066666666666666</v>
          </cell>
          <cell r="C16">
            <v>30.3</v>
          </cell>
          <cell r="D16">
            <v>20.2</v>
          </cell>
          <cell r="E16">
            <v>73.791666666666671</v>
          </cell>
          <cell r="F16">
            <v>90</v>
          </cell>
          <cell r="G16">
            <v>49</v>
          </cell>
          <cell r="H16">
            <v>18.720000000000002</v>
          </cell>
          <cell r="I16" t="str">
            <v>S</v>
          </cell>
          <cell r="J16">
            <v>38.159999999999997</v>
          </cell>
          <cell r="K16">
            <v>0</v>
          </cell>
        </row>
        <row r="17">
          <cell r="B17">
            <v>25.558333333333334</v>
          </cell>
          <cell r="C17">
            <v>31</v>
          </cell>
          <cell r="D17">
            <v>20.9</v>
          </cell>
          <cell r="E17">
            <v>68.458333333333329</v>
          </cell>
          <cell r="F17">
            <v>90</v>
          </cell>
          <cell r="G17">
            <v>40</v>
          </cell>
          <cell r="H17">
            <v>18.36</v>
          </cell>
          <cell r="I17" t="str">
            <v>S</v>
          </cell>
          <cell r="J17">
            <v>32.76</v>
          </cell>
          <cell r="K17">
            <v>0</v>
          </cell>
        </row>
        <row r="18">
          <cell r="B18">
            <v>25.570833333333336</v>
          </cell>
          <cell r="C18">
            <v>31.7</v>
          </cell>
          <cell r="D18">
            <v>20</v>
          </cell>
          <cell r="E18">
            <v>69.375</v>
          </cell>
          <cell r="F18">
            <v>90</v>
          </cell>
          <cell r="G18">
            <v>48</v>
          </cell>
          <cell r="H18">
            <v>18.36</v>
          </cell>
          <cell r="I18" t="str">
            <v>SE</v>
          </cell>
          <cell r="J18">
            <v>31.319999999999997</v>
          </cell>
          <cell r="K18">
            <v>0</v>
          </cell>
        </row>
        <row r="19">
          <cell r="B19">
            <v>27.770833333333329</v>
          </cell>
          <cell r="C19">
            <v>34.799999999999997</v>
          </cell>
          <cell r="D19">
            <v>23</v>
          </cell>
          <cell r="E19">
            <v>67.916666666666671</v>
          </cell>
          <cell r="F19">
            <v>89</v>
          </cell>
          <cell r="G19">
            <v>43</v>
          </cell>
          <cell r="H19">
            <v>12.24</v>
          </cell>
          <cell r="I19" t="str">
            <v>SE</v>
          </cell>
          <cell r="J19">
            <v>25.92</v>
          </cell>
          <cell r="K19">
            <v>0</v>
          </cell>
        </row>
        <row r="20">
          <cell r="B20">
            <v>28.45</v>
          </cell>
          <cell r="C20">
            <v>36</v>
          </cell>
          <cell r="D20">
            <v>24.3</v>
          </cell>
          <cell r="E20">
            <v>71.791666666666671</v>
          </cell>
          <cell r="F20">
            <v>90</v>
          </cell>
          <cell r="G20">
            <v>43</v>
          </cell>
          <cell r="H20">
            <v>14.04</v>
          </cell>
          <cell r="I20" t="str">
            <v>SE</v>
          </cell>
          <cell r="J20">
            <v>32.4</v>
          </cell>
          <cell r="K20">
            <v>0.4</v>
          </cell>
        </row>
        <row r="21">
          <cell r="B21">
            <v>28.195833333333336</v>
          </cell>
          <cell r="C21">
            <v>36</v>
          </cell>
          <cell r="D21">
            <v>23.2</v>
          </cell>
          <cell r="E21">
            <v>70.666666666666671</v>
          </cell>
          <cell r="F21">
            <v>90</v>
          </cell>
          <cell r="G21">
            <v>43</v>
          </cell>
          <cell r="H21">
            <v>15.840000000000002</v>
          </cell>
          <cell r="I21" t="str">
            <v>SE</v>
          </cell>
          <cell r="J21">
            <v>32.76</v>
          </cell>
          <cell r="K21">
            <v>0</v>
          </cell>
        </row>
        <row r="22">
          <cell r="B22">
            <v>28.312499999999996</v>
          </cell>
          <cell r="C22">
            <v>36.9</v>
          </cell>
          <cell r="D22">
            <v>24.1</v>
          </cell>
          <cell r="E22">
            <v>73.375</v>
          </cell>
          <cell r="F22">
            <v>92</v>
          </cell>
          <cell r="G22">
            <v>39</v>
          </cell>
          <cell r="H22">
            <v>17.64</v>
          </cell>
          <cell r="I22" t="str">
            <v>SE</v>
          </cell>
          <cell r="J22">
            <v>39.96</v>
          </cell>
          <cell r="K22">
            <v>8</v>
          </cell>
        </row>
        <row r="23">
          <cell r="B23">
            <v>26.104166666666668</v>
          </cell>
          <cell r="C23">
            <v>34.1</v>
          </cell>
          <cell r="D23">
            <v>23.5</v>
          </cell>
          <cell r="E23">
            <v>85.409090909090907</v>
          </cell>
          <cell r="F23">
            <v>100</v>
          </cell>
          <cell r="G23">
            <v>55</v>
          </cell>
          <cell r="H23">
            <v>15.120000000000001</v>
          </cell>
          <cell r="I23" t="str">
            <v>O</v>
          </cell>
          <cell r="J23">
            <v>41.4</v>
          </cell>
          <cell r="K23">
            <v>1.8</v>
          </cell>
        </row>
        <row r="24">
          <cell r="B24">
            <v>26.966666666666669</v>
          </cell>
          <cell r="C24">
            <v>33.799999999999997</v>
          </cell>
          <cell r="D24">
            <v>24.2</v>
          </cell>
          <cell r="E24">
            <v>82.13636363636364</v>
          </cell>
          <cell r="F24">
            <v>100</v>
          </cell>
          <cell r="G24">
            <v>51</v>
          </cell>
          <cell r="H24">
            <v>11.16</v>
          </cell>
          <cell r="I24" t="str">
            <v>O</v>
          </cell>
          <cell r="J24">
            <v>44.28</v>
          </cell>
          <cell r="K24">
            <v>0</v>
          </cell>
        </row>
        <row r="25">
          <cell r="B25">
            <v>26.787500000000005</v>
          </cell>
          <cell r="C25">
            <v>33.1</v>
          </cell>
          <cell r="D25">
            <v>22</v>
          </cell>
          <cell r="E25">
            <v>68.208333333333329</v>
          </cell>
          <cell r="F25">
            <v>92</v>
          </cell>
          <cell r="G25">
            <v>36</v>
          </cell>
          <cell r="H25">
            <v>13.32</v>
          </cell>
          <cell r="I25" t="str">
            <v>O</v>
          </cell>
          <cell r="J25">
            <v>35.28</v>
          </cell>
          <cell r="K25">
            <v>0</v>
          </cell>
        </row>
        <row r="26">
          <cell r="B26">
            <v>22.850000000000005</v>
          </cell>
          <cell r="C26">
            <v>29</v>
          </cell>
          <cell r="D26">
            <v>16.7</v>
          </cell>
          <cell r="E26">
            <v>51.25</v>
          </cell>
          <cell r="F26">
            <v>73</v>
          </cell>
          <cell r="G26">
            <v>26</v>
          </cell>
          <cell r="H26">
            <v>18.36</v>
          </cell>
          <cell r="I26" t="str">
            <v>NO</v>
          </cell>
          <cell r="J26">
            <v>37.440000000000005</v>
          </cell>
          <cell r="K26">
            <v>0</v>
          </cell>
        </row>
        <row r="27">
          <cell r="B27">
            <v>22.345833333333335</v>
          </cell>
          <cell r="C27">
            <v>30</v>
          </cell>
          <cell r="D27">
            <v>15.7</v>
          </cell>
          <cell r="E27">
            <v>66.958333333333329</v>
          </cell>
          <cell r="F27">
            <v>98</v>
          </cell>
          <cell r="G27">
            <v>41</v>
          </cell>
          <cell r="H27">
            <v>14.4</v>
          </cell>
          <cell r="I27" t="str">
            <v>NO</v>
          </cell>
          <cell r="J27">
            <v>30.240000000000002</v>
          </cell>
          <cell r="K27">
            <v>0</v>
          </cell>
        </row>
        <row r="28">
          <cell r="B28">
            <v>25.100000000000005</v>
          </cell>
          <cell r="C28">
            <v>31.7</v>
          </cell>
          <cell r="D28">
            <v>21.2</v>
          </cell>
          <cell r="E28">
            <v>77.583333333333329</v>
          </cell>
          <cell r="F28">
            <v>95</v>
          </cell>
          <cell r="G28">
            <v>52</v>
          </cell>
          <cell r="H28">
            <v>13.32</v>
          </cell>
          <cell r="I28" t="str">
            <v>SE</v>
          </cell>
          <cell r="J28">
            <v>28.08</v>
          </cell>
          <cell r="K28">
            <v>14</v>
          </cell>
        </row>
        <row r="29">
          <cell r="B29">
            <v>27.391666666666666</v>
          </cell>
          <cell r="C29">
            <v>33.9</v>
          </cell>
          <cell r="D29">
            <v>24</v>
          </cell>
          <cell r="E29">
            <v>76.458333333333329</v>
          </cell>
          <cell r="F29">
            <v>92</v>
          </cell>
          <cell r="G29">
            <v>46</v>
          </cell>
          <cell r="H29">
            <v>20.52</v>
          </cell>
          <cell r="I29" t="str">
            <v>L</v>
          </cell>
          <cell r="J29">
            <v>51.480000000000004</v>
          </cell>
          <cell r="K29">
            <v>1.4</v>
          </cell>
        </row>
        <row r="30">
          <cell r="B30">
            <v>24.679166666666671</v>
          </cell>
          <cell r="C30">
            <v>28.7</v>
          </cell>
          <cell r="D30">
            <v>20</v>
          </cell>
          <cell r="E30">
            <v>78.75</v>
          </cell>
          <cell r="F30">
            <v>100</v>
          </cell>
          <cell r="G30">
            <v>54</v>
          </cell>
          <cell r="H30">
            <v>18.36</v>
          </cell>
          <cell r="I30" t="str">
            <v>NO</v>
          </cell>
          <cell r="J30">
            <v>42.12</v>
          </cell>
          <cell r="K30">
            <v>13.6</v>
          </cell>
        </row>
        <row r="31">
          <cell r="B31">
            <v>23.745833333333334</v>
          </cell>
          <cell r="C31">
            <v>30.1</v>
          </cell>
          <cell r="D31">
            <v>18.5</v>
          </cell>
          <cell r="E31">
            <v>69.75</v>
          </cell>
          <cell r="F31">
            <v>92</v>
          </cell>
          <cell r="G31">
            <v>36</v>
          </cell>
          <cell r="H31">
            <v>12.24</v>
          </cell>
          <cell r="I31" t="str">
            <v>O</v>
          </cell>
          <cell r="J31">
            <v>18.36</v>
          </cell>
          <cell r="K31">
            <v>0</v>
          </cell>
        </row>
        <row r="32">
          <cell r="B32">
            <v>24.0625</v>
          </cell>
          <cell r="C32">
            <v>30.8</v>
          </cell>
          <cell r="D32">
            <v>18</v>
          </cell>
          <cell r="E32">
            <v>67.583333333333329</v>
          </cell>
          <cell r="F32">
            <v>89</v>
          </cell>
          <cell r="G32">
            <v>43</v>
          </cell>
          <cell r="H32">
            <v>10.8</v>
          </cell>
          <cell r="I32" t="str">
            <v>O</v>
          </cell>
          <cell r="J32">
            <v>23.040000000000003</v>
          </cell>
          <cell r="K32">
            <v>0</v>
          </cell>
        </row>
        <row r="33">
          <cell r="B33">
            <v>25.137500000000003</v>
          </cell>
          <cell r="C33">
            <v>31.5</v>
          </cell>
          <cell r="D33">
            <v>20</v>
          </cell>
          <cell r="E33">
            <v>66.083333333333329</v>
          </cell>
          <cell r="F33">
            <v>96</v>
          </cell>
          <cell r="G33">
            <v>36</v>
          </cell>
          <cell r="H33">
            <v>12.6</v>
          </cell>
          <cell r="I33" t="str">
            <v>SO</v>
          </cell>
          <cell r="J33">
            <v>23.759999999999998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26.366666666666671</v>
          </cell>
          <cell r="C5">
            <v>31.6</v>
          </cell>
          <cell r="D5">
            <v>22.8</v>
          </cell>
          <cell r="E5">
            <v>78.125</v>
          </cell>
          <cell r="F5">
            <v>95</v>
          </cell>
          <cell r="G5">
            <v>53</v>
          </cell>
          <cell r="H5">
            <v>16.920000000000002</v>
          </cell>
          <cell r="I5" t="str">
            <v>NO</v>
          </cell>
          <cell r="J5">
            <v>42.84</v>
          </cell>
          <cell r="K5">
            <v>26.800000000000004</v>
          </cell>
        </row>
        <row r="6">
          <cell r="B6">
            <v>25.616666666666664</v>
          </cell>
          <cell r="C6">
            <v>31.9</v>
          </cell>
          <cell r="D6">
            <v>21.4</v>
          </cell>
          <cell r="E6">
            <v>83.166666666666671</v>
          </cell>
          <cell r="F6">
            <v>98</v>
          </cell>
          <cell r="G6">
            <v>54</v>
          </cell>
          <cell r="H6">
            <v>23.400000000000002</v>
          </cell>
          <cell r="I6" t="str">
            <v>NO</v>
          </cell>
          <cell r="J6">
            <v>39.96</v>
          </cell>
          <cell r="K6">
            <v>38.400000000000006</v>
          </cell>
        </row>
        <row r="7">
          <cell r="B7">
            <v>23.812500000000004</v>
          </cell>
          <cell r="C7">
            <v>29.8</v>
          </cell>
          <cell r="D7">
            <v>20.8</v>
          </cell>
          <cell r="E7">
            <v>84.411764705882348</v>
          </cell>
          <cell r="F7">
            <v>100</v>
          </cell>
          <cell r="G7">
            <v>64</v>
          </cell>
          <cell r="H7">
            <v>16.559999999999999</v>
          </cell>
          <cell r="I7" t="str">
            <v>SE</v>
          </cell>
          <cell r="J7">
            <v>43.56</v>
          </cell>
          <cell r="K7">
            <v>35.4</v>
          </cell>
        </row>
        <row r="8">
          <cell r="B8">
            <v>25.037499999999998</v>
          </cell>
          <cell r="C8">
            <v>31</v>
          </cell>
          <cell r="D8">
            <v>21.4</v>
          </cell>
          <cell r="E8">
            <v>81.25</v>
          </cell>
          <cell r="F8">
            <v>94</v>
          </cell>
          <cell r="G8">
            <v>55</v>
          </cell>
          <cell r="H8">
            <v>11.520000000000001</v>
          </cell>
          <cell r="I8" t="str">
            <v>L</v>
          </cell>
          <cell r="J8">
            <v>21.6</v>
          </cell>
          <cell r="K8">
            <v>0.2</v>
          </cell>
        </row>
        <row r="9">
          <cell r="B9">
            <v>25.904166666666665</v>
          </cell>
          <cell r="C9">
            <v>33.299999999999997</v>
          </cell>
          <cell r="D9">
            <v>22.8</v>
          </cell>
          <cell r="E9">
            <v>79.125</v>
          </cell>
          <cell r="F9">
            <v>94</v>
          </cell>
          <cell r="G9">
            <v>49</v>
          </cell>
          <cell r="H9">
            <v>31.319999999999997</v>
          </cell>
          <cell r="I9" t="str">
            <v>SE</v>
          </cell>
          <cell r="J9">
            <v>57.24</v>
          </cell>
          <cell r="K9">
            <v>5.6</v>
          </cell>
        </row>
        <row r="10">
          <cell r="B10">
            <v>26.370833333333334</v>
          </cell>
          <cell r="C10">
            <v>33.9</v>
          </cell>
          <cell r="D10">
            <v>21.6</v>
          </cell>
          <cell r="E10">
            <v>77</v>
          </cell>
          <cell r="F10">
            <v>96</v>
          </cell>
          <cell r="G10">
            <v>45</v>
          </cell>
          <cell r="H10">
            <v>9.7200000000000006</v>
          </cell>
          <cell r="I10" t="str">
            <v>NE</v>
          </cell>
          <cell r="J10">
            <v>24.12</v>
          </cell>
          <cell r="K10">
            <v>0</v>
          </cell>
        </row>
        <row r="11">
          <cell r="B11">
            <v>27.733333333333331</v>
          </cell>
          <cell r="C11">
            <v>32.6</v>
          </cell>
          <cell r="D11">
            <v>23.1</v>
          </cell>
          <cell r="E11">
            <v>70.583333333333329</v>
          </cell>
          <cell r="F11">
            <v>90</v>
          </cell>
          <cell r="G11">
            <v>49</v>
          </cell>
          <cell r="H11">
            <v>14.4</v>
          </cell>
          <cell r="I11" t="str">
            <v>SE</v>
          </cell>
          <cell r="J11">
            <v>30.6</v>
          </cell>
          <cell r="K11">
            <v>0</v>
          </cell>
        </row>
        <row r="12">
          <cell r="B12">
            <v>26.445833333333336</v>
          </cell>
          <cell r="C12">
            <v>31.7</v>
          </cell>
          <cell r="D12">
            <v>22.5</v>
          </cell>
          <cell r="E12">
            <v>75.833333333333329</v>
          </cell>
          <cell r="F12">
            <v>93</v>
          </cell>
          <cell r="G12">
            <v>54</v>
          </cell>
          <cell r="H12">
            <v>15.840000000000002</v>
          </cell>
          <cell r="I12" t="str">
            <v>L</v>
          </cell>
          <cell r="J12">
            <v>32.04</v>
          </cell>
          <cell r="K12">
            <v>0</v>
          </cell>
        </row>
        <row r="13">
          <cell r="B13">
            <v>26.929166666666664</v>
          </cell>
          <cell r="C13">
            <v>33</v>
          </cell>
          <cell r="D13">
            <v>22.9</v>
          </cell>
          <cell r="E13">
            <v>73.541666666666671</v>
          </cell>
          <cell r="F13">
            <v>93</v>
          </cell>
          <cell r="G13">
            <v>45</v>
          </cell>
          <cell r="H13">
            <v>9.3600000000000012</v>
          </cell>
          <cell r="I13" t="str">
            <v>L</v>
          </cell>
          <cell r="J13">
            <v>23.400000000000002</v>
          </cell>
          <cell r="K13">
            <v>0</v>
          </cell>
        </row>
        <row r="14">
          <cell r="B14">
            <v>27.473913043478259</v>
          </cell>
          <cell r="C14">
            <v>33.700000000000003</v>
          </cell>
          <cell r="D14">
            <v>23.4</v>
          </cell>
          <cell r="E14">
            <v>75.043478260869563</v>
          </cell>
          <cell r="F14">
            <v>94</v>
          </cell>
          <cell r="G14">
            <v>52</v>
          </cell>
          <cell r="H14">
            <v>12.24</v>
          </cell>
          <cell r="I14" t="str">
            <v>NO</v>
          </cell>
          <cell r="J14">
            <v>29.880000000000003</v>
          </cell>
          <cell r="K14">
            <v>0</v>
          </cell>
        </row>
        <row r="15">
          <cell r="B15">
            <v>25.091666666666672</v>
          </cell>
          <cell r="C15">
            <v>29.4</v>
          </cell>
          <cell r="D15">
            <v>22.7</v>
          </cell>
          <cell r="E15">
            <v>83.5</v>
          </cell>
          <cell r="F15">
            <v>94</v>
          </cell>
          <cell r="G15">
            <v>66</v>
          </cell>
          <cell r="H15">
            <v>15.120000000000001</v>
          </cell>
          <cell r="I15" t="str">
            <v>L</v>
          </cell>
          <cell r="J15">
            <v>26.64</v>
          </cell>
          <cell r="K15">
            <v>4.7999999999999989</v>
          </cell>
        </row>
        <row r="16">
          <cell r="B16">
            <v>25.354166666666661</v>
          </cell>
          <cell r="C16">
            <v>31.5</v>
          </cell>
          <cell r="D16">
            <v>20.5</v>
          </cell>
          <cell r="E16">
            <v>70.583333333333329</v>
          </cell>
          <cell r="F16">
            <v>88</v>
          </cell>
          <cell r="G16">
            <v>47</v>
          </cell>
          <cell r="H16">
            <v>14.76</v>
          </cell>
          <cell r="I16" t="str">
            <v>L</v>
          </cell>
          <cell r="J16">
            <v>30.96</v>
          </cell>
          <cell r="K16">
            <v>0</v>
          </cell>
        </row>
        <row r="17">
          <cell r="B17">
            <v>26.079166666666669</v>
          </cell>
          <cell r="C17">
            <v>32.299999999999997</v>
          </cell>
          <cell r="D17">
            <v>21.5</v>
          </cell>
          <cell r="E17">
            <v>66.166666666666671</v>
          </cell>
          <cell r="F17">
            <v>87</v>
          </cell>
          <cell r="G17">
            <v>42</v>
          </cell>
          <cell r="H17">
            <v>17.64</v>
          </cell>
          <cell r="I17" t="str">
            <v>L</v>
          </cell>
          <cell r="J17">
            <v>33.840000000000003</v>
          </cell>
          <cell r="K17">
            <v>0</v>
          </cell>
        </row>
        <row r="18">
          <cell r="B18">
            <v>26.487500000000001</v>
          </cell>
          <cell r="C18">
            <v>33.9</v>
          </cell>
          <cell r="D18">
            <v>20.5</v>
          </cell>
          <cell r="E18">
            <v>63.166666666666664</v>
          </cell>
          <cell r="F18">
            <v>84</v>
          </cell>
          <cell r="G18">
            <v>41</v>
          </cell>
          <cell r="H18">
            <v>15.840000000000002</v>
          </cell>
          <cell r="I18" t="str">
            <v>L</v>
          </cell>
          <cell r="J18">
            <v>31.319999999999997</v>
          </cell>
          <cell r="K18">
            <v>0</v>
          </cell>
        </row>
        <row r="19">
          <cell r="B19">
            <v>29.00833333333334</v>
          </cell>
          <cell r="C19">
            <v>35.6</v>
          </cell>
          <cell r="D19">
            <v>23.4</v>
          </cell>
          <cell r="E19">
            <v>59.541666666666664</v>
          </cell>
          <cell r="F19">
            <v>79</v>
          </cell>
          <cell r="G19">
            <v>39</v>
          </cell>
          <cell r="H19">
            <v>11.879999999999999</v>
          </cell>
          <cell r="I19" t="str">
            <v>L</v>
          </cell>
          <cell r="J19">
            <v>23.400000000000002</v>
          </cell>
          <cell r="K19">
            <v>0</v>
          </cell>
        </row>
        <row r="20">
          <cell r="B20">
            <v>29.891666666666669</v>
          </cell>
          <cell r="C20">
            <v>36.799999999999997</v>
          </cell>
          <cell r="D20">
            <v>24.7</v>
          </cell>
          <cell r="E20">
            <v>62.291666666666664</v>
          </cell>
          <cell r="F20">
            <v>81</v>
          </cell>
          <cell r="G20">
            <v>37</v>
          </cell>
          <cell r="H20">
            <v>12.96</v>
          </cell>
          <cell r="I20" t="str">
            <v>NE</v>
          </cell>
          <cell r="J20">
            <v>27.36</v>
          </cell>
          <cell r="K20">
            <v>0</v>
          </cell>
        </row>
        <row r="21">
          <cell r="B21">
            <v>30.333333333333329</v>
          </cell>
          <cell r="C21">
            <v>37.299999999999997</v>
          </cell>
          <cell r="D21">
            <v>25.3</v>
          </cell>
          <cell r="E21">
            <v>61.833333333333336</v>
          </cell>
          <cell r="F21">
            <v>83</v>
          </cell>
          <cell r="G21">
            <v>35</v>
          </cell>
          <cell r="H21">
            <v>19.8</v>
          </cell>
          <cell r="I21" t="str">
            <v>NO</v>
          </cell>
          <cell r="J21">
            <v>44.28</v>
          </cell>
          <cell r="K21">
            <v>0</v>
          </cell>
        </row>
        <row r="22">
          <cell r="B22">
            <v>29.091666666666672</v>
          </cell>
          <cell r="C22">
            <v>37</v>
          </cell>
          <cell r="D22">
            <v>24.6</v>
          </cell>
          <cell r="E22">
            <v>66.833333333333329</v>
          </cell>
          <cell r="F22">
            <v>84</v>
          </cell>
          <cell r="G22">
            <v>35</v>
          </cell>
          <cell r="H22">
            <v>15.48</v>
          </cell>
          <cell r="I22" t="str">
            <v>NE</v>
          </cell>
          <cell r="J22">
            <v>37.800000000000004</v>
          </cell>
          <cell r="K22">
            <v>0</v>
          </cell>
        </row>
        <row r="23">
          <cell r="B23">
            <v>26.904166666666665</v>
          </cell>
          <cell r="C23">
            <v>35.6</v>
          </cell>
          <cell r="D23">
            <v>22.7</v>
          </cell>
          <cell r="E23">
            <v>78.173913043478265</v>
          </cell>
          <cell r="F23">
            <v>100</v>
          </cell>
          <cell r="G23">
            <v>45</v>
          </cell>
          <cell r="H23">
            <v>21.96</v>
          </cell>
          <cell r="I23" t="str">
            <v>N</v>
          </cell>
          <cell r="J23">
            <v>63</v>
          </cell>
          <cell r="K23">
            <v>46.6</v>
          </cell>
        </row>
        <row r="24">
          <cell r="B24">
            <v>25.929166666666664</v>
          </cell>
          <cell r="C24">
            <v>33.1</v>
          </cell>
          <cell r="D24">
            <v>22.9</v>
          </cell>
          <cell r="E24">
            <v>86.5</v>
          </cell>
          <cell r="F24">
            <v>100</v>
          </cell>
          <cell r="G24">
            <v>59</v>
          </cell>
          <cell r="H24">
            <v>14.76</v>
          </cell>
          <cell r="I24" t="str">
            <v>SE</v>
          </cell>
          <cell r="J24">
            <v>48.96</v>
          </cell>
          <cell r="K24">
            <v>20.2</v>
          </cell>
        </row>
        <row r="25">
          <cell r="B25">
            <v>26.583333333333329</v>
          </cell>
          <cell r="C25">
            <v>32.799999999999997</v>
          </cell>
          <cell r="D25">
            <v>22.8</v>
          </cell>
          <cell r="E25">
            <v>81.125</v>
          </cell>
          <cell r="F25">
            <v>97</v>
          </cell>
          <cell r="G25">
            <v>53</v>
          </cell>
          <cell r="H25">
            <v>14.04</v>
          </cell>
          <cell r="I25" t="str">
            <v>NO</v>
          </cell>
          <cell r="J25">
            <v>28.08</v>
          </cell>
          <cell r="K25">
            <v>0.2</v>
          </cell>
        </row>
        <row r="26">
          <cell r="B26">
            <v>24.583333333333332</v>
          </cell>
          <cell r="C26">
            <v>30.8</v>
          </cell>
          <cell r="D26">
            <v>18.399999999999999</v>
          </cell>
          <cell r="E26">
            <v>50.458333333333336</v>
          </cell>
          <cell r="F26">
            <v>70</v>
          </cell>
          <cell r="G26">
            <v>25</v>
          </cell>
          <cell r="H26">
            <v>26.28</v>
          </cell>
          <cell r="I26" t="str">
            <v>S</v>
          </cell>
          <cell r="J26">
            <v>43.92</v>
          </cell>
          <cell r="K26">
            <v>0</v>
          </cell>
        </row>
        <row r="27">
          <cell r="B27">
            <v>24.204166666666669</v>
          </cell>
          <cell r="C27">
            <v>30.7</v>
          </cell>
          <cell r="D27">
            <v>18.899999999999999</v>
          </cell>
          <cell r="E27">
            <v>60.333333333333336</v>
          </cell>
          <cell r="F27">
            <v>83</v>
          </cell>
          <cell r="G27">
            <v>36</v>
          </cell>
          <cell r="H27">
            <v>14.4</v>
          </cell>
          <cell r="I27" t="str">
            <v>L</v>
          </cell>
          <cell r="J27">
            <v>30.6</v>
          </cell>
          <cell r="K27">
            <v>0</v>
          </cell>
        </row>
        <row r="28">
          <cell r="B28">
            <v>25.999999999999996</v>
          </cell>
          <cell r="C28">
            <v>32.1</v>
          </cell>
          <cell r="D28">
            <v>22.7</v>
          </cell>
          <cell r="E28">
            <v>76.291666666666671</v>
          </cell>
          <cell r="F28">
            <v>91</v>
          </cell>
          <cell r="G28">
            <v>53</v>
          </cell>
          <cell r="H28">
            <v>12.24</v>
          </cell>
          <cell r="I28" t="str">
            <v>NE</v>
          </cell>
          <cell r="J28">
            <v>31.319999999999997</v>
          </cell>
          <cell r="K28">
            <v>0</v>
          </cell>
        </row>
        <row r="29">
          <cell r="B29">
            <v>26.183333333333334</v>
          </cell>
          <cell r="C29">
            <v>32.4</v>
          </cell>
          <cell r="D29">
            <v>23.4</v>
          </cell>
          <cell r="E29">
            <v>81.708333333333329</v>
          </cell>
          <cell r="F29">
            <v>95</v>
          </cell>
          <cell r="G29">
            <v>54</v>
          </cell>
          <cell r="H29">
            <v>17.28</v>
          </cell>
          <cell r="I29" t="str">
            <v>N</v>
          </cell>
          <cell r="J29">
            <v>47.16</v>
          </cell>
          <cell r="K29">
            <v>7.6000000000000005</v>
          </cell>
        </row>
        <row r="30">
          <cell r="B30">
            <v>23.629166666666663</v>
          </cell>
          <cell r="C30">
            <v>26.3</v>
          </cell>
          <cell r="D30">
            <v>19.7</v>
          </cell>
          <cell r="E30">
            <v>87.5</v>
          </cell>
          <cell r="F30">
            <v>95</v>
          </cell>
          <cell r="G30">
            <v>67</v>
          </cell>
          <cell r="H30">
            <v>17.64</v>
          </cell>
          <cell r="I30" t="str">
            <v>N</v>
          </cell>
          <cell r="J30">
            <v>37.080000000000005</v>
          </cell>
          <cell r="K30">
            <v>31.599999999999998</v>
          </cell>
        </row>
        <row r="31">
          <cell r="B31">
            <v>24.595833333333331</v>
          </cell>
          <cell r="C31">
            <v>31</v>
          </cell>
          <cell r="D31">
            <v>19.3</v>
          </cell>
          <cell r="E31">
            <v>65.583333333333329</v>
          </cell>
          <cell r="F31">
            <v>87</v>
          </cell>
          <cell r="G31">
            <v>33</v>
          </cell>
          <cell r="H31">
            <v>12.6</v>
          </cell>
          <cell r="I31" t="str">
            <v>S</v>
          </cell>
          <cell r="J31">
            <v>22.32</v>
          </cell>
          <cell r="K31">
            <v>0</v>
          </cell>
        </row>
        <row r="32">
          <cell r="B32">
            <v>25.170833333333334</v>
          </cell>
          <cell r="C32">
            <v>31.5</v>
          </cell>
          <cell r="D32">
            <v>20.3</v>
          </cell>
          <cell r="E32">
            <v>67.083333333333329</v>
          </cell>
          <cell r="F32">
            <v>89</v>
          </cell>
          <cell r="G32">
            <v>39</v>
          </cell>
          <cell r="H32">
            <v>11.520000000000001</v>
          </cell>
          <cell r="I32" t="str">
            <v>L</v>
          </cell>
          <cell r="J32">
            <v>26.28</v>
          </cell>
          <cell r="K32">
            <v>0</v>
          </cell>
        </row>
        <row r="33">
          <cell r="B33">
            <v>25.483333333333338</v>
          </cell>
          <cell r="C33">
            <v>31.5</v>
          </cell>
          <cell r="D33">
            <v>20.3</v>
          </cell>
          <cell r="E33">
            <v>64.041666666666671</v>
          </cell>
          <cell r="F33">
            <v>85</v>
          </cell>
          <cell r="G33">
            <v>39</v>
          </cell>
          <cell r="H33">
            <v>12.24</v>
          </cell>
          <cell r="I33" t="str">
            <v>SE</v>
          </cell>
          <cell r="J33">
            <v>30.96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27.587500000000002</v>
          </cell>
          <cell r="C5">
            <v>30.6</v>
          </cell>
          <cell r="D5">
            <v>25.2</v>
          </cell>
          <cell r="E5">
            <v>83.541666666666671</v>
          </cell>
          <cell r="F5">
            <v>91</v>
          </cell>
          <cell r="G5">
            <v>76</v>
          </cell>
          <cell r="H5">
            <v>9</v>
          </cell>
          <cell r="I5" t="str">
            <v>N</v>
          </cell>
          <cell r="J5">
            <v>31.319999999999997</v>
          </cell>
          <cell r="K5">
            <v>5.4</v>
          </cell>
        </row>
        <row r="6">
          <cell r="B6">
            <v>27.483333333333334</v>
          </cell>
          <cell r="C6">
            <v>31.9</v>
          </cell>
          <cell r="D6">
            <v>25.1</v>
          </cell>
          <cell r="E6">
            <v>83.958333333333329</v>
          </cell>
          <cell r="F6">
            <v>94</v>
          </cell>
          <cell r="G6">
            <v>70</v>
          </cell>
          <cell r="H6">
            <v>17.28</v>
          </cell>
          <cell r="I6" t="str">
            <v>N</v>
          </cell>
          <cell r="J6">
            <v>45.72</v>
          </cell>
          <cell r="K6">
            <v>7.8</v>
          </cell>
        </row>
        <row r="7">
          <cell r="B7">
            <v>26.720833333333335</v>
          </cell>
          <cell r="C7">
            <v>31.2</v>
          </cell>
          <cell r="D7">
            <v>22.7</v>
          </cell>
          <cell r="E7">
            <v>81.708333333333329</v>
          </cell>
          <cell r="F7">
            <v>92</v>
          </cell>
          <cell r="G7">
            <v>65</v>
          </cell>
          <cell r="H7">
            <v>11.520000000000001</v>
          </cell>
          <cell r="I7" t="str">
            <v>O</v>
          </cell>
          <cell r="J7">
            <v>28.44</v>
          </cell>
          <cell r="K7">
            <v>26.400000000000002</v>
          </cell>
        </row>
        <row r="8">
          <cell r="B8">
            <v>27.870833333333334</v>
          </cell>
          <cell r="C8">
            <v>32.1</v>
          </cell>
          <cell r="D8">
            <v>24.4</v>
          </cell>
          <cell r="E8">
            <v>78.833333333333329</v>
          </cell>
          <cell r="F8">
            <v>90</v>
          </cell>
          <cell r="G8">
            <v>64</v>
          </cell>
          <cell r="H8">
            <v>13.68</v>
          </cell>
          <cell r="I8" t="str">
            <v>N</v>
          </cell>
          <cell r="J8">
            <v>29.880000000000003</v>
          </cell>
          <cell r="K8">
            <v>0</v>
          </cell>
        </row>
        <row r="9">
          <cell r="B9">
            <v>27.591666666666672</v>
          </cell>
          <cell r="C9">
            <v>32.5</v>
          </cell>
          <cell r="D9">
            <v>24.4</v>
          </cell>
          <cell r="E9">
            <v>77.208333333333329</v>
          </cell>
          <cell r="F9">
            <v>88</v>
          </cell>
          <cell r="G9">
            <v>59</v>
          </cell>
          <cell r="H9">
            <v>16.559999999999999</v>
          </cell>
          <cell r="I9" t="str">
            <v>L</v>
          </cell>
          <cell r="J9">
            <v>30.240000000000002</v>
          </cell>
          <cell r="K9">
            <v>0.2</v>
          </cell>
        </row>
        <row r="10">
          <cell r="B10">
            <v>28.279166666666665</v>
          </cell>
          <cell r="C10">
            <v>32.4</v>
          </cell>
          <cell r="D10">
            <v>24.3</v>
          </cell>
          <cell r="E10">
            <v>76.708333333333329</v>
          </cell>
          <cell r="F10">
            <v>91</v>
          </cell>
          <cell r="G10">
            <v>59</v>
          </cell>
          <cell r="H10">
            <v>11.520000000000001</v>
          </cell>
          <cell r="I10" t="str">
            <v>N</v>
          </cell>
          <cell r="J10">
            <v>23.759999999999998</v>
          </cell>
          <cell r="K10">
            <v>0.2</v>
          </cell>
        </row>
        <row r="11">
          <cell r="B11">
            <v>28.320833333333336</v>
          </cell>
          <cell r="C11">
            <v>32.299999999999997</v>
          </cell>
          <cell r="D11">
            <v>24.3</v>
          </cell>
          <cell r="E11">
            <v>76.5</v>
          </cell>
          <cell r="F11">
            <v>89</v>
          </cell>
          <cell r="G11">
            <v>62</v>
          </cell>
          <cell r="H11">
            <v>17.28</v>
          </cell>
          <cell r="I11" t="str">
            <v>NE</v>
          </cell>
          <cell r="J11">
            <v>32.76</v>
          </cell>
          <cell r="K11">
            <v>12</v>
          </cell>
        </row>
        <row r="12">
          <cell r="B12">
            <v>27.712499999999995</v>
          </cell>
          <cell r="C12">
            <v>33.299999999999997</v>
          </cell>
          <cell r="D12">
            <v>24.2</v>
          </cell>
          <cell r="E12">
            <v>76.875</v>
          </cell>
          <cell r="F12">
            <v>91</v>
          </cell>
          <cell r="G12">
            <v>55</v>
          </cell>
          <cell r="H12">
            <v>8.64</v>
          </cell>
          <cell r="I12" t="str">
            <v>SE</v>
          </cell>
          <cell r="J12">
            <v>25.92</v>
          </cell>
          <cell r="K12">
            <v>0.2</v>
          </cell>
        </row>
        <row r="13">
          <cell r="B13">
            <v>28.345833333333335</v>
          </cell>
          <cell r="C13">
            <v>33.1</v>
          </cell>
          <cell r="D13">
            <v>24.7</v>
          </cell>
          <cell r="E13">
            <v>72.916666666666671</v>
          </cell>
          <cell r="F13">
            <v>86</v>
          </cell>
          <cell r="G13">
            <v>55</v>
          </cell>
          <cell r="H13">
            <v>11.16</v>
          </cell>
          <cell r="I13" t="str">
            <v>SE</v>
          </cell>
          <cell r="J13">
            <v>30.240000000000002</v>
          </cell>
          <cell r="K13">
            <v>0</v>
          </cell>
        </row>
        <row r="14">
          <cell r="B14">
            <v>28.341666666666669</v>
          </cell>
          <cell r="C14">
            <v>32</v>
          </cell>
          <cell r="D14">
            <v>25.6</v>
          </cell>
          <cell r="E14">
            <v>77.583333333333329</v>
          </cell>
          <cell r="F14">
            <v>91</v>
          </cell>
          <cell r="G14">
            <v>65</v>
          </cell>
          <cell r="H14">
            <v>10.8</v>
          </cell>
          <cell r="I14" t="str">
            <v>N</v>
          </cell>
          <cell r="J14">
            <v>23.400000000000002</v>
          </cell>
          <cell r="K14">
            <v>0.60000000000000009</v>
          </cell>
        </row>
        <row r="15">
          <cell r="B15">
            <v>27.179166666666656</v>
          </cell>
          <cell r="C15">
            <v>32</v>
          </cell>
          <cell r="D15">
            <v>24.4</v>
          </cell>
          <cell r="E15">
            <v>82.708333333333329</v>
          </cell>
          <cell r="F15">
            <v>94</v>
          </cell>
          <cell r="G15">
            <v>70</v>
          </cell>
          <cell r="H15">
            <v>7.9200000000000008</v>
          </cell>
          <cell r="I15" t="str">
            <v>NE</v>
          </cell>
          <cell r="J15">
            <v>19.079999999999998</v>
          </cell>
          <cell r="K15">
            <v>53.4</v>
          </cell>
        </row>
        <row r="16">
          <cell r="B16">
            <v>28.425000000000001</v>
          </cell>
          <cell r="C16">
            <v>32.799999999999997</v>
          </cell>
          <cell r="D16">
            <v>25.7</v>
          </cell>
          <cell r="E16">
            <v>77.666666666666671</v>
          </cell>
          <cell r="F16">
            <v>87</v>
          </cell>
          <cell r="G16">
            <v>63</v>
          </cell>
          <cell r="H16">
            <v>10.8</v>
          </cell>
          <cell r="I16" t="str">
            <v>SE</v>
          </cell>
          <cell r="J16">
            <v>22.32</v>
          </cell>
          <cell r="K16">
            <v>0</v>
          </cell>
        </row>
        <row r="17">
          <cell r="B17">
            <v>28.195833333333336</v>
          </cell>
          <cell r="C17">
            <v>32.299999999999997</v>
          </cell>
          <cell r="D17">
            <v>24.6</v>
          </cell>
          <cell r="E17">
            <v>74.333333333333329</v>
          </cell>
          <cell r="F17">
            <v>81</v>
          </cell>
          <cell r="G17">
            <v>63</v>
          </cell>
          <cell r="H17">
            <v>11.16</v>
          </cell>
          <cell r="I17" t="str">
            <v>NE</v>
          </cell>
          <cell r="J17">
            <v>21.6</v>
          </cell>
          <cell r="K17">
            <v>0.6</v>
          </cell>
        </row>
        <row r="18">
          <cell r="B18">
            <v>28.9375</v>
          </cell>
          <cell r="C18">
            <v>32.6</v>
          </cell>
          <cell r="D18">
            <v>24.8</v>
          </cell>
          <cell r="E18">
            <v>71.791666666666671</v>
          </cell>
          <cell r="F18">
            <v>80</v>
          </cell>
          <cell r="G18">
            <v>62</v>
          </cell>
          <cell r="H18">
            <v>12.96</v>
          </cell>
          <cell r="I18" t="str">
            <v>N</v>
          </cell>
          <cell r="J18">
            <v>30.96</v>
          </cell>
          <cell r="K18">
            <v>0</v>
          </cell>
        </row>
        <row r="19">
          <cell r="B19">
            <v>29.662499999999998</v>
          </cell>
          <cell r="C19">
            <v>33.9</v>
          </cell>
          <cell r="D19">
            <v>25.5</v>
          </cell>
          <cell r="E19">
            <v>71.958333333333329</v>
          </cell>
          <cell r="F19">
            <v>88</v>
          </cell>
          <cell r="G19">
            <v>53</v>
          </cell>
          <cell r="H19">
            <v>9</v>
          </cell>
          <cell r="I19" t="str">
            <v>N</v>
          </cell>
          <cell r="J19">
            <v>20.52</v>
          </cell>
          <cell r="K19">
            <v>0</v>
          </cell>
        </row>
        <row r="20">
          <cell r="B20">
            <v>29.795833333333324</v>
          </cell>
          <cell r="C20">
            <v>33.4</v>
          </cell>
          <cell r="D20">
            <v>26.1</v>
          </cell>
          <cell r="E20">
            <v>71.833333333333329</v>
          </cell>
          <cell r="F20">
            <v>84</v>
          </cell>
          <cell r="G20">
            <v>58</v>
          </cell>
          <cell r="H20">
            <v>12.24</v>
          </cell>
          <cell r="I20" t="str">
            <v>N</v>
          </cell>
          <cell r="J20">
            <v>28.8</v>
          </cell>
          <cell r="K20">
            <v>0</v>
          </cell>
        </row>
        <row r="21">
          <cell r="B21">
            <v>29.862499999999994</v>
          </cell>
          <cell r="C21">
            <v>33.6</v>
          </cell>
          <cell r="D21">
            <v>26.3</v>
          </cell>
          <cell r="E21">
            <v>69</v>
          </cell>
          <cell r="F21">
            <v>84</v>
          </cell>
          <cell r="G21">
            <v>53</v>
          </cell>
          <cell r="H21">
            <v>18.720000000000002</v>
          </cell>
          <cell r="I21" t="str">
            <v>N</v>
          </cell>
          <cell r="J21">
            <v>37.440000000000005</v>
          </cell>
          <cell r="K21">
            <v>0</v>
          </cell>
        </row>
        <row r="22">
          <cell r="B22">
            <v>29.8</v>
          </cell>
          <cell r="C22">
            <v>33.6</v>
          </cell>
          <cell r="D22">
            <v>26</v>
          </cell>
          <cell r="E22">
            <v>67</v>
          </cell>
          <cell r="F22">
            <v>81</v>
          </cell>
          <cell r="G22">
            <v>53</v>
          </cell>
          <cell r="H22">
            <v>15.48</v>
          </cell>
          <cell r="I22" t="str">
            <v>N</v>
          </cell>
          <cell r="J22">
            <v>36.36</v>
          </cell>
          <cell r="K22">
            <v>0</v>
          </cell>
        </row>
        <row r="23">
          <cell r="B23">
            <v>29.362500000000001</v>
          </cell>
          <cell r="C23">
            <v>33.299999999999997</v>
          </cell>
          <cell r="D23">
            <v>26.2</v>
          </cell>
          <cell r="E23">
            <v>71.083333333333329</v>
          </cell>
          <cell r="F23">
            <v>84</v>
          </cell>
          <cell r="G23">
            <v>56</v>
          </cell>
          <cell r="H23">
            <v>14.04</v>
          </cell>
          <cell r="I23" t="str">
            <v>L</v>
          </cell>
          <cell r="J23">
            <v>28.8</v>
          </cell>
          <cell r="K23">
            <v>0</v>
          </cell>
        </row>
        <row r="24">
          <cell r="B24">
            <v>27.825000000000003</v>
          </cell>
          <cell r="C24">
            <v>33.5</v>
          </cell>
          <cell r="D24">
            <v>25.4</v>
          </cell>
          <cell r="E24">
            <v>76.958333333333329</v>
          </cell>
          <cell r="F24">
            <v>85</v>
          </cell>
          <cell r="G24">
            <v>59</v>
          </cell>
          <cell r="H24">
            <v>16.920000000000002</v>
          </cell>
          <cell r="I24" t="str">
            <v>SE</v>
          </cell>
          <cell r="J24">
            <v>36</v>
          </cell>
          <cell r="K24">
            <v>41.400000000000006</v>
          </cell>
        </row>
        <row r="25">
          <cell r="B25">
            <v>27.774999999999995</v>
          </cell>
          <cell r="C25">
            <v>33</v>
          </cell>
          <cell r="D25">
            <v>24.6</v>
          </cell>
          <cell r="E25">
            <v>78.5</v>
          </cell>
          <cell r="F25">
            <v>91</v>
          </cell>
          <cell r="G25">
            <v>58</v>
          </cell>
          <cell r="H25">
            <v>10.8</v>
          </cell>
          <cell r="I25" t="str">
            <v>SO</v>
          </cell>
          <cell r="J25">
            <v>33.480000000000004</v>
          </cell>
          <cell r="K25">
            <v>0.2</v>
          </cell>
        </row>
        <row r="26">
          <cell r="B26">
            <v>24.212500000000002</v>
          </cell>
          <cell r="C26">
            <v>29.6</v>
          </cell>
          <cell r="D26">
            <v>18.399999999999999</v>
          </cell>
          <cell r="E26">
            <v>55.458333333333336</v>
          </cell>
          <cell r="F26">
            <v>69</v>
          </cell>
          <cell r="G26">
            <v>37</v>
          </cell>
          <cell r="H26">
            <v>11.16</v>
          </cell>
          <cell r="I26" t="str">
            <v>SO</v>
          </cell>
          <cell r="J26">
            <v>29.16</v>
          </cell>
          <cell r="K26">
            <v>0</v>
          </cell>
        </row>
        <row r="27">
          <cell r="B27">
            <v>23.870833333333337</v>
          </cell>
          <cell r="C27">
            <v>31.6</v>
          </cell>
          <cell r="D27">
            <v>17.100000000000001</v>
          </cell>
          <cell r="E27">
            <v>55.875</v>
          </cell>
          <cell r="F27">
            <v>79</v>
          </cell>
          <cell r="G27">
            <v>39</v>
          </cell>
          <cell r="H27">
            <v>7.2</v>
          </cell>
          <cell r="I27" t="str">
            <v>S</v>
          </cell>
          <cell r="J27">
            <v>21.240000000000002</v>
          </cell>
          <cell r="K27">
            <v>0</v>
          </cell>
        </row>
        <row r="28">
          <cell r="B28">
            <v>27.287500000000005</v>
          </cell>
          <cell r="C28">
            <v>32.4</v>
          </cell>
          <cell r="D28">
            <v>22.8</v>
          </cell>
          <cell r="E28">
            <v>64.333333333333329</v>
          </cell>
          <cell r="F28">
            <v>78</v>
          </cell>
          <cell r="G28">
            <v>44</v>
          </cell>
          <cell r="H28">
            <v>13.32</v>
          </cell>
          <cell r="I28" t="str">
            <v>N</v>
          </cell>
          <cell r="J28">
            <v>29.52</v>
          </cell>
          <cell r="K28">
            <v>0</v>
          </cell>
        </row>
        <row r="29">
          <cell r="B29">
            <v>27.908333333333335</v>
          </cell>
          <cell r="C29">
            <v>32.200000000000003</v>
          </cell>
          <cell r="D29">
            <v>25.2</v>
          </cell>
          <cell r="E29">
            <v>74.25</v>
          </cell>
          <cell r="F29">
            <v>88</v>
          </cell>
          <cell r="G29">
            <v>60</v>
          </cell>
          <cell r="H29">
            <v>14.4</v>
          </cell>
          <cell r="I29" t="str">
            <v>N</v>
          </cell>
          <cell r="J29">
            <v>35.28</v>
          </cell>
          <cell r="K29">
            <v>0</v>
          </cell>
        </row>
        <row r="30">
          <cell r="B30">
            <v>25.766666666666669</v>
          </cell>
          <cell r="C30">
            <v>29</v>
          </cell>
          <cell r="D30">
            <v>24.1</v>
          </cell>
          <cell r="E30">
            <v>82.5</v>
          </cell>
          <cell r="F30">
            <v>93</v>
          </cell>
          <cell r="G30">
            <v>68</v>
          </cell>
          <cell r="H30">
            <v>9.3600000000000012</v>
          </cell>
          <cell r="I30" t="str">
            <v>N</v>
          </cell>
          <cell r="J30">
            <v>30.6</v>
          </cell>
          <cell r="K30">
            <v>24.8</v>
          </cell>
        </row>
        <row r="31">
          <cell r="B31">
            <v>24.804166666666664</v>
          </cell>
          <cell r="C31">
            <v>31</v>
          </cell>
          <cell r="D31">
            <v>19.2</v>
          </cell>
          <cell r="E31">
            <v>68.875</v>
          </cell>
          <cell r="F31">
            <v>87</v>
          </cell>
          <cell r="G31">
            <v>42</v>
          </cell>
          <cell r="H31">
            <v>9.3600000000000012</v>
          </cell>
          <cell r="I31" t="str">
            <v>SO</v>
          </cell>
          <cell r="J31">
            <v>18.36</v>
          </cell>
          <cell r="K31">
            <v>0</v>
          </cell>
        </row>
        <row r="32">
          <cell r="B32">
            <v>25.741666666666664</v>
          </cell>
          <cell r="C32">
            <v>32.9</v>
          </cell>
          <cell r="D32">
            <v>19</v>
          </cell>
          <cell r="E32">
            <v>59.875</v>
          </cell>
          <cell r="F32">
            <v>82</v>
          </cell>
          <cell r="G32">
            <v>35</v>
          </cell>
          <cell r="H32">
            <v>5.7600000000000007</v>
          </cell>
          <cell r="I32" t="str">
            <v>S</v>
          </cell>
          <cell r="J32">
            <v>16.2</v>
          </cell>
          <cell r="K32">
            <v>0</v>
          </cell>
        </row>
        <row r="33">
          <cell r="B33">
            <v>27.075000000000003</v>
          </cell>
          <cell r="C33">
            <v>33.9</v>
          </cell>
          <cell r="D33">
            <v>21.1</v>
          </cell>
          <cell r="E33">
            <v>59.916666666666664</v>
          </cell>
          <cell r="F33">
            <v>80</v>
          </cell>
          <cell r="G33">
            <v>37</v>
          </cell>
          <cell r="H33">
            <v>6.48</v>
          </cell>
          <cell r="I33" t="str">
            <v>S</v>
          </cell>
          <cell r="J33">
            <v>16.920000000000002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25.400000000000002</v>
          </cell>
          <cell r="C5">
            <v>31.2</v>
          </cell>
          <cell r="D5">
            <v>22.6</v>
          </cell>
          <cell r="E5">
            <v>87.791666666666671</v>
          </cell>
          <cell r="F5">
            <v>98</v>
          </cell>
          <cell r="G5">
            <v>59</v>
          </cell>
          <cell r="H5">
            <v>11.879999999999999</v>
          </cell>
          <cell r="I5" t="str">
            <v>NO</v>
          </cell>
          <cell r="J5">
            <v>22.32</v>
          </cell>
          <cell r="K5">
            <v>0</v>
          </cell>
        </row>
        <row r="6">
          <cell r="B6">
            <v>25.762499999999999</v>
          </cell>
          <cell r="C6">
            <v>31.9</v>
          </cell>
          <cell r="D6">
            <v>22.4</v>
          </cell>
          <cell r="E6">
            <v>85.583333333333329</v>
          </cell>
          <cell r="F6">
            <v>97</v>
          </cell>
          <cell r="G6">
            <v>57</v>
          </cell>
          <cell r="H6">
            <v>11.879999999999999</v>
          </cell>
          <cell r="I6" t="str">
            <v>SE</v>
          </cell>
          <cell r="J6">
            <v>44.64</v>
          </cell>
          <cell r="K6">
            <v>0</v>
          </cell>
        </row>
        <row r="7">
          <cell r="B7">
            <v>23.458333333333332</v>
          </cell>
          <cell r="C7">
            <v>30.7</v>
          </cell>
          <cell r="D7">
            <v>19.600000000000001</v>
          </cell>
          <cell r="E7">
            <v>85.166666666666671</v>
          </cell>
          <cell r="F7">
            <v>98</v>
          </cell>
          <cell r="G7">
            <v>60</v>
          </cell>
          <cell r="H7">
            <v>15.120000000000001</v>
          </cell>
          <cell r="I7" t="str">
            <v>NO</v>
          </cell>
          <cell r="J7">
            <v>44.64</v>
          </cell>
          <cell r="K7">
            <v>0</v>
          </cell>
        </row>
        <row r="8">
          <cell r="B8">
            <v>25.333333333333332</v>
          </cell>
          <cell r="C8">
            <v>30.5</v>
          </cell>
          <cell r="D8">
            <v>22.2</v>
          </cell>
          <cell r="E8">
            <v>79.333333333333329</v>
          </cell>
          <cell r="F8">
            <v>94</v>
          </cell>
          <cell r="G8">
            <v>57</v>
          </cell>
          <cell r="H8">
            <v>11.879999999999999</v>
          </cell>
          <cell r="I8" t="str">
            <v>NO</v>
          </cell>
          <cell r="J8">
            <v>28.44</v>
          </cell>
          <cell r="K8">
            <v>0</v>
          </cell>
        </row>
        <row r="9">
          <cell r="B9">
            <v>25.337500000000002</v>
          </cell>
          <cell r="C9">
            <v>31.8</v>
          </cell>
          <cell r="D9">
            <v>22.4</v>
          </cell>
          <cell r="E9">
            <v>81.541666666666671</v>
          </cell>
          <cell r="F9">
            <v>94</v>
          </cell>
          <cell r="G9">
            <v>56</v>
          </cell>
          <cell r="H9">
            <v>14.04</v>
          </cell>
          <cell r="I9" t="str">
            <v>O</v>
          </cell>
          <cell r="J9">
            <v>40.680000000000007</v>
          </cell>
          <cell r="K9">
            <v>0</v>
          </cell>
        </row>
        <row r="10">
          <cell r="B10">
            <v>26.491666666666664</v>
          </cell>
          <cell r="C10">
            <v>34.1</v>
          </cell>
          <cell r="D10">
            <v>20.8</v>
          </cell>
          <cell r="E10">
            <v>77.291666666666671</v>
          </cell>
          <cell r="F10">
            <v>98</v>
          </cell>
          <cell r="G10">
            <v>46</v>
          </cell>
          <cell r="H10">
            <v>8.2799999999999994</v>
          </cell>
          <cell r="I10" t="str">
            <v>O</v>
          </cell>
          <cell r="J10">
            <v>19.440000000000001</v>
          </cell>
          <cell r="K10">
            <v>0</v>
          </cell>
        </row>
        <row r="11">
          <cell r="B11">
            <v>27.970833333333331</v>
          </cell>
          <cell r="C11">
            <v>33.5</v>
          </cell>
          <cell r="D11">
            <v>23</v>
          </cell>
          <cell r="E11">
            <v>71.666666666666671</v>
          </cell>
          <cell r="F11">
            <v>97</v>
          </cell>
          <cell r="G11">
            <v>47</v>
          </cell>
          <cell r="H11">
            <v>12.6</v>
          </cell>
          <cell r="I11" t="str">
            <v>NO</v>
          </cell>
          <cell r="J11">
            <v>29.52</v>
          </cell>
          <cell r="K11">
            <v>0</v>
          </cell>
        </row>
        <row r="12">
          <cell r="B12">
            <v>26.024999999999995</v>
          </cell>
          <cell r="C12">
            <v>30</v>
          </cell>
          <cell r="D12">
            <v>22.7</v>
          </cell>
          <cell r="E12">
            <v>79.25</v>
          </cell>
          <cell r="F12">
            <v>95</v>
          </cell>
          <cell r="G12">
            <v>59</v>
          </cell>
          <cell r="H12">
            <v>10.8</v>
          </cell>
          <cell r="I12" t="str">
            <v>NO</v>
          </cell>
          <cell r="J12">
            <v>38.519999999999996</v>
          </cell>
          <cell r="K12">
            <v>0</v>
          </cell>
        </row>
        <row r="13">
          <cell r="B13">
            <v>27.375000000000004</v>
          </cell>
          <cell r="C13">
            <v>33</v>
          </cell>
          <cell r="D13">
            <v>23.4</v>
          </cell>
          <cell r="E13">
            <v>75.041666666666671</v>
          </cell>
          <cell r="F13">
            <v>92</v>
          </cell>
          <cell r="G13">
            <v>49</v>
          </cell>
          <cell r="H13">
            <v>10.44</v>
          </cell>
          <cell r="I13" t="str">
            <v>NO</v>
          </cell>
          <cell r="J13">
            <v>21.96</v>
          </cell>
          <cell r="K13">
            <v>0</v>
          </cell>
        </row>
        <row r="14">
          <cell r="B14">
            <v>27.741666666666674</v>
          </cell>
          <cell r="C14">
            <v>34.5</v>
          </cell>
          <cell r="D14">
            <v>22.7</v>
          </cell>
          <cell r="E14">
            <v>75.125</v>
          </cell>
          <cell r="F14">
            <v>98</v>
          </cell>
          <cell r="G14">
            <v>41</v>
          </cell>
          <cell r="H14">
            <v>10.08</v>
          </cell>
          <cell r="I14" t="str">
            <v>NO</v>
          </cell>
          <cell r="J14">
            <v>48.24</v>
          </cell>
          <cell r="K14">
            <v>0</v>
          </cell>
        </row>
        <row r="15">
          <cell r="B15">
            <v>24.995833333333334</v>
          </cell>
          <cell r="C15">
            <v>29.3</v>
          </cell>
          <cell r="D15">
            <v>22.6</v>
          </cell>
          <cell r="E15">
            <v>87.416666666666671</v>
          </cell>
          <cell r="F15">
            <v>99</v>
          </cell>
          <cell r="G15">
            <v>66</v>
          </cell>
          <cell r="H15">
            <v>10.8</v>
          </cell>
          <cell r="I15" t="str">
            <v>NO</v>
          </cell>
          <cell r="J15">
            <v>24.840000000000003</v>
          </cell>
          <cell r="K15">
            <v>0</v>
          </cell>
        </row>
        <row r="16">
          <cell r="B16">
            <v>25.724999999999994</v>
          </cell>
          <cell r="C16">
            <v>31.2</v>
          </cell>
          <cell r="D16">
            <v>21.1</v>
          </cell>
          <cell r="E16">
            <v>72.25</v>
          </cell>
          <cell r="F16">
            <v>92</v>
          </cell>
          <cell r="G16">
            <v>47</v>
          </cell>
          <cell r="H16">
            <v>16.920000000000002</v>
          </cell>
          <cell r="I16" t="str">
            <v>O</v>
          </cell>
          <cell r="J16">
            <v>34.200000000000003</v>
          </cell>
          <cell r="K16">
            <v>0</v>
          </cell>
        </row>
        <row r="17">
          <cell r="B17">
            <v>26.466666666666669</v>
          </cell>
          <cell r="C17">
            <v>32</v>
          </cell>
          <cell r="D17">
            <v>21.9</v>
          </cell>
          <cell r="E17">
            <v>67</v>
          </cell>
          <cell r="F17">
            <v>86</v>
          </cell>
          <cell r="G17">
            <v>44</v>
          </cell>
          <cell r="H17">
            <v>15.48</v>
          </cell>
          <cell r="I17" t="str">
            <v>O</v>
          </cell>
          <cell r="J17">
            <v>31.680000000000003</v>
          </cell>
          <cell r="K17">
            <v>0</v>
          </cell>
        </row>
        <row r="18">
          <cell r="B18">
            <v>26.804166666666674</v>
          </cell>
          <cell r="C18">
            <v>32.6</v>
          </cell>
          <cell r="D18">
            <v>21.7</v>
          </cell>
          <cell r="E18">
            <v>63.833333333333336</v>
          </cell>
          <cell r="F18">
            <v>79</v>
          </cell>
          <cell r="G18">
            <v>49</v>
          </cell>
          <cell r="H18">
            <v>18.36</v>
          </cell>
          <cell r="I18" t="str">
            <v>O</v>
          </cell>
          <cell r="J18">
            <v>35.64</v>
          </cell>
          <cell r="K18">
            <v>0</v>
          </cell>
        </row>
        <row r="19">
          <cell r="B19">
            <v>28.349999999999998</v>
          </cell>
          <cell r="C19">
            <v>35</v>
          </cell>
          <cell r="D19">
            <v>23.4</v>
          </cell>
          <cell r="E19">
            <v>66.916666666666671</v>
          </cell>
          <cell r="F19">
            <v>85</v>
          </cell>
          <cell r="G19">
            <v>45</v>
          </cell>
          <cell r="H19">
            <v>11.879999999999999</v>
          </cell>
          <cell r="I19" t="str">
            <v>S</v>
          </cell>
          <cell r="J19">
            <v>39.24</v>
          </cell>
          <cell r="K19">
            <v>0</v>
          </cell>
        </row>
        <row r="20">
          <cell r="B20">
            <v>29.104166666666671</v>
          </cell>
          <cell r="C20">
            <v>34.700000000000003</v>
          </cell>
          <cell r="D20">
            <v>24.2</v>
          </cell>
          <cell r="E20">
            <v>70.333333333333329</v>
          </cell>
          <cell r="F20">
            <v>93</v>
          </cell>
          <cell r="G20">
            <v>48</v>
          </cell>
          <cell r="H20">
            <v>12.6</v>
          </cell>
          <cell r="I20" t="str">
            <v>SO</v>
          </cell>
          <cell r="J20">
            <v>30.6</v>
          </cell>
          <cell r="K20">
            <v>0</v>
          </cell>
        </row>
        <row r="21">
          <cell r="B21">
            <v>30.262500000000003</v>
          </cell>
          <cell r="C21">
            <v>36.700000000000003</v>
          </cell>
          <cell r="D21">
            <v>24.8</v>
          </cell>
          <cell r="E21">
            <v>64.166666666666671</v>
          </cell>
          <cell r="F21">
            <v>84</v>
          </cell>
          <cell r="G21">
            <v>37</v>
          </cell>
          <cell r="H21">
            <v>14.04</v>
          </cell>
          <cell r="I21" t="str">
            <v>S</v>
          </cell>
          <cell r="J21">
            <v>31.680000000000003</v>
          </cell>
          <cell r="K21">
            <v>0</v>
          </cell>
        </row>
        <row r="22">
          <cell r="B22">
            <v>29.441666666666663</v>
          </cell>
          <cell r="C22">
            <v>36.700000000000003</v>
          </cell>
          <cell r="D22">
            <v>25</v>
          </cell>
          <cell r="E22">
            <v>66.083333333333329</v>
          </cell>
          <cell r="F22">
            <v>83</v>
          </cell>
          <cell r="G22">
            <v>37</v>
          </cell>
          <cell r="H22">
            <v>14.4</v>
          </cell>
          <cell r="I22" t="str">
            <v>SO</v>
          </cell>
          <cell r="J22">
            <v>42.84</v>
          </cell>
          <cell r="K22">
            <v>0</v>
          </cell>
        </row>
        <row r="23">
          <cell r="B23">
            <v>27.191666666666666</v>
          </cell>
          <cell r="C23">
            <v>34.700000000000003</v>
          </cell>
          <cell r="D23">
            <v>23.8</v>
          </cell>
          <cell r="E23">
            <v>79.833333333333329</v>
          </cell>
          <cell r="F23">
            <v>95</v>
          </cell>
          <cell r="G23">
            <v>46</v>
          </cell>
          <cell r="H23">
            <v>12.24</v>
          </cell>
          <cell r="I23" t="str">
            <v>SO</v>
          </cell>
          <cell r="J23">
            <v>29.52</v>
          </cell>
          <cell r="K23">
            <v>0</v>
          </cell>
        </row>
        <row r="24">
          <cell r="B24">
            <v>26.462499999999995</v>
          </cell>
          <cell r="C24">
            <v>33.5</v>
          </cell>
          <cell r="D24">
            <v>24</v>
          </cell>
          <cell r="E24">
            <v>87.916666666666671</v>
          </cell>
          <cell r="F24">
            <v>98</v>
          </cell>
          <cell r="G24">
            <v>54</v>
          </cell>
          <cell r="H24">
            <v>7.9200000000000008</v>
          </cell>
          <cell r="I24" t="str">
            <v>N</v>
          </cell>
          <cell r="J24">
            <v>47.519999999999996</v>
          </cell>
          <cell r="K24">
            <v>0</v>
          </cell>
        </row>
        <row r="25">
          <cell r="B25">
            <v>26.416666666666668</v>
          </cell>
          <cell r="C25">
            <v>33.200000000000003</v>
          </cell>
          <cell r="D25">
            <v>21.8</v>
          </cell>
          <cell r="E25">
            <v>75.125</v>
          </cell>
          <cell r="F25">
            <v>97</v>
          </cell>
          <cell r="G25">
            <v>40</v>
          </cell>
          <cell r="H25">
            <v>14.4</v>
          </cell>
          <cell r="I25" t="str">
            <v>NE</v>
          </cell>
          <cell r="J25">
            <v>33.840000000000003</v>
          </cell>
          <cell r="K25">
            <v>0</v>
          </cell>
        </row>
        <row r="26">
          <cell r="B26">
            <v>23.295833333333334</v>
          </cell>
          <cell r="C26">
            <v>29.7</v>
          </cell>
          <cell r="D26">
            <v>16.8</v>
          </cell>
          <cell r="E26">
            <v>50.708333333333336</v>
          </cell>
          <cell r="F26">
            <v>73</v>
          </cell>
          <cell r="G26">
            <v>23</v>
          </cell>
          <cell r="H26">
            <v>11.879999999999999</v>
          </cell>
          <cell r="I26" t="str">
            <v>NE</v>
          </cell>
          <cell r="J26">
            <v>32.04</v>
          </cell>
          <cell r="K26">
            <v>0</v>
          </cell>
        </row>
        <row r="27">
          <cell r="B27">
            <v>22.895833333333329</v>
          </cell>
          <cell r="C27">
            <v>31.1</v>
          </cell>
          <cell r="D27">
            <v>15.7</v>
          </cell>
          <cell r="E27">
            <v>61.208333333333336</v>
          </cell>
          <cell r="F27">
            <v>80</v>
          </cell>
          <cell r="G27">
            <v>40</v>
          </cell>
          <cell r="H27">
            <v>12.96</v>
          </cell>
          <cell r="I27" t="str">
            <v>L</v>
          </cell>
          <cell r="J27">
            <v>24.48</v>
          </cell>
          <cell r="K27">
            <v>0</v>
          </cell>
        </row>
        <row r="28">
          <cell r="B28">
            <v>25.749999999999996</v>
          </cell>
          <cell r="C28">
            <v>31.1</v>
          </cell>
          <cell r="D28">
            <v>21.9</v>
          </cell>
          <cell r="E28">
            <v>77.833333333333329</v>
          </cell>
          <cell r="F28">
            <v>93</v>
          </cell>
          <cell r="G28">
            <v>55</v>
          </cell>
          <cell r="H28">
            <v>12.24</v>
          </cell>
          <cell r="I28" t="str">
            <v>O</v>
          </cell>
          <cell r="J28">
            <v>25.56</v>
          </cell>
          <cell r="K28">
            <v>0</v>
          </cell>
        </row>
        <row r="29">
          <cell r="B29">
            <v>27.537500000000005</v>
          </cell>
          <cell r="C29">
            <v>34</v>
          </cell>
          <cell r="D29">
            <v>23.6</v>
          </cell>
          <cell r="E29">
            <v>74.166666666666671</v>
          </cell>
          <cell r="F29">
            <v>93</v>
          </cell>
          <cell r="G29">
            <v>43</v>
          </cell>
          <cell r="H29">
            <v>15.120000000000001</v>
          </cell>
          <cell r="I29" t="str">
            <v>SE</v>
          </cell>
          <cell r="J29">
            <v>41.04</v>
          </cell>
          <cell r="K29">
            <v>0.2</v>
          </cell>
        </row>
        <row r="30">
          <cell r="B30">
            <v>23.9375</v>
          </cell>
          <cell r="C30">
            <v>28.7</v>
          </cell>
          <cell r="D30">
            <v>19.3</v>
          </cell>
          <cell r="E30">
            <v>85.75</v>
          </cell>
          <cell r="F30">
            <v>99</v>
          </cell>
          <cell r="G30">
            <v>58</v>
          </cell>
          <cell r="H30">
            <v>10.08</v>
          </cell>
          <cell r="I30" t="str">
            <v>NE</v>
          </cell>
          <cell r="J30">
            <v>64.08</v>
          </cell>
          <cell r="K30">
            <v>0</v>
          </cell>
        </row>
        <row r="31">
          <cell r="B31">
            <v>23.866666666666671</v>
          </cell>
          <cell r="C31">
            <v>30.5</v>
          </cell>
          <cell r="D31">
            <v>17.899999999999999</v>
          </cell>
          <cell r="E31">
            <v>69.875</v>
          </cell>
          <cell r="F31">
            <v>97</v>
          </cell>
          <cell r="G31">
            <v>35</v>
          </cell>
          <cell r="H31">
            <v>6.48</v>
          </cell>
          <cell r="I31" t="str">
            <v>N</v>
          </cell>
          <cell r="J31">
            <v>20.52</v>
          </cell>
          <cell r="K31">
            <v>0</v>
          </cell>
        </row>
        <row r="32">
          <cell r="B32">
            <v>24.38333333333334</v>
          </cell>
          <cell r="C32">
            <v>31.4</v>
          </cell>
          <cell r="D32">
            <v>17.8</v>
          </cell>
          <cell r="E32">
            <v>67.458333333333329</v>
          </cell>
          <cell r="F32">
            <v>94</v>
          </cell>
          <cell r="G32">
            <v>33</v>
          </cell>
          <cell r="H32">
            <v>9.7200000000000006</v>
          </cell>
          <cell r="I32" t="str">
            <v>O</v>
          </cell>
          <cell r="J32">
            <v>20.88</v>
          </cell>
          <cell r="K32">
            <v>0</v>
          </cell>
        </row>
        <row r="33">
          <cell r="B33">
            <v>25.645833333333339</v>
          </cell>
          <cell r="C33">
            <v>32.200000000000003</v>
          </cell>
          <cell r="D33">
            <v>19.8</v>
          </cell>
          <cell r="E33">
            <v>65.625</v>
          </cell>
          <cell r="F33">
            <v>92</v>
          </cell>
          <cell r="G33">
            <v>37</v>
          </cell>
          <cell r="H33">
            <v>9.3600000000000012</v>
          </cell>
          <cell r="I33" t="str">
            <v>NO</v>
          </cell>
          <cell r="J33">
            <v>21.96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26.076470588235296</v>
          </cell>
          <cell r="C5">
            <v>30.8</v>
          </cell>
          <cell r="D5">
            <v>22.8</v>
          </cell>
          <cell r="E5">
            <v>85.235294117647058</v>
          </cell>
          <cell r="F5">
            <v>98</v>
          </cell>
          <cell r="G5">
            <v>62</v>
          </cell>
          <cell r="H5">
            <v>20.52</v>
          </cell>
          <cell r="I5" t="str">
            <v>N</v>
          </cell>
          <cell r="J5">
            <v>29.880000000000003</v>
          </cell>
          <cell r="K5">
            <v>0.4</v>
          </cell>
        </row>
        <row r="6">
          <cell r="B6">
            <v>24.933333333333334</v>
          </cell>
          <cell r="C6">
            <v>29.6</v>
          </cell>
          <cell r="D6">
            <v>22.4</v>
          </cell>
          <cell r="E6">
            <v>90.388888888888886</v>
          </cell>
          <cell r="F6">
            <v>99</v>
          </cell>
          <cell r="G6">
            <v>70</v>
          </cell>
          <cell r="H6">
            <v>17.64</v>
          </cell>
          <cell r="I6" t="str">
            <v>NO</v>
          </cell>
          <cell r="J6">
            <v>27</v>
          </cell>
          <cell r="K6">
            <v>5.6000000000000005</v>
          </cell>
        </row>
        <row r="7">
          <cell r="B7">
            <v>24.511764705882349</v>
          </cell>
          <cell r="C7">
            <v>29.9</v>
          </cell>
          <cell r="D7">
            <v>19.8</v>
          </cell>
          <cell r="E7">
            <v>87</v>
          </cell>
          <cell r="F7">
            <v>99</v>
          </cell>
          <cell r="G7">
            <v>69</v>
          </cell>
          <cell r="H7">
            <v>21.6</v>
          </cell>
          <cell r="I7" t="str">
            <v>SE</v>
          </cell>
          <cell r="J7">
            <v>47.16</v>
          </cell>
          <cell r="K7">
            <v>3.4000000000000004</v>
          </cell>
        </row>
        <row r="8">
          <cell r="B8">
            <v>24.277777777777779</v>
          </cell>
          <cell r="C8">
            <v>29.8</v>
          </cell>
          <cell r="D8">
            <v>21.5</v>
          </cell>
          <cell r="E8">
            <v>87.722222222222229</v>
          </cell>
          <cell r="F8">
            <v>98</v>
          </cell>
          <cell r="G8">
            <v>64</v>
          </cell>
          <cell r="H8">
            <v>23.040000000000003</v>
          </cell>
          <cell r="I8" t="str">
            <v>NE</v>
          </cell>
          <cell r="J8">
            <v>42.480000000000004</v>
          </cell>
          <cell r="K8">
            <v>4</v>
          </cell>
        </row>
        <row r="9">
          <cell r="B9">
            <v>25.100000000000005</v>
          </cell>
          <cell r="C9">
            <v>30.6</v>
          </cell>
          <cell r="D9">
            <v>21.7</v>
          </cell>
          <cell r="E9">
            <v>86.529411764705884</v>
          </cell>
          <cell r="F9">
            <v>99</v>
          </cell>
          <cell r="G9">
            <v>64</v>
          </cell>
          <cell r="H9">
            <v>20.16</v>
          </cell>
          <cell r="I9" t="str">
            <v>N</v>
          </cell>
          <cell r="J9">
            <v>51.84</v>
          </cell>
          <cell r="K9">
            <v>0.60000000000000009</v>
          </cell>
        </row>
        <row r="10">
          <cell r="B10">
            <v>26.844444444444445</v>
          </cell>
          <cell r="C10">
            <v>33</v>
          </cell>
          <cell r="D10">
            <v>20.6</v>
          </cell>
          <cell r="E10">
            <v>79.111111111111114</v>
          </cell>
          <cell r="F10">
            <v>99</v>
          </cell>
          <cell r="G10">
            <v>52</v>
          </cell>
          <cell r="H10">
            <v>18.36</v>
          </cell>
          <cell r="I10" t="str">
            <v>N</v>
          </cell>
          <cell r="J10">
            <v>27.720000000000002</v>
          </cell>
          <cell r="K10">
            <v>0</v>
          </cell>
        </row>
        <row r="11">
          <cell r="B11">
            <v>27.994444444444444</v>
          </cell>
          <cell r="C11">
            <v>32.4</v>
          </cell>
          <cell r="D11">
            <v>23</v>
          </cell>
          <cell r="E11">
            <v>74.5</v>
          </cell>
          <cell r="F11">
            <v>93</v>
          </cell>
          <cell r="G11">
            <v>51</v>
          </cell>
          <cell r="H11">
            <v>19.079999999999998</v>
          </cell>
          <cell r="I11" t="str">
            <v>SE</v>
          </cell>
          <cell r="J11">
            <v>27</v>
          </cell>
          <cell r="K11">
            <v>0</v>
          </cell>
        </row>
        <row r="12">
          <cell r="B12">
            <v>26.641176470588242</v>
          </cell>
          <cell r="C12">
            <v>31.1</v>
          </cell>
          <cell r="D12">
            <v>22.5</v>
          </cell>
          <cell r="E12">
            <v>78.058823529411768</v>
          </cell>
          <cell r="F12">
            <v>96</v>
          </cell>
          <cell r="G12">
            <v>57</v>
          </cell>
          <cell r="H12">
            <v>19.079999999999998</v>
          </cell>
          <cell r="I12" t="str">
            <v>NE</v>
          </cell>
          <cell r="J12">
            <v>33.840000000000003</v>
          </cell>
          <cell r="K12">
            <v>0</v>
          </cell>
        </row>
        <row r="13">
          <cell r="B13">
            <v>27.222222222222221</v>
          </cell>
          <cell r="C13">
            <v>31.5</v>
          </cell>
          <cell r="D13">
            <v>22.7</v>
          </cell>
          <cell r="E13">
            <v>76.166666666666671</v>
          </cell>
          <cell r="F13">
            <v>93</v>
          </cell>
          <cell r="G13">
            <v>55</v>
          </cell>
          <cell r="H13">
            <v>15.48</v>
          </cell>
          <cell r="I13" t="str">
            <v>L</v>
          </cell>
          <cell r="J13">
            <v>24.12</v>
          </cell>
          <cell r="K13">
            <v>0</v>
          </cell>
        </row>
        <row r="14">
          <cell r="B14">
            <v>28.394117647058827</v>
          </cell>
          <cell r="C14">
            <v>34.4</v>
          </cell>
          <cell r="D14">
            <v>23.5</v>
          </cell>
          <cell r="E14">
            <v>72.529411764705884</v>
          </cell>
          <cell r="F14">
            <v>90</v>
          </cell>
          <cell r="G14">
            <v>44</v>
          </cell>
          <cell r="H14">
            <v>20.16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25.135294117647057</v>
          </cell>
          <cell r="C15">
            <v>29.8</v>
          </cell>
          <cell r="D15">
            <v>22.2</v>
          </cell>
          <cell r="E15">
            <v>86.882352941176464</v>
          </cell>
          <cell r="F15">
            <v>98</v>
          </cell>
          <cell r="G15">
            <v>68</v>
          </cell>
          <cell r="H15">
            <v>16.559999999999999</v>
          </cell>
          <cell r="I15" t="str">
            <v>L</v>
          </cell>
          <cell r="J15">
            <v>42.84</v>
          </cell>
          <cell r="K15">
            <v>0</v>
          </cell>
        </row>
        <row r="16">
          <cell r="B16">
            <v>25.347058823529409</v>
          </cell>
          <cell r="C16">
            <v>29.4</v>
          </cell>
          <cell r="D16">
            <v>21</v>
          </cell>
          <cell r="E16">
            <v>78.882352941176464</v>
          </cell>
          <cell r="F16">
            <v>95</v>
          </cell>
          <cell r="G16">
            <v>57</v>
          </cell>
          <cell r="H16">
            <v>21.6</v>
          </cell>
          <cell r="I16" t="str">
            <v>NE</v>
          </cell>
          <cell r="J16">
            <v>33.840000000000003</v>
          </cell>
          <cell r="K16">
            <v>0</v>
          </cell>
        </row>
        <row r="17">
          <cell r="B17">
            <v>26.166666666666671</v>
          </cell>
          <cell r="C17">
            <v>31.5</v>
          </cell>
          <cell r="D17">
            <v>20.7</v>
          </cell>
          <cell r="E17">
            <v>71.277777777777771</v>
          </cell>
          <cell r="F17">
            <v>93</v>
          </cell>
          <cell r="G17">
            <v>48</v>
          </cell>
          <cell r="H17">
            <v>24.840000000000003</v>
          </cell>
          <cell r="I17" t="str">
            <v>NE</v>
          </cell>
          <cell r="J17">
            <v>40.32</v>
          </cell>
          <cell r="K17">
            <v>0</v>
          </cell>
        </row>
        <row r="18">
          <cell r="B18">
            <v>26.811111111111114</v>
          </cell>
          <cell r="C18">
            <v>32.799999999999997</v>
          </cell>
          <cell r="D18">
            <v>20.2</v>
          </cell>
          <cell r="E18">
            <v>70</v>
          </cell>
          <cell r="F18">
            <v>87</v>
          </cell>
          <cell r="G18">
            <v>52</v>
          </cell>
          <cell r="H18">
            <v>23.040000000000003</v>
          </cell>
          <cell r="I18" t="str">
            <v>NE</v>
          </cell>
          <cell r="J18">
            <v>38.880000000000003</v>
          </cell>
          <cell r="K18">
            <v>0</v>
          </cell>
        </row>
        <row r="19">
          <cell r="B19">
            <v>27.635000000000002</v>
          </cell>
          <cell r="C19">
            <v>34.799999999999997</v>
          </cell>
          <cell r="D19">
            <v>22.3</v>
          </cell>
          <cell r="E19">
            <v>74.45</v>
          </cell>
          <cell r="F19">
            <v>89</v>
          </cell>
          <cell r="G19">
            <v>43</v>
          </cell>
          <cell r="H19">
            <v>22.32</v>
          </cell>
          <cell r="I19" t="str">
            <v>N</v>
          </cell>
          <cell r="J19">
            <v>43.56</v>
          </cell>
          <cell r="K19">
            <v>2.8</v>
          </cell>
        </row>
        <row r="20">
          <cell r="B20">
            <v>29.2</v>
          </cell>
          <cell r="C20">
            <v>34.6</v>
          </cell>
          <cell r="D20">
            <v>23.5</v>
          </cell>
          <cell r="E20">
            <v>71.352941176470594</v>
          </cell>
          <cell r="F20">
            <v>94</v>
          </cell>
          <cell r="G20">
            <v>52</v>
          </cell>
          <cell r="H20">
            <v>20.16</v>
          </cell>
          <cell r="I20" t="str">
            <v>N</v>
          </cell>
          <cell r="J20">
            <v>38.159999999999997</v>
          </cell>
          <cell r="K20">
            <v>0</v>
          </cell>
        </row>
        <row r="21">
          <cell r="B21">
            <v>30.533333333333335</v>
          </cell>
          <cell r="C21">
            <v>36</v>
          </cell>
          <cell r="D21">
            <v>24.6</v>
          </cell>
          <cell r="E21">
            <v>63.555555555555557</v>
          </cell>
          <cell r="F21">
            <v>90</v>
          </cell>
          <cell r="G21">
            <v>40</v>
          </cell>
          <cell r="H21">
            <v>26.28</v>
          </cell>
          <cell r="I21" t="str">
            <v>N</v>
          </cell>
          <cell r="J21">
            <v>44.28</v>
          </cell>
          <cell r="K21">
            <v>0</v>
          </cell>
        </row>
        <row r="22">
          <cell r="B22">
            <v>30.41764705882353</v>
          </cell>
          <cell r="C22">
            <v>35.5</v>
          </cell>
          <cell r="D22">
            <v>22.9</v>
          </cell>
          <cell r="E22">
            <v>62.117647058823529</v>
          </cell>
          <cell r="F22">
            <v>96</v>
          </cell>
          <cell r="G22">
            <v>42</v>
          </cell>
          <cell r="H22">
            <v>22.68</v>
          </cell>
          <cell r="I22" t="str">
            <v>NO</v>
          </cell>
          <cell r="J22">
            <v>46.800000000000004</v>
          </cell>
          <cell r="K22">
            <v>0</v>
          </cell>
        </row>
        <row r="23">
          <cell r="B23">
            <v>27.935294117647057</v>
          </cell>
          <cell r="C23">
            <v>35.200000000000003</v>
          </cell>
          <cell r="D23">
            <v>23.3</v>
          </cell>
          <cell r="E23">
            <v>74.17647058823529</v>
          </cell>
          <cell r="F23">
            <v>94</v>
          </cell>
          <cell r="G23">
            <v>43</v>
          </cell>
          <cell r="H23">
            <v>22.32</v>
          </cell>
          <cell r="I23" t="str">
            <v>NE</v>
          </cell>
          <cell r="J23">
            <v>53.28</v>
          </cell>
          <cell r="K23">
            <v>0</v>
          </cell>
        </row>
        <row r="24">
          <cell r="B24">
            <v>27.240000000000002</v>
          </cell>
          <cell r="C24">
            <v>33.1</v>
          </cell>
          <cell r="D24">
            <v>22.7</v>
          </cell>
          <cell r="E24">
            <v>78.400000000000006</v>
          </cell>
          <cell r="F24">
            <v>99</v>
          </cell>
          <cell r="G24">
            <v>54</v>
          </cell>
          <cell r="H24">
            <v>19.8</v>
          </cell>
          <cell r="I24" t="str">
            <v>S</v>
          </cell>
          <cell r="J24">
            <v>60.480000000000004</v>
          </cell>
          <cell r="K24">
            <v>30.2</v>
          </cell>
        </row>
        <row r="25">
          <cell r="B25">
            <v>27.487500000000004</v>
          </cell>
          <cell r="C25">
            <v>33.1</v>
          </cell>
          <cell r="D25">
            <v>21.8</v>
          </cell>
          <cell r="E25">
            <v>66.4375</v>
          </cell>
          <cell r="F25">
            <v>95</v>
          </cell>
          <cell r="G25">
            <v>44</v>
          </cell>
          <cell r="H25">
            <v>24.12</v>
          </cell>
          <cell r="I25" t="str">
            <v>S</v>
          </cell>
          <cell r="J25">
            <v>38.880000000000003</v>
          </cell>
          <cell r="K25">
            <v>0.2</v>
          </cell>
        </row>
        <row r="26">
          <cell r="B26">
            <v>23.05263157894737</v>
          </cell>
          <cell r="C26">
            <v>29.1</v>
          </cell>
          <cell r="D26">
            <v>16.2</v>
          </cell>
          <cell r="E26">
            <v>50.526315789473685</v>
          </cell>
          <cell r="F26">
            <v>71</v>
          </cell>
          <cell r="G26">
            <v>24</v>
          </cell>
          <cell r="H26">
            <v>34.200000000000003</v>
          </cell>
          <cell r="I26" t="str">
            <v>S</v>
          </cell>
          <cell r="J26">
            <v>56.16</v>
          </cell>
          <cell r="K26">
            <v>0</v>
          </cell>
        </row>
        <row r="27">
          <cell r="B27">
            <v>24.533333333333335</v>
          </cell>
          <cell r="C27">
            <v>31.6</v>
          </cell>
          <cell r="D27">
            <v>15.8</v>
          </cell>
          <cell r="E27">
            <v>54</v>
          </cell>
          <cell r="F27">
            <v>74</v>
          </cell>
          <cell r="G27">
            <v>34</v>
          </cell>
          <cell r="H27">
            <v>19.440000000000001</v>
          </cell>
          <cell r="I27" t="str">
            <v>S</v>
          </cell>
          <cell r="J27">
            <v>32.04</v>
          </cell>
          <cell r="K27">
            <v>0</v>
          </cell>
        </row>
        <row r="28">
          <cell r="B28">
            <v>26.405263157894737</v>
          </cell>
          <cell r="C28">
            <v>32.200000000000003</v>
          </cell>
          <cell r="D28">
            <v>21.5</v>
          </cell>
          <cell r="E28">
            <v>75.263157894736835</v>
          </cell>
          <cell r="F28">
            <v>95</v>
          </cell>
          <cell r="G28">
            <v>51</v>
          </cell>
          <cell r="H28">
            <v>20.52</v>
          </cell>
          <cell r="I28" t="str">
            <v>N</v>
          </cell>
          <cell r="J28">
            <v>35.64</v>
          </cell>
          <cell r="K28">
            <v>0.2</v>
          </cell>
        </row>
        <row r="29">
          <cell r="B29">
            <v>27.900000000000002</v>
          </cell>
          <cell r="C29">
            <v>33</v>
          </cell>
          <cell r="D29">
            <v>22.2</v>
          </cell>
          <cell r="E29">
            <v>69.588235294117652</v>
          </cell>
          <cell r="F29">
            <v>99</v>
          </cell>
          <cell r="G29">
            <v>47</v>
          </cell>
          <cell r="H29">
            <v>30.96</v>
          </cell>
          <cell r="I29" t="str">
            <v>NO</v>
          </cell>
          <cell r="J29">
            <v>51.12</v>
          </cell>
          <cell r="K29">
            <v>0</v>
          </cell>
        </row>
        <row r="30">
          <cell r="B30">
            <v>24.047058823529412</v>
          </cell>
          <cell r="C30">
            <v>28.1</v>
          </cell>
          <cell r="D30">
            <v>20.9</v>
          </cell>
          <cell r="E30">
            <v>79.235294117647058</v>
          </cell>
          <cell r="F30">
            <v>98</v>
          </cell>
          <cell r="G30">
            <v>56</v>
          </cell>
          <cell r="H30">
            <v>25.2</v>
          </cell>
          <cell r="I30" t="str">
            <v>S</v>
          </cell>
          <cell r="J30">
            <v>54</v>
          </cell>
          <cell r="K30">
            <v>1.2</v>
          </cell>
        </row>
        <row r="31">
          <cell r="B31">
            <v>25.094117647058823</v>
          </cell>
          <cell r="C31">
            <v>29.9</v>
          </cell>
          <cell r="D31">
            <v>18</v>
          </cell>
          <cell r="E31">
            <v>58.529411764705884</v>
          </cell>
          <cell r="F31">
            <v>90</v>
          </cell>
          <cell r="G31">
            <v>31</v>
          </cell>
          <cell r="H31">
            <v>13.32</v>
          </cell>
          <cell r="I31" t="str">
            <v>SE</v>
          </cell>
          <cell r="J31">
            <v>30.96</v>
          </cell>
          <cell r="K31">
            <v>0</v>
          </cell>
        </row>
        <row r="32">
          <cell r="B32">
            <v>25.89411764705882</v>
          </cell>
          <cell r="C32">
            <v>31.7</v>
          </cell>
          <cell r="D32">
            <v>18.600000000000001</v>
          </cell>
          <cell r="E32">
            <v>55.352941176470587</v>
          </cell>
          <cell r="F32">
            <v>75</v>
          </cell>
          <cell r="G32">
            <v>33</v>
          </cell>
          <cell r="H32">
            <v>12.6</v>
          </cell>
          <cell r="I32" t="str">
            <v>SE</v>
          </cell>
          <cell r="J32">
            <v>22.68</v>
          </cell>
          <cell r="K32">
            <v>0</v>
          </cell>
        </row>
        <row r="33">
          <cell r="B33">
            <v>27.152941176470591</v>
          </cell>
          <cell r="C33">
            <v>32.5</v>
          </cell>
          <cell r="D33">
            <v>19.2</v>
          </cell>
          <cell r="E33">
            <v>55.823529411764703</v>
          </cell>
          <cell r="F33">
            <v>91</v>
          </cell>
          <cell r="G33">
            <v>33</v>
          </cell>
          <cell r="H33">
            <v>12.6</v>
          </cell>
          <cell r="I33" t="str">
            <v>L</v>
          </cell>
          <cell r="J33">
            <v>28.8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27.22608695652173</v>
          </cell>
          <cell r="C5">
            <v>32.299999999999997</v>
          </cell>
          <cell r="D5">
            <v>23.4</v>
          </cell>
          <cell r="E5">
            <v>79.478260869565219</v>
          </cell>
          <cell r="F5">
            <v>92</v>
          </cell>
          <cell r="G5">
            <v>60</v>
          </cell>
          <cell r="H5">
            <v>7.5600000000000005</v>
          </cell>
          <cell r="I5" t="str">
            <v>N</v>
          </cell>
          <cell r="J5">
            <v>24.48</v>
          </cell>
          <cell r="K5">
            <v>0</v>
          </cell>
        </row>
        <row r="6">
          <cell r="B6">
            <v>27.237499999999997</v>
          </cell>
          <cell r="C6">
            <v>32.1</v>
          </cell>
          <cell r="D6">
            <v>24.2</v>
          </cell>
          <cell r="E6">
            <v>79.25</v>
          </cell>
          <cell r="F6">
            <v>92</v>
          </cell>
          <cell r="G6">
            <v>61</v>
          </cell>
          <cell r="H6">
            <v>7.9200000000000008</v>
          </cell>
          <cell r="I6" t="str">
            <v>N</v>
          </cell>
          <cell r="J6">
            <v>25.92</v>
          </cell>
          <cell r="K6">
            <v>0</v>
          </cell>
        </row>
        <row r="7">
          <cell r="B7">
            <v>26.808333333333337</v>
          </cell>
          <cell r="C7">
            <v>29.5</v>
          </cell>
          <cell r="D7">
            <v>24</v>
          </cell>
          <cell r="E7">
            <v>80.25</v>
          </cell>
          <cell r="F7">
            <v>93</v>
          </cell>
          <cell r="G7">
            <v>63</v>
          </cell>
          <cell r="H7">
            <v>10.08</v>
          </cell>
          <cell r="I7" t="str">
            <v>O</v>
          </cell>
          <cell r="J7">
            <v>32.76</v>
          </cell>
          <cell r="K7">
            <v>0</v>
          </cell>
        </row>
        <row r="8">
          <cell r="B8">
            <v>25.533333333333331</v>
          </cell>
          <cell r="C8">
            <v>33.6</v>
          </cell>
          <cell r="D8">
            <v>22.5</v>
          </cell>
          <cell r="E8">
            <v>84.166666666666671</v>
          </cell>
          <cell r="F8">
            <v>94</v>
          </cell>
          <cell r="G8">
            <v>54</v>
          </cell>
          <cell r="H8">
            <v>13.68</v>
          </cell>
          <cell r="I8" t="str">
            <v>N</v>
          </cell>
          <cell r="J8">
            <v>46.080000000000005</v>
          </cell>
          <cell r="K8">
            <v>0.60000000000000009</v>
          </cell>
        </row>
        <row r="9">
          <cell r="B9">
            <v>25.654166666666658</v>
          </cell>
          <cell r="C9">
            <v>32.1</v>
          </cell>
          <cell r="D9">
            <v>23.4</v>
          </cell>
          <cell r="E9">
            <v>86</v>
          </cell>
          <cell r="F9">
            <v>93</v>
          </cell>
          <cell r="G9">
            <v>57</v>
          </cell>
          <cell r="H9">
            <v>12.6</v>
          </cell>
          <cell r="I9" t="str">
            <v>S</v>
          </cell>
          <cell r="J9">
            <v>37.440000000000005</v>
          </cell>
          <cell r="K9">
            <v>13.4</v>
          </cell>
        </row>
        <row r="10">
          <cell r="B10">
            <v>27.183333333333334</v>
          </cell>
          <cell r="C10">
            <v>33.9</v>
          </cell>
          <cell r="D10">
            <v>22.9</v>
          </cell>
          <cell r="E10">
            <v>80.333333333333329</v>
          </cell>
          <cell r="F10">
            <v>95</v>
          </cell>
          <cell r="G10">
            <v>50</v>
          </cell>
          <cell r="H10">
            <v>8.64</v>
          </cell>
          <cell r="I10" t="str">
            <v>NO</v>
          </cell>
          <cell r="J10">
            <v>31.680000000000003</v>
          </cell>
          <cell r="K10">
            <v>0.2</v>
          </cell>
        </row>
        <row r="11">
          <cell r="B11">
            <v>27.779166666666672</v>
          </cell>
          <cell r="C11">
            <v>33.6</v>
          </cell>
          <cell r="D11">
            <v>24.1</v>
          </cell>
          <cell r="E11">
            <v>80.333333333333329</v>
          </cell>
          <cell r="F11">
            <v>95</v>
          </cell>
          <cell r="G11">
            <v>58</v>
          </cell>
          <cell r="H11">
            <v>11.16</v>
          </cell>
          <cell r="I11" t="str">
            <v>N</v>
          </cell>
          <cell r="J11">
            <v>31.319999999999997</v>
          </cell>
          <cell r="K11">
            <v>0</v>
          </cell>
        </row>
        <row r="12">
          <cell r="B12">
            <v>27.990909090909089</v>
          </cell>
          <cell r="C12">
            <v>34.700000000000003</v>
          </cell>
          <cell r="D12">
            <v>23.1</v>
          </cell>
          <cell r="E12">
            <v>74.272727272727266</v>
          </cell>
          <cell r="F12">
            <v>93</v>
          </cell>
          <cell r="G12">
            <v>43</v>
          </cell>
          <cell r="H12">
            <v>4.32</v>
          </cell>
          <cell r="I12" t="str">
            <v>O</v>
          </cell>
          <cell r="J12">
            <v>22.32</v>
          </cell>
          <cell r="K12">
            <v>0.2</v>
          </cell>
        </row>
        <row r="13">
          <cell r="B13">
            <v>27.345833333333331</v>
          </cell>
          <cell r="C13">
            <v>33</v>
          </cell>
          <cell r="D13">
            <v>23.3</v>
          </cell>
          <cell r="E13">
            <v>79.541666666666671</v>
          </cell>
          <cell r="F13">
            <v>93</v>
          </cell>
          <cell r="G13">
            <v>56</v>
          </cell>
          <cell r="H13">
            <v>6.84</v>
          </cell>
          <cell r="I13" t="str">
            <v>SO</v>
          </cell>
          <cell r="J13">
            <v>18.720000000000002</v>
          </cell>
          <cell r="K13">
            <v>0.4</v>
          </cell>
        </row>
        <row r="14">
          <cell r="B14">
            <v>27.325000000000006</v>
          </cell>
          <cell r="C14">
            <v>32.4</v>
          </cell>
          <cell r="D14">
            <v>24.5</v>
          </cell>
          <cell r="E14">
            <v>82.458333333333329</v>
          </cell>
          <cell r="F14">
            <v>94</v>
          </cell>
          <cell r="G14">
            <v>59</v>
          </cell>
          <cell r="H14">
            <v>9</v>
          </cell>
          <cell r="I14" t="str">
            <v>N</v>
          </cell>
          <cell r="J14">
            <v>23.040000000000003</v>
          </cell>
          <cell r="K14">
            <v>19.999999999999996</v>
          </cell>
        </row>
        <row r="15">
          <cell r="B15">
            <v>27.208695652173915</v>
          </cell>
          <cell r="C15">
            <v>32.1</v>
          </cell>
          <cell r="D15">
            <v>23.8</v>
          </cell>
          <cell r="E15">
            <v>83.304347826086953</v>
          </cell>
          <cell r="F15">
            <v>93</v>
          </cell>
          <cell r="G15">
            <v>60</v>
          </cell>
          <cell r="H15">
            <v>10.8</v>
          </cell>
          <cell r="I15" t="str">
            <v>N</v>
          </cell>
          <cell r="J15">
            <v>22.32</v>
          </cell>
          <cell r="K15">
            <v>3.6</v>
          </cell>
        </row>
        <row r="16">
          <cell r="B16">
            <v>27.245833333333341</v>
          </cell>
          <cell r="C16">
            <v>32.4</v>
          </cell>
          <cell r="D16">
            <v>23.8</v>
          </cell>
          <cell r="E16">
            <v>82.083333333333329</v>
          </cell>
          <cell r="F16">
            <v>94</v>
          </cell>
          <cell r="G16">
            <v>58</v>
          </cell>
          <cell r="H16">
            <v>7.2</v>
          </cell>
          <cell r="I16" t="str">
            <v>L</v>
          </cell>
          <cell r="J16">
            <v>19.079999999999998</v>
          </cell>
          <cell r="K16">
            <v>20.199999999999996</v>
          </cell>
        </row>
        <row r="17">
          <cell r="B17">
            <v>27.216666666666665</v>
          </cell>
          <cell r="C17">
            <v>32.299999999999997</v>
          </cell>
          <cell r="D17">
            <v>23.4</v>
          </cell>
          <cell r="E17">
            <v>81.041666666666671</v>
          </cell>
          <cell r="F17">
            <v>93</v>
          </cell>
          <cell r="G17">
            <v>59</v>
          </cell>
          <cell r="H17">
            <v>9.7200000000000006</v>
          </cell>
          <cell r="I17" t="str">
            <v>NE</v>
          </cell>
          <cell r="J17">
            <v>37.440000000000005</v>
          </cell>
          <cell r="K17">
            <v>13.2</v>
          </cell>
        </row>
        <row r="18">
          <cell r="B18">
            <v>28.279166666666665</v>
          </cell>
          <cell r="C18">
            <v>33</v>
          </cell>
          <cell r="D18">
            <v>25.8</v>
          </cell>
          <cell r="E18">
            <v>82.541666666666671</v>
          </cell>
          <cell r="F18">
            <v>93</v>
          </cell>
          <cell r="G18">
            <v>57</v>
          </cell>
          <cell r="H18">
            <v>13.68</v>
          </cell>
          <cell r="I18" t="str">
            <v>NE</v>
          </cell>
          <cell r="J18">
            <v>27.36</v>
          </cell>
          <cell r="K18">
            <v>2</v>
          </cell>
        </row>
        <row r="19">
          <cell r="B19">
            <v>29.520833333333325</v>
          </cell>
          <cell r="C19">
            <v>35.200000000000003</v>
          </cell>
          <cell r="D19">
            <v>25.1</v>
          </cell>
          <cell r="E19">
            <v>76.333333333333329</v>
          </cell>
          <cell r="F19">
            <v>93</v>
          </cell>
          <cell r="G19">
            <v>47</v>
          </cell>
          <cell r="H19">
            <v>5.7600000000000007</v>
          </cell>
          <cell r="I19" t="str">
            <v>N</v>
          </cell>
          <cell r="J19">
            <v>20.16</v>
          </cell>
          <cell r="K19">
            <v>0</v>
          </cell>
        </row>
        <row r="20">
          <cell r="B20">
            <v>28.366666666666671</v>
          </cell>
          <cell r="C20">
            <v>34.1</v>
          </cell>
          <cell r="D20">
            <v>25</v>
          </cell>
          <cell r="E20">
            <v>78.458333333333329</v>
          </cell>
          <cell r="F20">
            <v>93</v>
          </cell>
          <cell r="G20">
            <v>57</v>
          </cell>
          <cell r="H20">
            <v>16.2</v>
          </cell>
          <cell r="I20" t="str">
            <v>N</v>
          </cell>
          <cell r="J20">
            <v>34.56</v>
          </cell>
          <cell r="K20">
            <v>0</v>
          </cell>
        </row>
        <row r="21">
          <cell r="B21">
            <v>29.129166666666663</v>
          </cell>
          <cell r="C21">
            <v>34.9</v>
          </cell>
          <cell r="D21">
            <v>24.9</v>
          </cell>
          <cell r="E21">
            <v>74.833333333333329</v>
          </cell>
          <cell r="F21">
            <v>93</v>
          </cell>
          <cell r="G21">
            <v>48</v>
          </cell>
          <cell r="H21">
            <v>12.96</v>
          </cell>
          <cell r="I21" t="str">
            <v>N</v>
          </cell>
          <cell r="J21">
            <v>28.08</v>
          </cell>
          <cell r="K21">
            <v>0</v>
          </cell>
        </row>
        <row r="22">
          <cell r="B22">
            <v>29.591666666666665</v>
          </cell>
          <cell r="C22">
            <v>35.5</v>
          </cell>
          <cell r="D22">
            <v>24.6</v>
          </cell>
          <cell r="E22">
            <v>73.041666666666671</v>
          </cell>
          <cell r="F22">
            <v>93</v>
          </cell>
          <cell r="G22">
            <v>48</v>
          </cell>
          <cell r="H22">
            <v>10.8</v>
          </cell>
          <cell r="I22" t="str">
            <v>NE</v>
          </cell>
          <cell r="J22">
            <v>26.28</v>
          </cell>
          <cell r="K22">
            <v>0</v>
          </cell>
        </row>
        <row r="23">
          <cell r="B23">
            <v>28.816666666666666</v>
          </cell>
          <cell r="C23">
            <v>34.1</v>
          </cell>
          <cell r="D23">
            <v>25.5</v>
          </cell>
          <cell r="E23">
            <v>77.833333333333329</v>
          </cell>
          <cell r="F23">
            <v>90</v>
          </cell>
          <cell r="G23">
            <v>55</v>
          </cell>
          <cell r="H23">
            <v>4.6800000000000006</v>
          </cell>
          <cell r="I23" t="str">
            <v>NO</v>
          </cell>
          <cell r="J23">
            <v>20.16</v>
          </cell>
          <cell r="K23">
            <v>0</v>
          </cell>
        </row>
        <row r="24">
          <cell r="B24">
            <v>27.245833333333337</v>
          </cell>
          <cell r="C24">
            <v>31.9</v>
          </cell>
          <cell r="D24">
            <v>24.8</v>
          </cell>
          <cell r="E24">
            <v>84.958333333333329</v>
          </cell>
          <cell r="F24">
            <v>92</v>
          </cell>
          <cell r="G24">
            <v>64</v>
          </cell>
          <cell r="H24">
            <v>6.84</v>
          </cell>
          <cell r="I24" t="str">
            <v>SO</v>
          </cell>
          <cell r="J24">
            <v>23.400000000000002</v>
          </cell>
          <cell r="K24">
            <v>0.6</v>
          </cell>
        </row>
        <row r="25">
          <cell r="B25">
            <v>25.537500000000005</v>
          </cell>
          <cell r="C25">
            <v>31.6</v>
          </cell>
          <cell r="D25">
            <v>22.4</v>
          </cell>
          <cell r="E25">
            <v>87.75</v>
          </cell>
          <cell r="F25">
            <v>95</v>
          </cell>
          <cell r="G25">
            <v>63</v>
          </cell>
          <cell r="H25">
            <v>10.44</v>
          </cell>
          <cell r="I25" t="str">
            <v>S</v>
          </cell>
          <cell r="J25">
            <v>37.440000000000005</v>
          </cell>
          <cell r="K25">
            <v>23</v>
          </cell>
        </row>
        <row r="26">
          <cell r="B26">
            <v>24.666666666666668</v>
          </cell>
          <cell r="C26">
            <v>29.7</v>
          </cell>
          <cell r="D26">
            <v>19.600000000000001</v>
          </cell>
          <cell r="E26">
            <v>61.333333333333336</v>
          </cell>
          <cell r="F26">
            <v>93</v>
          </cell>
          <cell r="G26">
            <v>38</v>
          </cell>
          <cell r="H26">
            <v>12.6</v>
          </cell>
          <cell r="I26" t="str">
            <v>S</v>
          </cell>
          <cell r="J26">
            <v>26.64</v>
          </cell>
          <cell r="K26">
            <v>6.2</v>
          </cell>
        </row>
        <row r="27">
          <cell r="B27">
            <v>23.979166666666661</v>
          </cell>
          <cell r="C27">
            <v>31.1</v>
          </cell>
          <cell r="D27">
            <v>17.899999999999999</v>
          </cell>
          <cell r="E27">
            <v>58.541666666666664</v>
          </cell>
          <cell r="F27">
            <v>87</v>
          </cell>
          <cell r="G27">
            <v>42</v>
          </cell>
          <cell r="H27">
            <v>5.7600000000000007</v>
          </cell>
          <cell r="I27" t="str">
            <v>S</v>
          </cell>
          <cell r="J27">
            <v>15.120000000000001</v>
          </cell>
          <cell r="K27">
            <v>0</v>
          </cell>
        </row>
        <row r="28">
          <cell r="B28">
            <v>26.754166666666666</v>
          </cell>
          <cell r="C28">
            <v>32.799999999999997</v>
          </cell>
          <cell r="D28">
            <v>21.7</v>
          </cell>
          <cell r="E28">
            <v>72.916666666666671</v>
          </cell>
          <cell r="F28">
            <v>93</v>
          </cell>
          <cell r="G28">
            <v>49</v>
          </cell>
          <cell r="H28">
            <v>9</v>
          </cell>
          <cell r="I28" t="str">
            <v>N</v>
          </cell>
          <cell r="J28">
            <v>25.56</v>
          </cell>
          <cell r="K28">
            <v>0</v>
          </cell>
        </row>
        <row r="29">
          <cell r="B29">
            <v>27.058333333333337</v>
          </cell>
          <cell r="C29">
            <v>31.7</v>
          </cell>
          <cell r="D29">
            <v>23.8</v>
          </cell>
          <cell r="E29">
            <v>82.125</v>
          </cell>
          <cell r="F29">
            <v>92</v>
          </cell>
          <cell r="G29">
            <v>61</v>
          </cell>
          <cell r="H29">
            <v>8.64</v>
          </cell>
          <cell r="I29" t="str">
            <v>N</v>
          </cell>
          <cell r="J29">
            <v>42.12</v>
          </cell>
          <cell r="K29">
            <v>21.799999999999997</v>
          </cell>
        </row>
        <row r="30">
          <cell r="B30">
            <v>25.412500000000005</v>
          </cell>
          <cell r="C30">
            <v>27.8</v>
          </cell>
          <cell r="D30">
            <v>23.3</v>
          </cell>
          <cell r="E30">
            <v>84.833333333333329</v>
          </cell>
          <cell r="F30">
            <v>94</v>
          </cell>
          <cell r="G30">
            <v>61</v>
          </cell>
          <cell r="H30">
            <v>12.96</v>
          </cell>
          <cell r="I30" t="str">
            <v>N</v>
          </cell>
          <cell r="J30">
            <v>27.720000000000002</v>
          </cell>
          <cell r="K30">
            <v>16.8</v>
          </cell>
        </row>
        <row r="31">
          <cell r="B31">
            <v>25.087500000000002</v>
          </cell>
          <cell r="C31">
            <v>31.9</v>
          </cell>
          <cell r="D31">
            <v>19.7</v>
          </cell>
          <cell r="E31">
            <v>71.041666666666671</v>
          </cell>
          <cell r="F31">
            <v>92</v>
          </cell>
          <cell r="G31">
            <v>37</v>
          </cell>
          <cell r="H31">
            <v>4.32</v>
          </cell>
          <cell r="I31" t="str">
            <v>SO</v>
          </cell>
          <cell r="J31">
            <v>16.559999999999999</v>
          </cell>
          <cell r="K31">
            <v>0</v>
          </cell>
        </row>
        <row r="32">
          <cell r="B32">
            <v>25.254166666666663</v>
          </cell>
          <cell r="C32">
            <v>32.799999999999997</v>
          </cell>
          <cell r="D32">
            <v>18.7</v>
          </cell>
          <cell r="E32">
            <v>67.458333333333329</v>
          </cell>
          <cell r="F32">
            <v>92</v>
          </cell>
          <cell r="G32">
            <v>33</v>
          </cell>
          <cell r="H32">
            <v>6.12</v>
          </cell>
          <cell r="I32" t="str">
            <v>S</v>
          </cell>
          <cell r="J32">
            <v>16.559999999999999</v>
          </cell>
          <cell r="K32">
            <v>0</v>
          </cell>
        </row>
        <row r="33">
          <cell r="B33">
            <v>26.125000000000004</v>
          </cell>
          <cell r="C33">
            <v>33.799999999999997</v>
          </cell>
          <cell r="D33">
            <v>20.7</v>
          </cell>
          <cell r="E33">
            <v>67.333333333333329</v>
          </cell>
          <cell r="F33">
            <v>91</v>
          </cell>
          <cell r="G33">
            <v>35</v>
          </cell>
          <cell r="H33">
            <v>4.6800000000000006</v>
          </cell>
          <cell r="I33" t="str">
            <v>S</v>
          </cell>
          <cell r="J33">
            <v>14.76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26.241666666666664</v>
          </cell>
          <cell r="C5">
            <v>31.5</v>
          </cell>
          <cell r="D5">
            <v>23.3</v>
          </cell>
          <cell r="E5">
            <v>83.916666666666671</v>
          </cell>
          <cell r="F5">
            <v>97</v>
          </cell>
          <cell r="G5">
            <v>60</v>
          </cell>
          <cell r="H5">
            <v>15.48</v>
          </cell>
          <cell r="I5" t="str">
            <v>NO</v>
          </cell>
          <cell r="J5">
            <v>33.840000000000003</v>
          </cell>
          <cell r="K5">
            <v>16</v>
          </cell>
        </row>
        <row r="6">
          <cell r="B6">
            <v>25.900000000000006</v>
          </cell>
          <cell r="C6">
            <v>31.6</v>
          </cell>
          <cell r="D6">
            <v>22.1</v>
          </cell>
          <cell r="E6">
            <v>85.208333333333329</v>
          </cell>
          <cell r="F6">
            <v>97</v>
          </cell>
          <cell r="G6">
            <v>60</v>
          </cell>
          <cell r="H6">
            <v>16.559999999999999</v>
          </cell>
          <cell r="I6" t="str">
            <v>O</v>
          </cell>
          <cell r="J6">
            <v>34.92</v>
          </cell>
          <cell r="K6">
            <v>14.2</v>
          </cell>
        </row>
        <row r="7">
          <cell r="B7">
            <v>24.216666666666669</v>
          </cell>
          <cell r="C7">
            <v>29.5</v>
          </cell>
          <cell r="D7">
            <v>21.2</v>
          </cell>
          <cell r="E7">
            <v>89.625</v>
          </cell>
          <cell r="F7">
            <v>98</v>
          </cell>
          <cell r="G7">
            <v>68</v>
          </cell>
          <cell r="H7">
            <v>14.76</v>
          </cell>
          <cell r="I7" t="str">
            <v>SE</v>
          </cell>
          <cell r="J7">
            <v>41.76</v>
          </cell>
          <cell r="K7">
            <v>18.599999999999998</v>
          </cell>
        </row>
        <row r="8">
          <cell r="B8">
            <v>25.191666666666666</v>
          </cell>
          <cell r="C8">
            <v>31.3</v>
          </cell>
          <cell r="D8">
            <v>21.5</v>
          </cell>
          <cell r="E8">
            <v>83.708333333333329</v>
          </cell>
          <cell r="F8">
            <v>96</v>
          </cell>
          <cell r="G8">
            <v>58</v>
          </cell>
          <cell r="H8">
            <v>10.8</v>
          </cell>
          <cell r="I8" t="str">
            <v>L</v>
          </cell>
          <cell r="J8">
            <v>20.88</v>
          </cell>
          <cell r="K8">
            <v>0</v>
          </cell>
        </row>
        <row r="9">
          <cell r="B9">
            <v>25.891666666666666</v>
          </cell>
          <cell r="C9">
            <v>33.1</v>
          </cell>
          <cell r="D9">
            <v>23.4</v>
          </cell>
          <cell r="E9">
            <v>83.625</v>
          </cell>
          <cell r="F9">
            <v>95</v>
          </cell>
          <cell r="G9">
            <v>55</v>
          </cell>
          <cell r="H9">
            <v>19.079999999999998</v>
          </cell>
          <cell r="I9" t="str">
            <v>NE</v>
          </cell>
          <cell r="J9">
            <v>50.76</v>
          </cell>
          <cell r="K9">
            <v>0.8</v>
          </cell>
        </row>
        <row r="10">
          <cell r="B10">
            <v>26.670833333333334</v>
          </cell>
          <cell r="C10">
            <v>33.799999999999997</v>
          </cell>
          <cell r="D10">
            <v>21.9</v>
          </cell>
          <cell r="E10">
            <v>77.791666666666671</v>
          </cell>
          <cell r="F10">
            <v>97</v>
          </cell>
          <cell r="G10">
            <v>47</v>
          </cell>
          <cell r="H10">
            <v>11.16</v>
          </cell>
          <cell r="I10" t="str">
            <v>SE</v>
          </cell>
          <cell r="J10">
            <v>21.240000000000002</v>
          </cell>
          <cell r="K10">
            <v>0.2</v>
          </cell>
        </row>
        <row r="11">
          <cell r="B11">
            <v>27.445833333333329</v>
          </cell>
          <cell r="C11">
            <v>32</v>
          </cell>
          <cell r="D11">
            <v>22.7</v>
          </cell>
          <cell r="E11">
            <v>75</v>
          </cell>
          <cell r="F11">
            <v>95</v>
          </cell>
          <cell r="G11">
            <v>54</v>
          </cell>
          <cell r="H11">
            <v>14.76</v>
          </cell>
          <cell r="I11" t="str">
            <v>SE</v>
          </cell>
          <cell r="J11">
            <v>27.36</v>
          </cell>
          <cell r="K11">
            <v>0</v>
          </cell>
        </row>
        <row r="12">
          <cell r="B12">
            <v>26.645833333333332</v>
          </cell>
          <cell r="C12">
            <v>32.299999999999997</v>
          </cell>
          <cell r="D12">
            <v>22.5</v>
          </cell>
          <cell r="E12">
            <v>78</v>
          </cell>
          <cell r="F12">
            <v>96</v>
          </cell>
          <cell r="G12">
            <v>54</v>
          </cell>
          <cell r="H12">
            <v>16.920000000000002</v>
          </cell>
          <cell r="I12" t="str">
            <v>SE</v>
          </cell>
          <cell r="J12">
            <v>37.800000000000004</v>
          </cell>
          <cell r="K12">
            <v>0</v>
          </cell>
        </row>
        <row r="13">
          <cell r="B13">
            <v>26.875</v>
          </cell>
          <cell r="C13">
            <v>33.4</v>
          </cell>
          <cell r="D13">
            <v>22.8</v>
          </cell>
          <cell r="E13">
            <v>77.166666666666671</v>
          </cell>
          <cell r="F13">
            <v>95</v>
          </cell>
          <cell r="G13">
            <v>50</v>
          </cell>
          <cell r="H13">
            <v>9.7200000000000006</v>
          </cell>
          <cell r="I13" t="str">
            <v>SE</v>
          </cell>
          <cell r="J13">
            <v>21.96</v>
          </cell>
          <cell r="K13">
            <v>0</v>
          </cell>
        </row>
        <row r="14">
          <cell r="B14">
            <v>27.304166666666664</v>
          </cell>
          <cell r="C14">
            <v>35</v>
          </cell>
          <cell r="D14">
            <v>23</v>
          </cell>
          <cell r="E14">
            <v>78.291666666666671</v>
          </cell>
          <cell r="F14">
            <v>97</v>
          </cell>
          <cell r="G14">
            <v>49</v>
          </cell>
          <cell r="H14">
            <v>15.48</v>
          </cell>
          <cell r="I14" t="str">
            <v>SE</v>
          </cell>
          <cell r="J14">
            <v>31.680000000000003</v>
          </cell>
          <cell r="K14">
            <v>0</v>
          </cell>
        </row>
        <row r="15">
          <cell r="B15">
            <v>25.658333333333331</v>
          </cell>
          <cell r="C15">
            <v>29.8</v>
          </cell>
          <cell r="D15">
            <v>23.2</v>
          </cell>
          <cell r="E15">
            <v>82</v>
          </cell>
          <cell r="F15">
            <v>94</v>
          </cell>
          <cell r="G15">
            <v>64</v>
          </cell>
          <cell r="H15">
            <v>12.96</v>
          </cell>
          <cell r="I15" t="str">
            <v>L</v>
          </cell>
          <cell r="J15">
            <v>26.64</v>
          </cell>
          <cell r="K15">
            <v>0</v>
          </cell>
        </row>
        <row r="16">
          <cell r="B16">
            <v>25.704166666666669</v>
          </cell>
          <cell r="C16">
            <v>32</v>
          </cell>
          <cell r="D16">
            <v>20.8</v>
          </cell>
          <cell r="E16">
            <v>70.916666666666671</v>
          </cell>
          <cell r="F16">
            <v>90</v>
          </cell>
          <cell r="G16">
            <v>47</v>
          </cell>
          <cell r="H16">
            <v>18.720000000000002</v>
          </cell>
          <cell r="I16" t="str">
            <v>L</v>
          </cell>
          <cell r="J16">
            <v>30.6</v>
          </cell>
          <cell r="K16">
            <v>0</v>
          </cell>
        </row>
        <row r="17">
          <cell r="B17">
            <v>26.149999999999995</v>
          </cell>
          <cell r="C17">
            <v>32.799999999999997</v>
          </cell>
          <cell r="D17">
            <v>21.5</v>
          </cell>
          <cell r="E17">
            <v>69.125</v>
          </cell>
          <cell r="F17">
            <v>90</v>
          </cell>
          <cell r="G17">
            <v>41</v>
          </cell>
          <cell r="H17">
            <v>18.720000000000002</v>
          </cell>
          <cell r="I17" t="str">
            <v>L</v>
          </cell>
          <cell r="J17">
            <v>34.200000000000003</v>
          </cell>
          <cell r="K17">
            <v>0</v>
          </cell>
        </row>
        <row r="18">
          <cell r="B18">
            <v>26.579166666666666</v>
          </cell>
          <cell r="C18">
            <v>34</v>
          </cell>
          <cell r="D18">
            <v>20.100000000000001</v>
          </cell>
          <cell r="E18">
            <v>65.625</v>
          </cell>
          <cell r="F18">
            <v>88</v>
          </cell>
          <cell r="G18">
            <v>45</v>
          </cell>
          <cell r="H18">
            <v>16.559999999999999</v>
          </cell>
          <cell r="I18" t="str">
            <v>L</v>
          </cell>
          <cell r="J18">
            <v>30.6</v>
          </cell>
          <cell r="K18">
            <v>0</v>
          </cell>
        </row>
        <row r="19">
          <cell r="B19">
            <v>29.112500000000008</v>
          </cell>
          <cell r="C19">
            <v>36</v>
          </cell>
          <cell r="D19">
            <v>23.3</v>
          </cell>
          <cell r="E19">
            <v>62.25</v>
          </cell>
          <cell r="F19">
            <v>82</v>
          </cell>
          <cell r="G19">
            <v>43</v>
          </cell>
          <cell r="H19">
            <v>11.16</v>
          </cell>
          <cell r="I19" t="str">
            <v>SE</v>
          </cell>
          <cell r="J19">
            <v>19.079999999999998</v>
          </cell>
          <cell r="K19">
            <v>0</v>
          </cell>
        </row>
        <row r="20">
          <cell r="B20">
            <v>30.033333333333335</v>
          </cell>
          <cell r="C20">
            <v>37.299999999999997</v>
          </cell>
          <cell r="D20">
            <v>23.5</v>
          </cell>
          <cell r="E20">
            <v>65</v>
          </cell>
          <cell r="F20">
            <v>94</v>
          </cell>
          <cell r="G20">
            <v>37</v>
          </cell>
          <cell r="H20">
            <v>13.32</v>
          </cell>
          <cell r="I20" t="str">
            <v>NE</v>
          </cell>
          <cell r="J20">
            <v>23.400000000000002</v>
          </cell>
          <cell r="K20">
            <v>0</v>
          </cell>
        </row>
        <row r="21">
          <cell r="B21">
            <v>30.5</v>
          </cell>
          <cell r="C21">
            <v>37.799999999999997</v>
          </cell>
          <cell r="D21">
            <v>25.2</v>
          </cell>
          <cell r="E21">
            <v>63.791666666666664</v>
          </cell>
          <cell r="F21">
            <v>89</v>
          </cell>
          <cell r="G21">
            <v>40</v>
          </cell>
          <cell r="H21">
            <v>24.840000000000003</v>
          </cell>
          <cell r="I21" t="str">
            <v>N</v>
          </cell>
          <cell r="J21">
            <v>46.440000000000005</v>
          </cell>
          <cell r="K21">
            <v>0</v>
          </cell>
        </row>
        <row r="22">
          <cell r="B22">
            <v>28.666666666666671</v>
          </cell>
          <cell r="C22">
            <v>37</v>
          </cell>
          <cell r="D22">
            <v>24.4</v>
          </cell>
          <cell r="E22">
            <v>73.666666666666671</v>
          </cell>
          <cell r="F22">
            <v>90</v>
          </cell>
          <cell r="G22">
            <v>43</v>
          </cell>
          <cell r="H22">
            <v>15.48</v>
          </cell>
          <cell r="I22" t="str">
            <v>N</v>
          </cell>
          <cell r="J22">
            <v>55.800000000000004</v>
          </cell>
          <cell r="K22">
            <v>7</v>
          </cell>
        </row>
        <row r="23">
          <cell r="B23">
            <v>26.820833333333329</v>
          </cell>
          <cell r="C23">
            <v>35</v>
          </cell>
          <cell r="D23">
            <v>23.5</v>
          </cell>
          <cell r="E23">
            <v>81.541666666666671</v>
          </cell>
          <cell r="F23">
            <v>95</v>
          </cell>
          <cell r="G23">
            <v>47</v>
          </cell>
          <cell r="H23">
            <v>15.48</v>
          </cell>
          <cell r="I23" t="str">
            <v>NE</v>
          </cell>
          <cell r="J23">
            <v>44.28</v>
          </cell>
          <cell r="K23">
            <v>0</v>
          </cell>
        </row>
        <row r="24">
          <cell r="B24">
            <v>26.041666666666671</v>
          </cell>
          <cell r="C24">
            <v>33.4</v>
          </cell>
          <cell r="D24">
            <v>22.4</v>
          </cell>
          <cell r="E24">
            <v>86.666666666666671</v>
          </cell>
          <cell r="F24">
            <v>98</v>
          </cell>
          <cell r="G24">
            <v>57</v>
          </cell>
          <cell r="H24">
            <v>15.48</v>
          </cell>
          <cell r="I24" t="str">
            <v>O</v>
          </cell>
          <cell r="J24">
            <v>40.32</v>
          </cell>
          <cell r="K24">
            <v>32.800000000000004</v>
          </cell>
        </row>
        <row r="25">
          <cell r="B25">
            <v>26.620833333333326</v>
          </cell>
          <cell r="C25">
            <v>33.4</v>
          </cell>
          <cell r="D25">
            <v>23</v>
          </cell>
          <cell r="E25">
            <v>84.583333333333329</v>
          </cell>
          <cell r="F25">
            <v>98</v>
          </cell>
          <cell r="G25">
            <v>57</v>
          </cell>
          <cell r="H25">
            <v>11.16</v>
          </cell>
          <cell r="I25" t="str">
            <v>S</v>
          </cell>
          <cell r="J25">
            <v>30.240000000000002</v>
          </cell>
          <cell r="K25">
            <v>0</v>
          </cell>
        </row>
        <row r="26">
          <cell r="B26">
            <v>25.062499999999996</v>
          </cell>
          <cell r="C26">
            <v>31.2</v>
          </cell>
          <cell r="D26">
            <v>18.899999999999999</v>
          </cell>
          <cell r="E26">
            <v>52.458333333333336</v>
          </cell>
          <cell r="F26">
            <v>80</v>
          </cell>
          <cell r="G26">
            <v>29</v>
          </cell>
          <cell r="H26">
            <v>16.920000000000002</v>
          </cell>
          <cell r="I26" t="str">
            <v>SO</v>
          </cell>
          <cell r="J26">
            <v>40.32</v>
          </cell>
          <cell r="K26">
            <v>0</v>
          </cell>
        </row>
        <row r="27">
          <cell r="B27">
            <v>24.112500000000001</v>
          </cell>
          <cell r="C27">
            <v>30.9</v>
          </cell>
          <cell r="D27">
            <v>17.3</v>
          </cell>
          <cell r="E27">
            <v>63.791666666666664</v>
          </cell>
          <cell r="F27">
            <v>84</v>
          </cell>
          <cell r="G27">
            <v>38</v>
          </cell>
          <cell r="H27">
            <v>16.2</v>
          </cell>
          <cell r="I27" t="str">
            <v>L</v>
          </cell>
          <cell r="J27">
            <v>29.52</v>
          </cell>
          <cell r="K27">
            <v>0</v>
          </cell>
        </row>
        <row r="28">
          <cell r="B28">
            <v>26.429166666666664</v>
          </cell>
          <cell r="C28">
            <v>32.200000000000003</v>
          </cell>
          <cell r="D28">
            <v>22.8</v>
          </cell>
          <cell r="E28">
            <v>77.458333333333329</v>
          </cell>
          <cell r="F28">
            <v>93</v>
          </cell>
          <cell r="G28">
            <v>54</v>
          </cell>
          <cell r="H28">
            <v>12.6</v>
          </cell>
          <cell r="I28" t="str">
            <v>L</v>
          </cell>
          <cell r="J28">
            <v>25.92</v>
          </cell>
          <cell r="K28">
            <v>0</v>
          </cell>
        </row>
        <row r="29">
          <cell r="B29">
            <v>26.858333333333324</v>
          </cell>
          <cell r="C29">
            <v>33.200000000000003</v>
          </cell>
          <cell r="D29">
            <v>23.1</v>
          </cell>
          <cell r="E29">
            <v>81.375</v>
          </cell>
          <cell r="F29">
            <v>97</v>
          </cell>
          <cell r="G29">
            <v>53</v>
          </cell>
          <cell r="H29">
            <v>15.120000000000001</v>
          </cell>
          <cell r="I29" t="str">
            <v>NO</v>
          </cell>
          <cell r="J29">
            <v>39.6</v>
          </cell>
          <cell r="K29">
            <v>12.999999999999998</v>
          </cell>
        </row>
        <row r="30">
          <cell r="B30">
            <v>23.870833333333337</v>
          </cell>
          <cell r="C30">
            <v>26.7</v>
          </cell>
          <cell r="D30">
            <v>20.3</v>
          </cell>
          <cell r="E30">
            <v>89.875</v>
          </cell>
          <cell r="F30">
            <v>97</v>
          </cell>
          <cell r="G30">
            <v>71</v>
          </cell>
          <cell r="H30">
            <v>21.6</v>
          </cell>
          <cell r="I30" t="str">
            <v>SO</v>
          </cell>
          <cell r="J30">
            <v>39.24</v>
          </cell>
          <cell r="K30">
            <v>23.8</v>
          </cell>
        </row>
        <row r="31">
          <cell r="B31">
            <v>24.475000000000005</v>
          </cell>
          <cell r="C31">
            <v>31.1</v>
          </cell>
          <cell r="D31">
            <v>19.3</v>
          </cell>
          <cell r="E31">
            <v>69.291666666666671</v>
          </cell>
          <cell r="F31">
            <v>93</v>
          </cell>
          <cell r="G31">
            <v>40</v>
          </cell>
          <cell r="H31">
            <v>10.08</v>
          </cell>
          <cell r="I31" t="str">
            <v>SO</v>
          </cell>
          <cell r="J31">
            <v>26.28</v>
          </cell>
          <cell r="K31">
            <v>0</v>
          </cell>
        </row>
        <row r="32">
          <cell r="B32">
            <v>24.895833333333332</v>
          </cell>
          <cell r="C32">
            <v>31.4</v>
          </cell>
          <cell r="D32">
            <v>19.899999999999999</v>
          </cell>
          <cell r="E32">
            <v>70.708333333333329</v>
          </cell>
          <cell r="F32">
            <v>91</v>
          </cell>
          <cell r="G32">
            <v>44</v>
          </cell>
          <cell r="H32">
            <v>14.76</v>
          </cell>
          <cell r="I32" t="str">
            <v>L</v>
          </cell>
          <cell r="J32">
            <v>27.720000000000002</v>
          </cell>
          <cell r="K32">
            <v>0</v>
          </cell>
        </row>
        <row r="33">
          <cell r="B33">
            <v>25.058333333333334</v>
          </cell>
          <cell r="C33">
            <v>31.4</v>
          </cell>
          <cell r="D33">
            <v>20</v>
          </cell>
          <cell r="E33">
            <v>69.583333333333329</v>
          </cell>
          <cell r="F33">
            <v>90</v>
          </cell>
          <cell r="G33">
            <v>42</v>
          </cell>
          <cell r="H33">
            <v>11.520000000000001</v>
          </cell>
          <cell r="I33" t="str">
            <v>SE</v>
          </cell>
          <cell r="J33">
            <v>27.36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27.571428571428566</v>
          </cell>
          <cell r="C5">
            <v>34</v>
          </cell>
          <cell r="D5">
            <v>21.8</v>
          </cell>
          <cell r="E5">
            <v>79.857142857142861</v>
          </cell>
          <cell r="F5">
            <v>95</v>
          </cell>
          <cell r="G5">
            <v>54</v>
          </cell>
          <cell r="H5">
            <v>0.72000000000000008</v>
          </cell>
          <cell r="I5" t="str">
            <v>NO</v>
          </cell>
          <cell r="J5">
            <v>21.6</v>
          </cell>
          <cell r="K5">
            <v>25.800000000000004</v>
          </cell>
        </row>
        <row r="6">
          <cell r="B6">
            <v>27.54347826086957</v>
          </cell>
          <cell r="C6">
            <v>32.9</v>
          </cell>
          <cell r="D6">
            <v>24.4</v>
          </cell>
          <cell r="E6">
            <v>81.913043478260875</v>
          </cell>
          <cell r="F6">
            <v>94</v>
          </cell>
          <cell r="G6">
            <v>59</v>
          </cell>
          <cell r="H6">
            <v>1.08</v>
          </cell>
          <cell r="I6" t="str">
            <v>N</v>
          </cell>
          <cell r="J6">
            <v>24.48</v>
          </cell>
          <cell r="K6">
            <v>1.2</v>
          </cell>
        </row>
        <row r="7">
          <cell r="B7">
            <v>27.700000000000003</v>
          </cell>
          <cell r="C7">
            <v>33.799999999999997</v>
          </cell>
          <cell r="D7">
            <v>24.2</v>
          </cell>
          <cell r="E7">
            <v>82.454545454545453</v>
          </cell>
          <cell r="F7">
            <v>94</v>
          </cell>
          <cell r="G7">
            <v>59</v>
          </cell>
          <cell r="H7">
            <v>0.36000000000000004</v>
          </cell>
          <cell r="I7" t="str">
            <v>NE</v>
          </cell>
          <cell r="J7">
            <v>4.6800000000000006</v>
          </cell>
          <cell r="K7">
            <v>45.4</v>
          </cell>
        </row>
        <row r="8">
          <cell r="B8">
            <v>29.141176470588235</v>
          </cell>
          <cell r="C8">
            <v>33.799999999999997</v>
          </cell>
          <cell r="D8">
            <v>24</v>
          </cell>
          <cell r="E8">
            <v>72.235294117647058</v>
          </cell>
          <cell r="F8">
            <v>94</v>
          </cell>
          <cell r="G8">
            <v>52</v>
          </cell>
          <cell r="H8">
            <v>1.08</v>
          </cell>
          <cell r="I8" t="str">
            <v>NO</v>
          </cell>
          <cell r="J8">
            <v>23.040000000000003</v>
          </cell>
          <cell r="K8">
            <v>0</v>
          </cell>
        </row>
        <row r="9">
          <cell r="B9">
            <v>27.541666666666661</v>
          </cell>
          <cell r="C9">
            <v>33.4</v>
          </cell>
          <cell r="D9">
            <v>24.7</v>
          </cell>
          <cell r="E9">
            <v>82.583333333333329</v>
          </cell>
          <cell r="F9">
            <v>93</v>
          </cell>
          <cell r="G9">
            <v>51</v>
          </cell>
          <cell r="H9">
            <v>9.3600000000000012</v>
          </cell>
          <cell r="I9" t="str">
            <v>NE</v>
          </cell>
          <cell r="J9">
            <v>23.400000000000002</v>
          </cell>
          <cell r="K9">
            <v>7.2</v>
          </cell>
        </row>
        <row r="10">
          <cell r="B10">
            <v>27.125</v>
          </cell>
          <cell r="C10">
            <v>32</v>
          </cell>
          <cell r="D10">
            <v>24.6</v>
          </cell>
          <cell r="E10">
            <v>83.208333333333329</v>
          </cell>
          <cell r="F10">
            <v>93</v>
          </cell>
          <cell r="G10">
            <v>62</v>
          </cell>
          <cell r="H10">
            <v>0.36000000000000004</v>
          </cell>
          <cell r="I10" t="str">
            <v>NE</v>
          </cell>
          <cell r="J10">
            <v>18.720000000000002</v>
          </cell>
          <cell r="K10">
            <v>1.5999999999999999</v>
          </cell>
        </row>
        <row r="11">
          <cell r="B11">
            <v>27.608333333333334</v>
          </cell>
          <cell r="C11">
            <v>35.4</v>
          </cell>
          <cell r="D11">
            <v>24.6</v>
          </cell>
          <cell r="E11">
            <v>82.208333333333329</v>
          </cell>
          <cell r="F11">
            <v>94</v>
          </cell>
          <cell r="G11">
            <v>51</v>
          </cell>
          <cell r="H11">
            <v>3.24</v>
          </cell>
          <cell r="I11" t="str">
            <v>N</v>
          </cell>
          <cell r="J11">
            <v>18</v>
          </cell>
          <cell r="K11">
            <v>1.6</v>
          </cell>
        </row>
        <row r="12">
          <cell r="B12">
            <v>28.116666666666664</v>
          </cell>
          <cell r="C12">
            <v>35.4</v>
          </cell>
          <cell r="D12">
            <v>23.7</v>
          </cell>
          <cell r="E12">
            <v>78.041666666666671</v>
          </cell>
          <cell r="F12">
            <v>95</v>
          </cell>
          <cell r="G12">
            <v>47</v>
          </cell>
          <cell r="H12">
            <v>1.08</v>
          </cell>
          <cell r="I12" t="str">
            <v>SO</v>
          </cell>
          <cell r="J12">
            <v>15.840000000000002</v>
          </cell>
          <cell r="K12">
            <v>2.4</v>
          </cell>
        </row>
        <row r="13">
          <cell r="B13">
            <v>26.766666666666666</v>
          </cell>
          <cell r="C13">
            <v>32.799999999999997</v>
          </cell>
          <cell r="D13">
            <v>24.6</v>
          </cell>
          <cell r="E13">
            <v>84.625</v>
          </cell>
          <cell r="F13">
            <v>93</v>
          </cell>
          <cell r="G13">
            <v>58</v>
          </cell>
          <cell r="H13">
            <v>0.36000000000000004</v>
          </cell>
          <cell r="I13" t="str">
            <v>O</v>
          </cell>
          <cell r="J13">
            <v>11.16</v>
          </cell>
          <cell r="K13">
            <v>32.200000000000003</v>
          </cell>
        </row>
        <row r="14">
          <cell r="B14">
            <v>27.020833333333332</v>
          </cell>
          <cell r="C14">
            <v>32.1</v>
          </cell>
          <cell r="D14">
            <v>24.8</v>
          </cell>
          <cell r="E14">
            <v>83.75</v>
          </cell>
          <cell r="F14">
            <v>93</v>
          </cell>
          <cell r="G14">
            <v>62</v>
          </cell>
          <cell r="H14">
            <v>1.4400000000000002</v>
          </cell>
          <cell r="I14" t="str">
            <v>N</v>
          </cell>
          <cell r="J14">
            <v>18.36</v>
          </cell>
          <cell r="K14">
            <v>0.2</v>
          </cell>
        </row>
        <row r="15">
          <cell r="B15">
            <v>27.320833333333336</v>
          </cell>
          <cell r="C15">
            <v>32</v>
          </cell>
          <cell r="D15">
            <v>24.6</v>
          </cell>
          <cell r="E15">
            <v>83.125</v>
          </cell>
          <cell r="F15">
            <v>93</v>
          </cell>
          <cell r="G15">
            <v>64</v>
          </cell>
          <cell r="H15">
            <v>0.36000000000000004</v>
          </cell>
          <cell r="I15" t="str">
            <v>N</v>
          </cell>
          <cell r="J15">
            <v>19.8</v>
          </cell>
          <cell r="K15">
            <v>3.8</v>
          </cell>
        </row>
        <row r="16">
          <cell r="B16">
            <v>26.8</v>
          </cell>
          <cell r="C16">
            <v>31.1</v>
          </cell>
          <cell r="D16">
            <v>24.3</v>
          </cell>
          <cell r="E16">
            <v>87</v>
          </cell>
          <cell r="F16">
            <v>95</v>
          </cell>
          <cell r="G16">
            <v>66</v>
          </cell>
          <cell r="H16">
            <v>0.36000000000000004</v>
          </cell>
          <cell r="I16" t="str">
            <v>NE</v>
          </cell>
          <cell r="J16">
            <v>9.7200000000000006</v>
          </cell>
          <cell r="K16">
            <v>8.3999999999999986</v>
          </cell>
        </row>
        <row r="17">
          <cell r="B17">
            <v>27.745833333333334</v>
          </cell>
          <cell r="C17">
            <v>33.799999999999997</v>
          </cell>
          <cell r="D17">
            <v>24.1</v>
          </cell>
          <cell r="E17">
            <v>80.333333333333329</v>
          </cell>
          <cell r="F17">
            <v>94</v>
          </cell>
          <cell r="G17">
            <v>55</v>
          </cell>
          <cell r="H17">
            <v>0.36000000000000004</v>
          </cell>
          <cell r="I17" t="str">
            <v>N</v>
          </cell>
          <cell r="J17">
            <v>21.6</v>
          </cell>
          <cell r="K17">
            <v>0.2</v>
          </cell>
        </row>
        <row r="18">
          <cell r="B18">
            <v>29.116666666666671</v>
          </cell>
          <cell r="C18">
            <v>35.200000000000003</v>
          </cell>
          <cell r="D18">
            <v>25.4</v>
          </cell>
          <cell r="E18">
            <v>76.666666666666671</v>
          </cell>
          <cell r="F18">
            <v>93</v>
          </cell>
          <cell r="G18">
            <v>45</v>
          </cell>
          <cell r="H18">
            <v>0.36000000000000004</v>
          </cell>
          <cell r="I18" t="str">
            <v>N</v>
          </cell>
          <cell r="J18">
            <v>15.48</v>
          </cell>
          <cell r="K18">
            <v>0</v>
          </cell>
        </row>
        <row r="19">
          <cell r="B19">
            <v>30.675000000000001</v>
          </cell>
          <cell r="C19">
            <v>36.9</v>
          </cell>
          <cell r="D19">
            <v>25.7</v>
          </cell>
          <cell r="E19">
            <v>70.625</v>
          </cell>
          <cell r="F19">
            <v>93</v>
          </cell>
          <cell r="G19">
            <v>39</v>
          </cell>
          <cell r="H19">
            <v>4.6800000000000006</v>
          </cell>
          <cell r="I19" t="str">
            <v>O</v>
          </cell>
          <cell r="J19">
            <v>21.240000000000002</v>
          </cell>
          <cell r="K19">
            <v>0</v>
          </cell>
        </row>
        <row r="20">
          <cell r="B20">
            <v>29.029166666666669</v>
          </cell>
          <cell r="C20">
            <v>36.5</v>
          </cell>
          <cell r="D20">
            <v>25.8</v>
          </cell>
          <cell r="E20">
            <v>76.125</v>
          </cell>
          <cell r="F20">
            <v>91</v>
          </cell>
          <cell r="G20">
            <v>48</v>
          </cell>
          <cell r="H20">
            <v>1.4400000000000002</v>
          </cell>
          <cell r="I20" t="str">
            <v>NE</v>
          </cell>
          <cell r="J20">
            <v>21.240000000000002</v>
          </cell>
          <cell r="K20">
            <v>4.5999999999999996</v>
          </cell>
        </row>
        <row r="21">
          <cell r="B21">
            <v>30.208333333333332</v>
          </cell>
          <cell r="C21">
            <v>35.9</v>
          </cell>
          <cell r="D21">
            <v>26</v>
          </cell>
          <cell r="E21">
            <v>72.958333333333329</v>
          </cell>
          <cell r="F21">
            <v>94</v>
          </cell>
          <cell r="G21">
            <v>45</v>
          </cell>
          <cell r="H21">
            <v>0.36000000000000004</v>
          </cell>
          <cell r="I21" t="str">
            <v>NO</v>
          </cell>
          <cell r="J21">
            <v>21.96</v>
          </cell>
          <cell r="K21">
            <v>0.2</v>
          </cell>
        </row>
        <row r="22">
          <cell r="B22">
            <v>30.399999999999995</v>
          </cell>
          <cell r="C22">
            <v>36.9</v>
          </cell>
          <cell r="D22">
            <v>25</v>
          </cell>
          <cell r="E22">
            <v>70.083333333333329</v>
          </cell>
          <cell r="F22">
            <v>93</v>
          </cell>
          <cell r="G22">
            <v>43</v>
          </cell>
          <cell r="H22">
            <v>0.36000000000000004</v>
          </cell>
          <cell r="I22" t="str">
            <v>N</v>
          </cell>
          <cell r="J22">
            <v>23.759999999999998</v>
          </cell>
          <cell r="K22">
            <v>0</v>
          </cell>
        </row>
        <row r="23">
          <cell r="B23">
            <v>28.762499999999999</v>
          </cell>
          <cell r="C23">
            <v>35.1</v>
          </cell>
          <cell r="D23">
            <v>24.8</v>
          </cell>
          <cell r="E23">
            <v>76.333333333333329</v>
          </cell>
          <cell r="F23">
            <v>91</v>
          </cell>
          <cell r="G23">
            <v>49</v>
          </cell>
          <cell r="H23">
            <v>1.08</v>
          </cell>
          <cell r="I23" t="str">
            <v>NE</v>
          </cell>
          <cell r="J23">
            <v>19.079999999999998</v>
          </cell>
          <cell r="K23">
            <v>0.2</v>
          </cell>
        </row>
        <row r="24">
          <cell r="B24">
            <v>26.470833333333342</v>
          </cell>
          <cell r="C24">
            <v>32.9</v>
          </cell>
          <cell r="D24">
            <v>23.4</v>
          </cell>
          <cell r="E24">
            <v>87.791666666666671</v>
          </cell>
          <cell r="F24">
            <v>94</v>
          </cell>
          <cell r="G24">
            <v>65</v>
          </cell>
          <cell r="H24">
            <v>0.72000000000000008</v>
          </cell>
          <cell r="I24" t="str">
            <v>NO</v>
          </cell>
          <cell r="J24">
            <v>28.44</v>
          </cell>
          <cell r="K24">
            <v>34</v>
          </cell>
        </row>
        <row r="25">
          <cell r="B25">
            <v>27.366666666666664</v>
          </cell>
          <cell r="C25">
            <v>32.4</v>
          </cell>
          <cell r="D25">
            <v>24.3</v>
          </cell>
          <cell r="E25">
            <v>82.833333333333329</v>
          </cell>
          <cell r="F25">
            <v>95</v>
          </cell>
          <cell r="G25">
            <v>60</v>
          </cell>
          <cell r="H25">
            <v>0</v>
          </cell>
          <cell r="I25" t="str">
            <v>SE</v>
          </cell>
          <cell r="J25">
            <v>3.9600000000000004</v>
          </cell>
          <cell r="K25">
            <v>14.399999999999999</v>
          </cell>
        </row>
        <row r="26">
          <cell r="B26">
            <v>24.585714285714282</v>
          </cell>
          <cell r="C26">
            <v>27.3</v>
          </cell>
          <cell r="D26">
            <v>21.6</v>
          </cell>
          <cell r="E26">
            <v>77.61904761904762</v>
          </cell>
          <cell r="F26">
            <v>94</v>
          </cell>
          <cell r="G26">
            <v>61</v>
          </cell>
          <cell r="H26">
            <v>0.72000000000000008</v>
          </cell>
          <cell r="I26" t="str">
            <v>S</v>
          </cell>
          <cell r="J26">
            <v>12.24</v>
          </cell>
          <cell r="K26">
            <v>15.4</v>
          </cell>
        </row>
        <row r="27">
          <cell r="B27">
            <v>24.73043478260869</v>
          </cell>
          <cell r="C27">
            <v>31</v>
          </cell>
          <cell r="D27">
            <v>20.3</v>
          </cell>
          <cell r="E27">
            <v>71.478260869565219</v>
          </cell>
          <cell r="F27">
            <v>93</v>
          </cell>
          <cell r="G27">
            <v>50</v>
          </cell>
          <cell r="H27">
            <v>0.72000000000000008</v>
          </cell>
          <cell r="I27" t="str">
            <v>S</v>
          </cell>
          <cell r="J27">
            <v>11.16</v>
          </cell>
          <cell r="K27">
            <v>0</v>
          </cell>
        </row>
        <row r="28">
          <cell r="B28">
            <v>27.162499999999994</v>
          </cell>
          <cell r="C28">
            <v>32.799999999999997</v>
          </cell>
          <cell r="D28">
            <v>22.9</v>
          </cell>
          <cell r="E28">
            <v>76.333333333333329</v>
          </cell>
          <cell r="F28">
            <v>93</v>
          </cell>
          <cell r="G28">
            <v>54</v>
          </cell>
          <cell r="H28">
            <v>0.36000000000000004</v>
          </cell>
          <cell r="I28" t="str">
            <v>NO</v>
          </cell>
          <cell r="J28">
            <v>23.759999999999998</v>
          </cell>
          <cell r="K28">
            <v>0</v>
          </cell>
        </row>
        <row r="29">
          <cell r="B29">
            <v>28.566666666666677</v>
          </cell>
          <cell r="C29">
            <v>34.4</v>
          </cell>
          <cell r="D29">
            <v>25</v>
          </cell>
          <cell r="E29">
            <v>78.083333333333329</v>
          </cell>
          <cell r="F29">
            <v>94</v>
          </cell>
          <cell r="G29">
            <v>51</v>
          </cell>
          <cell r="H29">
            <v>4.32</v>
          </cell>
          <cell r="I29" t="str">
            <v>N</v>
          </cell>
          <cell r="J29">
            <v>33.840000000000003</v>
          </cell>
          <cell r="K29">
            <v>0.4</v>
          </cell>
        </row>
        <row r="30">
          <cell r="B30">
            <v>26.308333333333337</v>
          </cell>
          <cell r="C30">
            <v>30.2</v>
          </cell>
          <cell r="D30">
            <v>23.6</v>
          </cell>
          <cell r="E30">
            <v>84.625</v>
          </cell>
          <cell r="F30">
            <v>94</v>
          </cell>
          <cell r="G30">
            <v>72</v>
          </cell>
          <cell r="H30">
            <v>0.72000000000000008</v>
          </cell>
          <cell r="I30" t="str">
            <v>O</v>
          </cell>
          <cell r="J30">
            <v>23.040000000000003</v>
          </cell>
          <cell r="K30">
            <v>19</v>
          </cell>
        </row>
        <row r="31">
          <cell r="B31">
            <v>26.430000000000007</v>
          </cell>
          <cell r="C31">
            <v>32.5</v>
          </cell>
          <cell r="D31">
            <v>19.899999999999999</v>
          </cell>
          <cell r="E31">
            <v>71.7</v>
          </cell>
          <cell r="F31">
            <v>96</v>
          </cell>
          <cell r="G31">
            <v>41</v>
          </cell>
          <cell r="H31">
            <v>4.32</v>
          </cell>
          <cell r="I31" t="str">
            <v>S</v>
          </cell>
          <cell r="J31">
            <v>20.52</v>
          </cell>
          <cell r="K31">
            <v>0.2</v>
          </cell>
        </row>
        <row r="32">
          <cell r="B32">
            <v>25.7</v>
          </cell>
          <cell r="C32">
            <v>34.299999999999997</v>
          </cell>
          <cell r="D32">
            <v>18.899999999999999</v>
          </cell>
          <cell r="E32">
            <v>70.875</v>
          </cell>
          <cell r="F32">
            <v>96</v>
          </cell>
          <cell r="G32">
            <v>35</v>
          </cell>
          <cell r="H32">
            <v>0</v>
          </cell>
          <cell r="I32" t="str">
            <v>SE</v>
          </cell>
          <cell r="J32">
            <v>10.8</v>
          </cell>
          <cell r="K32">
            <v>0</v>
          </cell>
        </row>
        <row r="33">
          <cell r="B33">
            <v>27.713636363636365</v>
          </cell>
          <cell r="C33">
            <v>34.9</v>
          </cell>
          <cell r="D33">
            <v>20.9</v>
          </cell>
          <cell r="E33">
            <v>69.272727272727266</v>
          </cell>
          <cell r="F33">
            <v>95</v>
          </cell>
          <cell r="G33">
            <v>37</v>
          </cell>
          <cell r="H33">
            <v>0.72000000000000008</v>
          </cell>
          <cell r="I33" t="str">
            <v>SE</v>
          </cell>
          <cell r="J33">
            <v>14.76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26.158333333333331</v>
          </cell>
          <cell r="C5">
            <v>31.5</v>
          </cell>
          <cell r="D5">
            <v>23.1</v>
          </cell>
          <cell r="E5">
            <v>81.791666666666671</v>
          </cell>
          <cell r="F5">
            <v>88</v>
          </cell>
          <cell r="G5">
            <v>72</v>
          </cell>
          <cell r="H5">
            <v>12.24</v>
          </cell>
          <cell r="I5" t="str">
            <v>NO</v>
          </cell>
          <cell r="J5">
            <v>29.16</v>
          </cell>
          <cell r="K5">
            <v>1.7999999999999998</v>
          </cell>
        </row>
        <row r="6">
          <cell r="B6">
            <v>26.920833333333331</v>
          </cell>
          <cell r="C6">
            <v>32.1</v>
          </cell>
          <cell r="D6">
            <v>23.5</v>
          </cell>
          <cell r="E6">
            <v>79.75</v>
          </cell>
          <cell r="F6">
            <v>87</v>
          </cell>
          <cell r="G6">
            <v>70</v>
          </cell>
          <cell r="H6">
            <v>11.520000000000001</v>
          </cell>
          <cell r="I6" t="str">
            <v>NO</v>
          </cell>
          <cell r="J6">
            <v>24.12</v>
          </cell>
          <cell r="K6">
            <v>0.2</v>
          </cell>
        </row>
        <row r="7">
          <cell r="B7">
            <v>25.775000000000009</v>
          </cell>
          <cell r="C7">
            <v>30.2</v>
          </cell>
          <cell r="D7">
            <v>22.7</v>
          </cell>
          <cell r="E7">
            <v>82.25</v>
          </cell>
          <cell r="F7">
            <v>88</v>
          </cell>
          <cell r="G7">
            <v>75</v>
          </cell>
          <cell r="H7">
            <v>9.3600000000000012</v>
          </cell>
          <cell r="I7" t="str">
            <v>O</v>
          </cell>
          <cell r="J7">
            <v>27.720000000000002</v>
          </cell>
          <cell r="K7">
            <v>9.3999999999999986</v>
          </cell>
        </row>
        <row r="8">
          <cell r="B8">
            <v>24.629166666666666</v>
          </cell>
          <cell r="C8">
            <v>32.4</v>
          </cell>
          <cell r="D8">
            <v>22.6</v>
          </cell>
          <cell r="E8">
            <v>84.416666666666671</v>
          </cell>
          <cell r="F8">
            <v>89</v>
          </cell>
          <cell r="G8">
            <v>72</v>
          </cell>
          <cell r="H8">
            <v>23.040000000000003</v>
          </cell>
          <cell r="I8" t="str">
            <v>NE</v>
          </cell>
          <cell r="J8">
            <v>56.88</v>
          </cell>
          <cell r="K8">
            <v>14</v>
          </cell>
        </row>
        <row r="9">
          <cell r="B9">
            <v>24.816666666666674</v>
          </cell>
          <cell r="C9">
            <v>31.6</v>
          </cell>
          <cell r="D9">
            <v>23</v>
          </cell>
          <cell r="E9">
            <v>85.583333333333329</v>
          </cell>
          <cell r="F9">
            <v>90</v>
          </cell>
          <cell r="G9">
            <v>72</v>
          </cell>
          <cell r="H9">
            <v>23.759999999999998</v>
          </cell>
          <cell r="I9" t="str">
            <v>NE</v>
          </cell>
          <cell r="J9">
            <v>59.760000000000005</v>
          </cell>
          <cell r="K9">
            <v>49.4</v>
          </cell>
        </row>
        <row r="10">
          <cell r="B10">
            <v>25.745833333333334</v>
          </cell>
          <cell r="C10">
            <v>32.700000000000003</v>
          </cell>
          <cell r="D10">
            <v>21.4</v>
          </cell>
          <cell r="E10">
            <v>83.875</v>
          </cell>
          <cell r="F10">
            <v>90</v>
          </cell>
          <cell r="G10">
            <v>70</v>
          </cell>
          <cell r="H10">
            <v>11.16</v>
          </cell>
          <cell r="I10" t="str">
            <v>NE</v>
          </cell>
          <cell r="J10">
            <v>35.28</v>
          </cell>
          <cell r="K10">
            <v>15.6</v>
          </cell>
        </row>
        <row r="11">
          <cell r="B11">
            <v>27.037499999999998</v>
          </cell>
          <cell r="C11">
            <v>33.200000000000003</v>
          </cell>
          <cell r="D11">
            <v>22.4</v>
          </cell>
          <cell r="E11">
            <v>78.166666666666671</v>
          </cell>
          <cell r="F11">
            <v>87</v>
          </cell>
          <cell r="G11">
            <v>65</v>
          </cell>
          <cell r="H11">
            <v>15.120000000000001</v>
          </cell>
          <cell r="I11" t="str">
            <v>NE</v>
          </cell>
          <cell r="J11">
            <v>34.56</v>
          </cell>
          <cell r="K11">
            <v>0</v>
          </cell>
        </row>
        <row r="12">
          <cell r="B12">
            <v>26.137500000000003</v>
          </cell>
          <cell r="C12">
            <v>31.8</v>
          </cell>
          <cell r="D12">
            <v>23</v>
          </cell>
          <cell r="E12">
            <v>77.75</v>
          </cell>
          <cell r="F12">
            <v>85</v>
          </cell>
          <cell r="G12">
            <v>67</v>
          </cell>
          <cell r="H12">
            <v>12.24</v>
          </cell>
          <cell r="I12" t="str">
            <v>L</v>
          </cell>
          <cell r="J12">
            <v>32.04</v>
          </cell>
          <cell r="K12">
            <v>3</v>
          </cell>
        </row>
        <row r="13">
          <cell r="B13">
            <v>26.004166666666666</v>
          </cell>
          <cell r="C13">
            <v>33.1</v>
          </cell>
          <cell r="D13">
            <v>21.9</v>
          </cell>
          <cell r="E13">
            <v>81.041666666666671</v>
          </cell>
          <cell r="F13">
            <v>87</v>
          </cell>
          <cell r="G13">
            <v>69</v>
          </cell>
          <cell r="H13">
            <v>9</v>
          </cell>
          <cell r="I13" t="str">
            <v>NE</v>
          </cell>
          <cell r="J13">
            <v>19.440000000000001</v>
          </cell>
          <cell r="K13">
            <v>0.60000000000000009</v>
          </cell>
        </row>
        <row r="14">
          <cell r="B14">
            <v>27.412500000000005</v>
          </cell>
          <cell r="C14">
            <v>33.6</v>
          </cell>
          <cell r="D14">
            <v>23.5</v>
          </cell>
          <cell r="E14">
            <v>79.875</v>
          </cell>
          <cell r="F14">
            <v>88</v>
          </cell>
          <cell r="G14">
            <v>68</v>
          </cell>
          <cell r="H14">
            <v>12.6</v>
          </cell>
          <cell r="I14" t="str">
            <v>O</v>
          </cell>
          <cell r="J14">
            <v>33.480000000000004</v>
          </cell>
          <cell r="K14">
            <v>2.6</v>
          </cell>
        </row>
        <row r="15">
          <cell r="B15">
            <v>25.316666666666674</v>
          </cell>
          <cell r="C15">
            <v>30.4</v>
          </cell>
          <cell r="D15">
            <v>22</v>
          </cell>
          <cell r="E15">
            <v>80.833333333333329</v>
          </cell>
          <cell r="F15">
            <v>88</v>
          </cell>
          <cell r="G15">
            <v>73</v>
          </cell>
          <cell r="H15">
            <v>0</v>
          </cell>
          <cell r="I15" t="str">
            <v>N</v>
          </cell>
          <cell r="J15">
            <v>30.240000000000002</v>
          </cell>
          <cell r="K15">
            <v>18.2</v>
          </cell>
        </row>
        <row r="16">
          <cell r="B16">
            <v>25.791666666666668</v>
          </cell>
          <cell r="C16">
            <v>30.9</v>
          </cell>
          <cell r="D16">
            <v>22.1</v>
          </cell>
          <cell r="E16">
            <v>80.666666666666671</v>
          </cell>
          <cell r="F16">
            <v>87</v>
          </cell>
          <cell r="G16">
            <v>69</v>
          </cell>
          <cell r="H16">
            <v>0</v>
          </cell>
          <cell r="I16" t="str">
            <v>N</v>
          </cell>
          <cell r="J16">
            <v>0</v>
          </cell>
          <cell r="K16">
            <v>0.8</v>
          </cell>
        </row>
        <row r="17">
          <cell r="B17">
            <v>26.066666666666666</v>
          </cell>
          <cell r="C17">
            <v>32.299999999999997</v>
          </cell>
          <cell r="D17">
            <v>21.8</v>
          </cell>
          <cell r="E17">
            <v>76.458333333333329</v>
          </cell>
          <cell r="F17">
            <v>85</v>
          </cell>
          <cell r="G17">
            <v>65</v>
          </cell>
          <cell r="H17">
            <v>0</v>
          </cell>
          <cell r="I17" t="str">
            <v>N</v>
          </cell>
          <cell r="J17">
            <v>0</v>
          </cell>
          <cell r="K17">
            <v>0</v>
          </cell>
        </row>
        <row r="18">
          <cell r="B18">
            <v>26.900000000000002</v>
          </cell>
          <cell r="C18">
            <v>35</v>
          </cell>
          <cell r="D18">
            <v>21.7</v>
          </cell>
          <cell r="E18">
            <v>71.041666666666671</v>
          </cell>
          <cell r="F18">
            <v>80</v>
          </cell>
          <cell r="G18">
            <v>59</v>
          </cell>
          <cell r="H18">
            <v>0</v>
          </cell>
          <cell r="I18" t="str">
            <v>N</v>
          </cell>
          <cell r="J18">
            <v>0</v>
          </cell>
          <cell r="K18">
            <v>0</v>
          </cell>
        </row>
        <row r="19">
          <cell r="B19">
            <v>27.741666666666664</v>
          </cell>
          <cell r="C19">
            <v>33.799999999999997</v>
          </cell>
          <cell r="D19">
            <v>24.3</v>
          </cell>
          <cell r="E19">
            <v>73.041666666666671</v>
          </cell>
          <cell r="F19">
            <v>81</v>
          </cell>
          <cell r="G19">
            <v>64</v>
          </cell>
          <cell r="H19">
            <v>0</v>
          </cell>
          <cell r="I19" t="str">
            <v>N</v>
          </cell>
          <cell r="J19">
            <v>0</v>
          </cell>
          <cell r="K19">
            <v>0</v>
          </cell>
        </row>
        <row r="20">
          <cell r="B20">
            <v>28.487499999999994</v>
          </cell>
          <cell r="C20">
            <v>35.1</v>
          </cell>
          <cell r="D20">
            <v>23.7</v>
          </cell>
          <cell r="E20">
            <v>75.291666666666671</v>
          </cell>
          <cell r="F20">
            <v>86</v>
          </cell>
          <cell r="G20">
            <v>60</v>
          </cell>
          <cell r="H20">
            <v>0</v>
          </cell>
          <cell r="I20" t="str">
            <v>N</v>
          </cell>
          <cell r="J20">
            <v>0</v>
          </cell>
          <cell r="K20">
            <v>0</v>
          </cell>
        </row>
        <row r="21">
          <cell r="B21">
            <v>29.349999999999994</v>
          </cell>
          <cell r="C21">
            <v>35.299999999999997</v>
          </cell>
          <cell r="D21">
            <v>24.3</v>
          </cell>
          <cell r="E21">
            <v>70.375</v>
          </cell>
          <cell r="F21">
            <v>81</v>
          </cell>
          <cell r="G21">
            <v>55</v>
          </cell>
          <cell r="H21">
            <v>0</v>
          </cell>
          <cell r="I21" t="str">
            <v>N</v>
          </cell>
          <cell r="J21">
            <v>0</v>
          </cell>
          <cell r="K21">
            <v>0</v>
          </cell>
        </row>
        <row r="22">
          <cell r="B22">
            <v>29.316666666666666</v>
          </cell>
          <cell r="C22">
            <v>35.5</v>
          </cell>
          <cell r="D22">
            <v>24.5</v>
          </cell>
          <cell r="E22">
            <v>69.666666666666671</v>
          </cell>
          <cell r="F22">
            <v>83</v>
          </cell>
          <cell r="G22">
            <v>56</v>
          </cell>
          <cell r="H22">
            <v>0</v>
          </cell>
          <cell r="I22" t="str">
            <v>N</v>
          </cell>
          <cell r="J22">
            <v>0</v>
          </cell>
          <cell r="K22">
            <v>0</v>
          </cell>
        </row>
        <row r="23">
          <cell r="B23">
            <v>27.212499999999995</v>
          </cell>
          <cell r="C23">
            <v>34.4</v>
          </cell>
          <cell r="D23">
            <v>22.8</v>
          </cell>
          <cell r="E23">
            <v>74.416666666666671</v>
          </cell>
          <cell r="F23">
            <v>84</v>
          </cell>
          <cell r="G23">
            <v>61</v>
          </cell>
          <cell r="H23">
            <v>0</v>
          </cell>
          <cell r="I23" t="str">
            <v>N</v>
          </cell>
          <cell r="J23">
            <v>0</v>
          </cell>
          <cell r="K23">
            <v>0</v>
          </cell>
        </row>
        <row r="24">
          <cell r="B24">
            <v>26.429166666666671</v>
          </cell>
          <cell r="C24">
            <v>33.4</v>
          </cell>
          <cell r="D24">
            <v>24</v>
          </cell>
          <cell r="E24">
            <v>80.5</v>
          </cell>
          <cell r="F24">
            <v>87</v>
          </cell>
          <cell r="G24">
            <v>67</v>
          </cell>
          <cell r="H24">
            <v>0</v>
          </cell>
          <cell r="I24" t="str">
            <v>N</v>
          </cell>
          <cell r="J24">
            <v>0</v>
          </cell>
          <cell r="K24">
            <v>13.999999999999998</v>
          </cell>
        </row>
        <row r="25">
          <cell r="B25">
            <v>27.233333333333334</v>
          </cell>
          <cell r="C25">
            <v>33.700000000000003</v>
          </cell>
          <cell r="D25">
            <v>23.5</v>
          </cell>
          <cell r="E25">
            <v>81.333333333333329</v>
          </cell>
          <cell r="F25">
            <v>90</v>
          </cell>
          <cell r="G25">
            <v>65</v>
          </cell>
          <cell r="H25">
            <v>0</v>
          </cell>
          <cell r="I25" t="str">
            <v>N</v>
          </cell>
          <cell r="J25">
            <v>0</v>
          </cell>
          <cell r="K25">
            <v>0.60000000000000009</v>
          </cell>
        </row>
        <row r="26">
          <cell r="B26">
            <v>24.058333333333337</v>
          </cell>
          <cell r="C26">
            <v>30.7</v>
          </cell>
          <cell r="D26">
            <v>17.8</v>
          </cell>
          <cell r="E26">
            <v>65</v>
          </cell>
          <cell r="F26">
            <v>76</v>
          </cell>
          <cell r="G26">
            <v>46</v>
          </cell>
          <cell r="H26">
            <v>0</v>
          </cell>
          <cell r="I26" t="str">
            <v>N</v>
          </cell>
          <cell r="J26">
            <v>0</v>
          </cell>
          <cell r="K26">
            <v>0</v>
          </cell>
        </row>
        <row r="27">
          <cell r="B27">
            <v>22.816666666666666</v>
          </cell>
          <cell r="C27">
            <v>31.7</v>
          </cell>
          <cell r="D27">
            <v>15.6</v>
          </cell>
          <cell r="E27">
            <v>69.958333333333329</v>
          </cell>
          <cell r="F27">
            <v>82</v>
          </cell>
          <cell r="G27">
            <v>56</v>
          </cell>
          <cell r="H27">
            <v>0</v>
          </cell>
          <cell r="I27" t="str">
            <v>N</v>
          </cell>
          <cell r="J27">
            <v>0</v>
          </cell>
          <cell r="K27">
            <v>0</v>
          </cell>
        </row>
        <row r="28">
          <cell r="B28">
            <v>26.237500000000008</v>
          </cell>
          <cell r="C28">
            <v>30.4</v>
          </cell>
          <cell r="D28">
            <v>23.7</v>
          </cell>
          <cell r="E28">
            <v>78.708333333333329</v>
          </cell>
          <cell r="F28">
            <v>85</v>
          </cell>
          <cell r="G28">
            <v>69</v>
          </cell>
          <cell r="H28">
            <v>0</v>
          </cell>
          <cell r="I28" t="str">
            <v>N</v>
          </cell>
          <cell r="J28">
            <v>0</v>
          </cell>
          <cell r="K28">
            <v>9.6</v>
          </cell>
        </row>
        <row r="29">
          <cell r="B29">
            <v>27.062500000000004</v>
          </cell>
          <cell r="C29">
            <v>32.799999999999997</v>
          </cell>
          <cell r="D29">
            <v>23.7</v>
          </cell>
          <cell r="E29">
            <v>79.166666666666671</v>
          </cell>
          <cell r="F29">
            <v>87</v>
          </cell>
          <cell r="G29">
            <v>65</v>
          </cell>
          <cell r="H29">
            <v>0</v>
          </cell>
          <cell r="I29" t="str">
            <v>N</v>
          </cell>
          <cell r="J29">
            <v>0</v>
          </cell>
          <cell r="K29">
            <v>0.4</v>
          </cell>
        </row>
        <row r="30">
          <cell r="B30">
            <v>23.25</v>
          </cell>
          <cell r="C30">
            <v>26.7</v>
          </cell>
          <cell r="D30">
            <v>20.8</v>
          </cell>
          <cell r="E30">
            <v>84.5</v>
          </cell>
          <cell r="F30">
            <v>87</v>
          </cell>
          <cell r="G30">
            <v>75</v>
          </cell>
          <cell r="H30">
            <v>0</v>
          </cell>
          <cell r="I30" t="str">
            <v>N</v>
          </cell>
          <cell r="J30">
            <v>0</v>
          </cell>
          <cell r="K30">
            <v>36.800000000000004</v>
          </cell>
        </row>
        <row r="31">
          <cell r="B31">
            <v>22.962499999999995</v>
          </cell>
          <cell r="C31">
            <v>30.5</v>
          </cell>
          <cell r="D31">
            <v>16.899999999999999</v>
          </cell>
          <cell r="E31">
            <v>79.875</v>
          </cell>
          <cell r="F31">
            <v>91</v>
          </cell>
          <cell r="G31">
            <v>58</v>
          </cell>
          <cell r="H31">
            <v>0</v>
          </cell>
          <cell r="I31" t="str">
            <v>N</v>
          </cell>
          <cell r="J31">
            <v>0</v>
          </cell>
          <cell r="K31">
            <v>0.2</v>
          </cell>
        </row>
        <row r="32">
          <cell r="B32">
            <v>24.041666666666671</v>
          </cell>
          <cell r="C32">
            <v>31.9</v>
          </cell>
          <cell r="D32">
            <v>17.7</v>
          </cell>
          <cell r="E32">
            <v>72.5</v>
          </cell>
          <cell r="F32">
            <v>85</v>
          </cell>
          <cell r="G32">
            <v>57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25.245833333333334</v>
          </cell>
          <cell r="C33">
            <v>32</v>
          </cell>
          <cell r="D33">
            <v>18.8</v>
          </cell>
          <cell r="E33">
            <v>67.083333333333329</v>
          </cell>
          <cell r="F33">
            <v>82</v>
          </cell>
          <cell r="G33">
            <v>51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29.069230769230771</v>
          </cell>
          <cell r="C5">
            <v>33</v>
          </cell>
          <cell r="D5">
            <v>23.9</v>
          </cell>
          <cell r="E5">
            <v>64.230769230769226</v>
          </cell>
          <cell r="F5">
            <v>86</v>
          </cell>
          <cell r="G5">
            <v>46</v>
          </cell>
          <cell r="H5">
            <v>11.16</v>
          </cell>
          <cell r="I5" t="str">
            <v>NO</v>
          </cell>
          <cell r="J5">
            <v>28.8</v>
          </cell>
          <cell r="K5">
            <v>0</v>
          </cell>
        </row>
        <row r="6">
          <cell r="B6">
            <v>27.8</v>
          </cell>
          <cell r="C6">
            <v>32.700000000000003</v>
          </cell>
          <cell r="D6">
            <v>22.3</v>
          </cell>
          <cell r="E6">
            <v>68.066666666666663</v>
          </cell>
          <cell r="F6">
            <v>92</v>
          </cell>
          <cell r="G6">
            <v>45</v>
          </cell>
          <cell r="H6">
            <v>18.36</v>
          </cell>
          <cell r="I6" t="str">
            <v>O</v>
          </cell>
          <cell r="J6">
            <v>36.36</v>
          </cell>
          <cell r="K6">
            <v>2.8</v>
          </cell>
        </row>
        <row r="7">
          <cell r="B7">
            <v>29.392307692307693</v>
          </cell>
          <cell r="C7">
            <v>34</v>
          </cell>
          <cell r="D7">
            <v>24.7</v>
          </cell>
          <cell r="E7">
            <v>60.846153846153847</v>
          </cell>
          <cell r="F7">
            <v>79</v>
          </cell>
          <cell r="G7">
            <v>41</v>
          </cell>
          <cell r="H7">
            <v>19.440000000000001</v>
          </cell>
          <cell r="I7" t="str">
            <v>NE</v>
          </cell>
          <cell r="J7">
            <v>46.800000000000004</v>
          </cell>
          <cell r="K7">
            <v>0</v>
          </cell>
        </row>
        <row r="8">
          <cell r="B8">
            <v>28.966666666666665</v>
          </cell>
          <cell r="C8">
            <v>34.200000000000003</v>
          </cell>
          <cell r="D8">
            <v>24.6</v>
          </cell>
          <cell r="E8">
            <v>63.833333333333336</v>
          </cell>
          <cell r="F8">
            <v>82</v>
          </cell>
          <cell r="G8">
            <v>40</v>
          </cell>
          <cell r="H8">
            <v>22.68</v>
          </cell>
          <cell r="I8" t="str">
            <v>N</v>
          </cell>
          <cell r="J8">
            <v>42.480000000000004</v>
          </cell>
          <cell r="K8">
            <v>0.6</v>
          </cell>
        </row>
        <row r="9">
          <cell r="B9">
            <v>26.984615384615385</v>
          </cell>
          <cell r="C9">
            <v>31.3</v>
          </cell>
          <cell r="D9">
            <v>22.5</v>
          </cell>
          <cell r="E9">
            <v>72.384615384615387</v>
          </cell>
          <cell r="F9">
            <v>92</v>
          </cell>
          <cell r="G9">
            <v>51</v>
          </cell>
          <cell r="H9">
            <v>15.120000000000001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27.900000000000002</v>
          </cell>
          <cell r="C10">
            <v>31.9</v>
          </cell>
          <cell r="D10">
            <v>23.8</v>
          </cell>
          <cell r="E10">
            <v>67.416666666666671</v>
          </cell>
          <cell r="F10">
            <v>87</v>
          </cell>
          <cell r="G10">
            <v>51</v>
          </cell>
          <cell r="H10">
            <v>12.24</v>
          </cell>
          <cell r="I10" t="str">
            <v>N</v>
          </cell>
          <cell r="J10">
            <v>27.36</v>
          </cell>
          <cell r="K10">
            <v>0</v>
          </cell>
        </row>
        <row r="11">
          <cell r="B11">
            <v>26.041666666666668</v>
          </cell>
          <cell r="C11">
            <v>31.2</v>
          </cell>
          <cell r="D11">
            <v>21.9</v>
          </cell>
          <cell r="E11">
            <v>75.833333333333329</v>
          </cell>
          <cell r="F11">
            <v>92</v>
          </cell>
          <cell r="G11">
            <v>54</v>
          </cell>
          <cell r="H11">
            <v>17.64</v>
          </cell>
          <cell r="I11" t="str">
            <v>L</v>
          </cell>
          <cell r="J11">
            <v>39.24</v>
          </cell>
          <cell r="K11">
            <v>4.8</v>
          </cell>
        </row>
        <row r="12">
          <cell r="B12">
            <v>28.087499999999999</v>
          </cell>
          <cell r="C12">
            <v>30.7</v>
          </cell>
          <cell r="D12">
            <v>25.1</v>
          </cell>
          <cell r="E12">
            <v>65</v>
          </cell>
          <cell r="F12">
            <v>80</v>
          </cell>
          <cell r="G12">
            <v>53</v>
          </cell>
          <cell r="H12">
            <v>20.16</v>
          </cell>
          <cell r="I12" t="str">
            <v>NE</v>
          </cell>
          <cell r="J12">
            <v>39.24</v>
          </cell>
          <cell r="K12">
            <v>0.2</v>
          </cell>
        </row>
        <row r="13">
          <cell r="B13">
            <v>27.511111111111109</v>
          </cell>
          <cell r="C13">
            <v>31.1</v>
          </cell>
          <cell r="D13">
            <v>23.1</v>
          </cell>
          <cell r="E13">
            <v>66.555555555555557</v>
          </cell>
          <cell r="F13">
            <v>87</v>
          </cell>
          <cell r="G13">
            <v>53</v>
          </cell>
          <cell r="H13">
            <v>16.920000000000002</v>
          </cell>
          <cell r="I13" t="str">
            <v>N</v>
          </cell>
          <cell r="J13">
            <v>44.64</v>
          </cell>
          <cell r="K13">
            <v>0</v>
          </cell>
        </row>
        <row r="14">
          <cell r="B14">
            <v>27.1666666666667</v>
          </cell>
          <cell r="C14">
            <v>28.8</v>
          </cell>
          <cell r="D14">
            <v>25.4</v>
          </cell>
          <cell r="E14">
            <v>72.333333333333329</v>
          </cell>
          <cell r="F14">
            <v>85</v>
          </cell>
          <cell r="G14">
            <v>62</v>
          </cell>
          <cell r="H14">
            <v>16.559999999999999</v>
          </cell>
          <cell r="I14" t="str">
            <v>N</v>
          </cell>
          <cell r="J14">
            <v>32.76</v>
          </cell>
          <cell r="K14">
            <v>1.6</v>
          </cell>
        </row>
        <row r="15">
          <cell r="B15">
            <v>29.171428571428574</v>
          </cell>
          <cell r="C15">
            <v>32.4</v>
          </cell>
          <cell r="D15">
            <v>25.2</v>
          </cell>
          <cell r="E15">
            <v>65.714285714285708</v>
          </cell>
          <cell r="F15">
            <v>87</v>
          </cell>
          <cell r="G15">
            <v>52</v>
          </cell>
          <cell r="H15">
            <v>15.120000000000001</v>
          </cell>
          <cell r="I15" t="str">
            <v>O</v>
          </cell>
          <cell r="J15">
            <v>41.76</v>
          </cell>
          <cell r="K15">
            <v>5.4</v>
          </cell>
        </row>
        <row r="16">
          <cell r="B16">
            <v>26.744444444444444</v>
          </cell>
          <cell r="C16">
            <v>29</v>
          </cell>
          <cell r="D16">
            <v>23.7</v>
          </cell>
          <cell r="E16">
            <v>71.444444444444443</v>
          </cell>
          <cell r="F16">
            <v>84</v>
          </cell>
          <cell r="G16">
            <v>60</v>
          </cell>
          <cell r="H16">
            <v>5.04</v>
          </cell>
          <cell r="I16" t="str">
            <v>S</v>
          </cell>
          <cell r="J16">
            <v>18.36</v>
          </cell>
          <cell r="K16">
            <v>0</v>
          </cell>
        </row>
        <row r="17">
          <cell r="B17">
            <v>29.533333333333335</v>
          </cell>
          <cell r="C17">
            <v>31.3</v>
          </cell>
          <cell r="D17">
            <v>26.8</v>
          </cell>
          <cell r="E17">
            <v>61.777777777777779</v>
          </cell>
          <cell r="F17">
            <v>72</v>
          </cell>
          <cell r="G17">
            <v>53</v>
          </cell>
          <cell r="H17">
            <v>9</v>
          </cell>
          <cell r="I17" t="str">
            <v>S</v>
          </cell>
          <cell r="J17">
            <v>25.56</v>
          </cell>
          <cell r="K17">
            <v>0</v>
          </cell>
        </row>
        <row r="18">
          <cell r="B18">
            <v>28.677777777777781</v>
          </cell>
          <cell r="C18">
            <v>33.6</v>
          </cell>
          <cell r="D18">
            <v>23.8</v>
          </cell>
          <cell r="E18">
            <v>65.444444444444443</v>
          </cell>
          <cell r="F18">
            <v>79</v>
          </cell>
          <cell r="G18">
            <v>46</v>
          </cell>
          <cell r="H18">
            <v>11.520000000000001</v>
          </cell>
          <cell r="I18" t="str">
            <v>SE</v>
          </cell>
          <cell r="J18">
            <v>24.12</v>
          </cell>
          <cell r="K18">
            <v>0</v>
          </cell>
        </row>
        <row r="19">
          <cell r="B19">
            <v>25.8</v>
          </cell>
          <cell r="C19">
            <v>27.4</v>
          </cell>
          <cell r="D19">
            <v>25.7</v>
          </cell>
          <cell r="E19">
            <v>77</v>
          </cell>
          <cell r="F19">
            <v>78</v>
          </cell>
          <cell r="G19">
            <v>69</v>
          </cell>
          <cell r="H19">
            <v>0.36000000000000004</v>
          </cell>
          <cell r="I19" t="str">
            <v>NO</v>
          </cell>
          <cell r="J19">
            <v>12.6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25.294444444444451</v>
          </cell>
          <cell r="C5">
            <v>29.3</v>
          </cell>
          <cell r="D5">
            <v>24.1</v>
          </cell>
          <cell r="E5">
            <v>87.222222222222229</v>
          </cell>
          <cell r="F5">
            <v>91</v>
          </cell>
          <cell r="G5">
            <v>76</v>
          </cell>
          <cell r="H5">
            <v>5.4</v>
          </cell>
          <cell r="I5" t="str">
            <v>S</v>
          </cell>
          <cell r="J5">
            <v>30.6</v>
          </cell>
          <cell r="K5">
            <v>1.2</v>
          </cell>
        </row>
        <row r="6">
          <cell r="B6">
            <v>25.135294117647057</v>
          </cell>
          <cell r="C6">
            <v>29.8</v>
          </cell>
          <cell r="D6">
            <v>23.7</v>
          </cell>
          <cell r="E6">
            <v>88.882352941176464</v>
          </cell>
          <cell r="F6">
            <v>93</v>
          </cell>
          <cell r="G6">
            <v>74</v>
          </cell>
          <cell r="H6">
            <v>6.48</v>
          </cell>
          <cell r="I6" t="str">
            <v>NO</v>
          </cell>
          <cell r="J6">
            <v>13.68</v>
          </cell>
          <cell r="K6">
            <v>0.4</v>
          </cell>
        </row>
        <row r="7">
          <cell r="B7">
            <v>26.259999999999994</v>
          </cell>
          <cell r="C7">
            <v>31</v>
          </cell>
          <cell r="D7">
            <v>25.1</v>
          </cell>
          <cell r="E7">
            <v>87.4</v>
          </cell>
          <cell r="F7">
            <v>91</v>
          </cell>
          <cell r="G7">
            <v>63</v>
          </cell>
          <cell r="H7">
            <v>18.36</v>
          </cell>
          <cell r="I7" t="str">
            <v>S</v>
          </cell>
          <cell r="J7">
            <v>36.36</v>
          </cell>
          <cell r="K7">
            <v>0.2</v>
          </cell>
        </row>
        <row r="8">
          <cell r="B8">
            <v>25.574999999999996</v>
          </cell>
          <cell r="C8">
            <v>29.3</v>
          </cell>
          <cell r="D8">
            <v>24.2</v>
          </cell>
          <cell r="E8">
            <v>84.8</v>
          </cell>
          <cell r="F8">
            <v>91</v>
          </cell>
          <cell r="G8">
            <v>72</v>
          </cell>
          <cell r="H8">
            <v>12.6</v>
          </cell>
          <cell r="I8" t="str">
            <v>N</v>
          </cell>
          <cell r="J8">
            <v>43.56</v>
          </cell>
          <cell r="K8">
            <v>5.4</v>
          </cell>
        </row>
        <row r="9">
          <cell r="B9">
            <v>25.555</v>
          </cell>
          <cell r="C9">
            <v>27.8</v>
          </cell>
          <cell r="D9">
            <v>24.1</v>
          </cell>
          <cell r="E9">
            <v>88.9</v>
          </cell>
          <cell r="F9">
            <v>93</v>
          </cell>
          <cell r="G9">
            <v>82</v>
          </cell>
          <cell r="H9">
            <v>6.48</v>
          </cell>
          <cell r="I9" t="str">
            <v>NE</v>
          </cell>
          <cell r="J9">
            <v>21.96</v>
          </cell>
          <cell r="K9">
            <v>0.2</v>
          </cell>
        </row>
        <row r="10">
          <cell r="B10">
            <v>24.313333333333333</v>
          </cell>
          <cell r="C10">
            <v>27.8</v>
          </cell>
          <cell r="D10">
            <v>23.2</v>
          </cell>
          <cell r="E10">
            <v>91</v>
          </cell>
          <cell r="F10">
            <v>94</v>
          </cell>
          <cell r="G10">
            <v>78</v>
          </cell>
          <cell r="H10">
            <v>7.9200000000000008</v>
          </cell>
          <cell r="I10" t="str">
            <v>SE</v>
          </cell>
          <cell r="J10">
            <v>14.76</v>
          </cell>
          <cell r="K10">
            <v>0</v>
          </cell>
        </row>
        <row r="11">
          <cell r="B11">
            <v>25.037499999999998</v>
          </cell>
          <cell r="C11">
            <v>30.4</v>
          </cell>
          <cell r="D11">
            <v>22.1</v>
          </cell>
          <cell r="E11">
            <v>86.9375</v>
          </cell>
          <cell r="F11">
            <v>93</v>
          </cell>
          <cell r="G11">
            <v>70</v>
          </cell>
          <cell r="H11">
            <v>11.879999999999999</v>
          </cell>
          <cell r="I11" t="str">
            <v>S</v>
          </cell>
          <cell r="J11">
            <v>23.400000000000002</v>
          </cell>
          <cell r="K11">
            <v>0</v>
          </cell>
        </row>
        <row r="12">
          <cell r="B12">
            <v>25.412500000000001</v>
          </cell>
          <cell r="C12">
            <v>29.2</v>
          </cell>
          <cell r="D12">
            <v>22.9</v>
          </cell>
          <cell r="E12">
            <v>84.1875</v>
          </cell>
          <cell r="F12">
            <v>91</v>
          </cell>
          <cell r="G12">
            <v>72</v>
          </cell>
          <cell r="H12">
            <v>8.2799999999999994</v>
          </cell>
          <cell r="I12" t="str">
            <v>SE</v>
          </cell>
          <cell r="J12">
            <v>23.040000000000003</v>
          </cell>
          <cell r="K12">
            <v>0</v>
          </cell>
        </row>
        <row r="13">
          <cell r="B13">
            <v>25.459999999999997</v>
          </cell>
          <cell r="C13">
            <v>28.9</v>
          </cell>
          <cell r="D13">
            <v>24.6</v>
          </cell>
          <cell r="E13">
            <v>85.8</v>
          </cell>
          <cell r="F13">
            <v>90</v>
          </cell>
          <cell r="G13">
            <v>77</v>
          </cell>
          <cell r="H13">
            <v>11.520000000000001</v>
          </cell>
          <cell r="I13" t="str">
            <v>N</v>
          </cell>
          <cell r="J13">
            <v>23.040000000000003</v>
          </cell>
          <cell r="K13">
            <v>0.2</v>
          </cell>
        </row>
        <row r="14">
          <cell r="B14">
            <v>25.200000000000006</v>
          </cell>
          <cell r="C14">
            <v>28.4</v>
          </cell>
          <cell r="D14">
            <v>23.9</v>
          </cell>
          <cell r="E14">
            <v>87.375</v>
          </cell>
          <cell r="F14">
            <v>92</v>
          </cell>
          <cell r="G14">
            <v>73</v>
          </cell>
          <cell r="H14">
            <v>11.879999999999999</v>
          </cell>
          <cell r="I14" t="str">
            <v>N</v>
          </cell>
          <cell r="J14">
            <v>29.16</v>
          </cell>
          <cell r="K14">
            <v>0.8</v>
          </cell>
        </row>
        <row r="15">
          <cell r="B15">
            <v>25.60526315789474</v>
          </cell>
          <cell r="C15">
            <v>29.5</v>
          </cell>
          <cell r="D15">
            <v>23.7</v>
          </cell>
          <cell r="E15">
            <v>86.684210526315795</v>
          </cell>
          <cell r="F15">
            <v>93</v>
          </cell>
          <cell r="G15">
            <v>69</v>
          </cell>
          <cell r="H15">
            <v>16.559999999999999</v>
          </cell>
          <cell r="I15" t="str">
            <v>N</v>
          </cell>
          <cell r="J15">
            <v>36.36</v>
          </cell>
          <cell r="K15">
            <v>12.399999999999999</v>
          </cell>
        </row>
        <row r="16">
          <cell r="B16">
            <v>25.117647058823522</v>
          </cell>
          <cell r="C16">
            <v>28.3</v>
          </cell>
          <cell r="D16">
            <v>23.9</v>
          </cell>
          <cell r="E16">
            <v>89</v>
          </cell>
          <cell r="F16">
            <v>93</v>
          </cell>
          <cell r="G16">
            <v>80</v>
          </cell>
          <cell r="H16">
            <v>8.64</v>
          </cell>
          <cell r="I16" t="str">
            <v>N</v>
          </cell>
          <cell r="J16">
            <v>34.56</v>
          </cell>
          <cell r="K16">
            <v>2.4000000000000004</v>
          </cell>
        </row>
        <row r="17">
          <cell r="B17">
            <v>25.09375</v>
          </cell>
          <cell r="C17">
            <v>29.1</v>
          </cell>
          <cell r="D17">
            <v>23.4</v>
          </cell>
          <cell r="E17">
            <v>89.5625</v>
          </cell>
          <cell r="F17">
            <v>93</v>
          </cell>
          <cell r="G17">
            <v>71</v>
          </cell>
          <cell r="H17">
            <v>6.48</v>
          </cell>
          <cell r="I17" t="str">
            <v>SE</v>
          </cell>
          <cell r="J17">
            <v>17.28</v>
          </cell>
          <cell r="K17">
            <v>0.2</v>
          </cell>
        </row>
        <row r="18">
          <cell r="B18">
            <v>26.166666666666668</v>
          </cell>
          <cell r="C18">
            <v>29.9</v>
          </cell>
          <cell r="D18">
            <v>24.6</v>
          </cell>
          <cell r="E18">
            <v>87.214285714285708</v>
          </cell>
          <cell r="F18">
            <v>92</v>
          </cell>
          <cell r="G18">
            <v>76</v>
          </cell>
          <cell r="H18">
            <v>5.04</v>
          </cell>
          <cell r="I18" t="str">
            <v>NO</v>
          </cell>
          <cell r="J18">
            <v>13.68</v>
          </cell>
          <cell r="K18">
            <v>0</v>
          </cell>
        </row>
        <row r="19">
          <cell r="B19">
            <v>26.306250000000002</v>
          </cell>
          <cell r="C19">
            <v>29.6</v>
          </cell>
          <cell r="D19">
            <v>24.7</v>
          </cell>
          <cell r="E19">
            <v>87.875</v>
          </cell>
          <cell r="F19">
            <v>93</v>
          </cell>
          <cell r="G19">
            <v>74</v>
          </cell>
          <cell r="H19">
            <v>5.7600000000000007</v>
          </cell>
          <cell r="I19" t="str">
            <v>N</v>
          </cell>
          <cell r="J19">
            <v>13.68</v>
          </cell>
          <cell r="K19">
            <v>0</v>
          </cell>
        </row>
        <row r="20">
          <cell r="B20">
            <v>25.599999999999998</v>
          </cell>
          <cell r="C20">
            <v>30.1</v>
          </cell>
          <cell r="D20">
            <v>23.8</v>
          </cell>
          <cell r="E20">
            <v>86.571428571428569</v>
          </cell>
          <cell r="F20">
            <v>92</v>
          </cell>
          <cell r="G20">
            <v>74</v>
          </cell>
          <cell r="H20">
            <v>5.4</v>
          </cell>
          <cell r="I20" t="str">
            <v>N</v>
          </cell>
          <cell r="J20">
            <v>11.879999999999999</v>
          </cell>
          <cell r="K20">
            <v>0</v>
          </cell>
        </row>
        <row r="21">
          <cell r="B21">
            <v>25.770588235294124</v>
          </cell>
          <cell r="C21">
            <v>28.7</v>
          </cell>
          <cell r="D21">
            <v>23.8</v>
          </cell>
          <cell r="E21">
            <v>86.647058823529406</v>
          </cell>
          <cell r="F21">
            <v>93</v>
          </cell>
          <cell r="G21">
            <v>73</v>
          </cell>
          <cell r="H21">
            <v>7.9200000000000008</v>
          </cell>
          <cell r="I21" t="str">
            <v>S</v>
          </cell>
          <cell r="J21">
            <v>27</v>
          </cell>
          <cell r="K21">
            <v>0</v>
          </cell>
        </row>
        <row r="22">
          <cell r="B22">
            <v>25.306249999999999</v>
          </cell>
          <cell r="C22">
            <v>28.9</v>
          </cell>
          <cell r="D22">
            <v>23.5</v>
          </cell>
          <cell r="E22">
            <v>88.5</v>
          </cell>
          <cell r="F22">
            <v>93</v>
          </cell>
          <cell r="G22">
            <v>78</v>
          </cell>
          <cell r="H22">
            <v>6.84</v>
          </cell>
          <cell r="I22" t="str">
            <v>NO</v>
          </cell>
          <cell r="J22">
            <v>19.440000000000001</v>
          </cell>
          <cell r="K22">
            <v>0</v>
          </cell>
        </row>
        <row r="23">
          <cell r="B23">
            <v>25.800000000000004</v>
          </cell>
          <cell r="C23">
            <v>28</v>
          </cell>
          <cell r="D23">
            <v>24.8</v>
          </cell>
          <cell r="E23">
            <v>87.714285714285708</v>
          </cell>
          <cell r="F23">
            <v>91</v>
          </cell>
          <cell r="G23">
            <v>80</v>
          </cell>
          <cell r="H23">
            <v>10.8</v>
          </cell>
          <cell r="I23" t="str">
            <v>N</v>
          </cell>
          <cell r="J23">
            <v>23.040000000000003</v>
          </cell>
          <cell r="K23">
            <v>0</v>
          </cell>
        </row>
        <row r="24">
          <cell r="B24">
            <v>26.206250000000001</v>
          </cell>
          <cell r="C24">
            <v>29.1</v>
          </cell>
          <cell r="D24">
            <v>24.8</v>
          </cell>
          <cell r="E24">
            <v>87.666666666666671</v>
          </cell>
          <cell r="F24">
            <v>93</v>
          </cell>
          <cell r="G24">
            <v>76</v>
          </cell>
          <cell r="H24">
            <v>7.5600000000000005</v>
          </cell>
          <cell r="I24" t="str">
            <v>NO</v>
          </cell>
          <cell r="J24">
            <v>18.36</v>
          </cell>
          <cell r="K24">
            <v>7</v>
          </cell>
        </row>
        <row r="25">
          <cell r="B25">
            <v>25.136842105263163</v>
          </cell>
          <cell r="C25">
            <v>28.1</v>
          </cell>
          <cell r="D25">
            <v>23.4</v>
          </cell>
          <cell r="E25">
            <v>90.10526315789474</v>
          </cell>
          <cell r="F25">
            <v>94</v>
          </cell>
          <cell r="G25">
            <v>78</v>
          </cell>
          <cell r="H25">
            <v>9</v>
          </cell>
          <cell r="I25" t="str">
            <v>L</v>
          </cell>
          <cell r="J25">
            <v>25.56</v>
          </cell>
          <cell r="K25">
            <v>67.399999999999991</v>
          </cell>
        </row>
        <row r="26">
          <cell r="B26">
            <v>25.136363636363637</v>
          </cell>
          <cell r="C26">
            <v>27.4</v>
          </cell>
          <cell r="D26">
            <v>23.6</v>
          </cell>
          <cell r="E26">
            <v>90.181818181818187</v>
          </cell>
          <cell r="F26">
            <v>93</v>
          </cell>
          <cell r="G26">
            <v>83</v>
          </cell>
          <cell r="H26">
            <v>7.5600000000000005</v>
          </cell>
          <cell r="I26" t="str">
            <v>N</v>
          </cell>
          <cell r="J26">
            <v>17.64</v>
          </cell>
          <cell r="K26">
            <v>4.8000000000000007</v>
          </cell>
        </row>
        <row r="27">
          <cell r="B27">
            <v>24.74285714285714</v>
          </cell>
          <cell r="C27">
            <v>27.8</v>
          </cell>
          <cell r="D27">
            <v>23.9</v>
          </cell>
          <cell r="E27">
            <v>92.285714285714292</v>
          </cell>
          <cell r="F27">
            <v>95</v>
          </cell>
          <cell r="G27">
            <v>79</v>
          </cell>
          <cell r="H27">
            <v>9</v>
          </cell>
          <cell r="I27" t="str">
            <v>N</v>
          </cell>
          <cell r="J27">
            <v>33.119999999999997</v>
          </cell>
          <cell r="K27">
            <v>20.200000000000003</v>
          </cell>
        </row>
        <row r="28">
          <cell r="B28">
            <v>24.988235294117647</v>
          </cell>
          <cell r="C28">
            <v>28.9</v>
          </cell>
          <cell r="D28">
            <v>23.7</v>
          </cell>
          <cell r="E28">
            <v>91.705882352941174</v>
          </cell>
          <cell r="F28">
            <v>95</v>
          </cell>
          <cell r="G28">
            <v>78</v>
          </cell>
          <cell r="H28">
            <v>13.68</v>
          </cell>
          <cell r="I28" t="str">
            <v>N</v>
          </cell>
          <cell r="J28">
            <v>26.28</v>
          </cell>
          <cell r="K28">
            <v>7.2</v>
          </cell>
        </row>
        <row r="29">
          <cell r="B29">
            <v>25.905263157894744</v>
          </cell>
          <cell r="C29">
            <v>29.8</v>
          </cell>
          <cell r="D29">
            <v>23.8</v>
          </cell>
          <cell r="E29">
            <v>88.21052631578948</v>
          </cell>
          <cell r="F29">
            <v>93</v>
          </cell>
          <cell r="G29">
            <v>77</v>
          </cell>
          <cell r="H29">
            <v>12.24</v>
          </cell>
          <cell r="I29" t="str">
            <v>SE</v>
          </cell>
          <cell r="J29">
            <v>28.44</v>
          </cell>
          <cell r="K29">
            <v>3</v>
          </cell>
        </row>
        <row r="30">
          <cell r="B30">
            <v>25.378260869565224</v>
          </cell>
          <cell r="C30">
            <v>28.7</v>
          </cell>
          <cell r="D30">
            <v>23.6</v>
          </cell>
          <cell r="E30">
            <v>90.913043478260875</v>
          </cell>
          <cell r="F30">
            <v>94</v>
          </cell>
          <cell r="G30">
            <v>82</v>
          </cell>
          <cell r="H30">
            <v>9</v>
          </cell>
          <cell r="I30" t="str">
            <v>N</v>
          </cell>
          <cell r="J30">
            <v>26.64</v>
          </cell>
          <cell r="K30">
            <v>41.999999999999993</v>
          </cell>
        </row>
        <row r="31">
          <cell r="B31">
            <v>24.017647058823531</v>
          </cell>
          <cell r="C31">
            <v>29.2</v>
          </cell>
          <cell r="D31">
            <v>22.3</v>
          </cell>
          <cell r="E31">
            <v>90.294117647058826</v>
          </cell>
          <cell r="F31">
            <v>94</v>
          </cell>
          <cell r="G31">
            <v>74</v>
          </cell>
          <cell r="H31">
            <v>10.8</v>
          </cell>
          <cell r="I31" t="str">
            <v>S</v>
          </cell>
          <cell r="J31">
            <v>19.8</v>
          </cell>
          <cell r="K31">
            <v>5</v>
          </cell>
        </row>
        <row r="32">
          <cell r="B32">
            <v>23.813333333333333</v>
          </cell>
          <cell r="C32">
            <v>30.3</v>
          </cell>
          <cell r="D32">
            <v>21.4</v>
          </cell>
          <cell r="E32">
            <v>88.6</v>
          </cell>
          <cell r="F32">
            <v>93</v>
          </cell>
          <cell r="G32">
            <v>72</v>
          </cell>
          <cell r="H32">
            <v>6.48</v>
          </cell>
          <cell r="I32" t="str">
            <v>S</v>
          </cell>
          <cell r="J32">
            <v>14.4</v>
          </cell>
          <cell r="K32">
            <v>0</v>
          </cell>
        </row>
        <row r="33">
          <cell r="B33">
            <v>26.09375</v>
          </cell>
          <cell r="C33">
            <v>30.9</v>
          </cell>
          <cell r="D33">
            <v>24.8</v>
          </cell>
          <cell r="E33">
            <v>86.86666666666666</v>
          </cell>
          <cell r="F33">
            <v>91</v>
          </cell>
          <cell r="G33">
            <v>64</v>
          </cell>
          <cell r="H33">
            <v>10.8</v>
          </cell>
          <cell r="I33" t="str">
            <v>SE</v>
          </cell>
          <cell r="J33">
            <v>19.8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24.633333333333329</v>
          </cell>
          <cell r="C5">
            <v>30</v>
          </cell>
          <cell r="D5">
            <v>21.6</v>
          </cell>
          <cell r="E5">
            <v>82.208333333333329</v>
          </cell>
          <cell r="F5">
            <v>95</v>
          </cell>
          <cell r="G5">
            <v>58</v>
          </cell>
          <cell r="H5" t="str">
            <v>*</v>
          </cell>
          <cell r="I5" t="str">
            <v>SO</v>
          </cell>
          <cell r="J5" t="str">
            <v>*</v>
          </cell>
          <cell r="K5">
            <v>0.2</v>
          </cell>
        </row>
        <row r="6">
          <cell r="B6">
            <v>24.445833333333329</v>
          </cell>
          <cell r="C6">
            <v>30</v>
          </cell>
          <cell r="D6">
            <v>21.6</v>
          </cell>
          <cell r="E6">
            <v>84.041666666666671</v>
          </cell>
          <cell r="F6">
            <v>95</v>
          </cell>
          <cell r="G6">
            <v>62</v>
          </cell>
          <cell r="H6" t="str">
            <v>*</v>
          </cell>
          <cell r="I6" t="str">
            <v>SO</v>
          </cell>
          <cell r="J6" t="str">
            <v>*</v>
          </cell>
          <cell r="K6">
            <v>6.8</v>
          </cell>
        </row>
        <row r="7">
          <cell r="B7">
            <v>24.058333333333334</v>
          </cell>
          <cell r="C7">
            <v>30.1</v>
          </cell>
          <cell r="D7">
            <v>19.399999999999999</v>
          </cell>
          <cell r="E7">
            <v>80.458333333333329</v>
          </cell>
          <cell r="F7">
            <v>96</v>
          </cell>
          <cell r="G7">
            <v>55</v>
          </cell>
          <cell r="H7" t="str">
            <v>*</v>
          </cell>
          <cell r="I7" t="str">
            <v>SO</v>
          </cell>
          <cell r="J7" t="str">
            <v>*</v>
          </cell>
          <cell r="K7">
            <v>2.8000000000000003</v>
          </cell>
        </row>
        <row r="8">
          <cell r="B8">
            <v>23.541666666666668</v>
          </cell>
          <cell r="C8">
            <v>29.9</v>
          </cell>
          <cell r="D8">
            <v>20.100000000000001</v>
          </cell>
          <cell r="E8">
            <v>86.208333333333329</v>
          </cell>
          <cell r="F8">
            <v>96</v>
          </cell>
          <cell r="G8">
            <v>62</v>
          </cell>
          <cell r="H8" t="str">
            <v>*</v>
          </cell>
          <cell r="I8" t="str">
            <v>SO</v>
          </cell>
          <cell r="J8" t="str">
            <v>*</v>
          </cell>
          <cell r="K8">
            <v>10</v>
          </cell>
        </row>
        <row r="9">
          <cell r="B9">
            <v>22.829166666666666</v>
          </cell>
          <cell r="C9">
            <v>30</v>
          </cell>
          <cell r="D9">
            <v>20</v>
          </cell>
          <cell r="E9">
            <v>89.083333333333329</v>
          </cell>
          <cell r="F9">
            <v>97</v>
          </cell>
          <cell r="G9">
            <v>62</v>
          </cell>
          <cell r="H9" t="str">
            <v>*</v>
          </cell>
          <cell r="I9" t="str">
            <v>SO</v>
          </cell>
          <cell r="J9" t="str">
            <v>*</v>
          </cell>
          <cell r="K9">
            <v>23.8</v>
          </cell>
        </row>
        <row r="10">
          <cell r="B10">
            <v>25.112500000000001</v>
          </cell>
          <cell r="C10">
            <v>32</v>
          </cell>
          <cell r="D10">
            <v>20.3</v>
          </cell>
          <cell r="E10">
            <v>78.25</v>
          </cell>
          <cell r="F10">
            <v>96</v>
          </cell>
          <cell r="G10">
            <v>50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0.2</v>
          </cell>
        </row>
        <row r="11">
          <cell r="B11">
            <v>25.474999999999998</v>
          </cell>
          <cell r="C11">
            <v>32</v>
          </cell>
          <cell r="D11">
            <v>22.3</v>
          </cell>
          <cell r="E11">
            <v>77.375</v>
          </cell>
          <cell r="F11">
            <v>91</v>
          </cell>
          <cell r="G11">
            <v>43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6.4</v>
          </cell>
        </row>
        <row r="12">
          <cell r="B12">
            <v>25.129166666666666</v>
          </cell>
          <cell r="C12">
            <v>32</v>
          </cell>
          <cell r="D12">
            <v>21.6</v>
          </cell>
          <cell r="E12">
            <v>78.125</v>
          </cell>
          <cell r="F12">
            <v>92</v>
          </cell>
          <cell r="G12">
            <v>48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1.8</v>
          </cell>
        </row>
        <row r="13">
          <cell r="B13">
            <v>25.262499999999999</v>
          </cell>
          <cell r="C13">
            <v>32.299999999999997</v>
          </cell>
          <cell r="D13">
            <v>21</v>
          </cell>
          <cell r="E13">
            <v>78.666666666666671</v>
          </cell>
          <cell r="F13">
            <v>95</v>
          </cell>
          <cell r="G13">
            <v>54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4.8000000000000007</v>
          </cell>
        </row>
        <row r="14">
          <cell r="B14">
            <v>25.916666666666668</v>
          </cell>
          <cell r="C14">
            <v>32.6</v>
          </cell>
          <cell r="D14">
            <v>22.3</v>
          </cell>
          <cell r="E14">
            <v>79.75</v>
          </cell>
          <cell r="F14">
            <v>95</v>
          </cell>
          <cell r="G14">
            <v>46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4.4000000000000004</v>
          </cell>
        </row>
        <row r="15">
          <cell r="B15">
            <v>23.724999999999994</v>
          </cell>
          <cell r="C15">
            <v>29.4</v>
          </cell>
          <cell r="D15">
            <v>21.4</v>
          </cell>
          <cell r="E15">
            <v>87.583333333333329</v>
          </cell>
          <cell r="F15">
            <v>96</v>
          </cell>
          <cell r="G15">
            <v>62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5.4</v>
          </cell>
        </row>
        <row r="16">
          <cell r="B16">
            <v>23.637500000000003</v>
          </cell>
          <cell r="C16">
            <v>28.7</v>
          </cell>
          <cell r="D16">
            <v>21</v>
          </cell>
          <cell r="E16">
            <v>83.916666666666671</v>
          </cell>
          <cell r="F16">
            <v>96</v>
          </cell>
          <cell r="G16">
            <v>59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0.2</v>
          </cell>
        </row>
        <row r="17">
          <cell r="B17">
            <v>24.175000000000001</v>
          </cell>
          <cell r="C17">
            <v>30.5</v>
          </cell>
          <cell r="D17">
            <v>19.399999999999999</v>
          </cell>
          <cell r="E17">
            <v>77.458333333333329</v>
          </cell>
          <cell r="F17">
            <v>93</v>
          </cell>
          <cell r="G17">
            <v>54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0</v>
          </cell>
        </row>
        <row r="18">
          <cell r="B18">
            <v>24.783333333333331</v>
          </cell>
          <cell r="C18">
            <v>31.1</v>
          </cell>
          <cell r="D18">
            <v>19.399999999999999</v>
          </cell>
          <cell r="E18">
            <v>73.708333333333329</v>
          </cell>
          <cell r="F18">
            <v>89</v>
          </cell>
          <cell r="G18">
            <v>55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</v>
          </cell>
        </row>
        <row r="19">
          <cell r="B19">
            <v>27.108333333333324</v>
          </cell>
          <cell r="C19">
            <v>33.5</v>
          </cell>
          <cell r="D19">
            <v>22.2</v>
          </cell>
          <cell r="E19">
            <v>73.083333333333329</v>
          </cell>
          <cell r="F19">
            <v>92</v>
          </cell>
          <cell r="G19">
            <v>47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</v>
          </cell>
        </row>
        <row r="20">
          <cell r="B20">
            <v>27.337499999999995</v>
          </cell>
          <cell r="C20">
            <v>33.200000000000003</v>
          </cell>
          <cell r="D20">
            <v>22.4</v>
          </cell>
          <cell r="E20">
            <v>72.416666666666671</v>
          </cell>
          <cell r="F20">
            <v>94</v>
          </cell>
          <cell r="G20">
            <v>46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</v>
          </cell>
        </row>
        <row r="21">
          <cell r="B21">
            <v>27.67916666666666</v>
          </cell>
          <cell r="C21">
            <v>33.299999999999997</v>
          </cell>
          <cell r="D21">
            <v>22.7</v>
          </cell>
          <cell r="E21">
            <v>70.375</v>
          </cell>
          <cell r="F21">
            <v>92</v>
          </cell>
          <cell r="G21">
            <v>45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27.954166666666666</v>
          </cell>
          <cell r="C22">
            <v>33.200000000000003</v>
          </cell>
          <cell r="D22">
            <v>24.6</v>
          </cell>
          <cell r="E22">
            <v>66.375</v>
          </cell>
          <cell r="F22">
            <v>82</v>
          </cell>
          <cell r="G22">
            <v>44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25.487499999999994</v>
          </cell>
          <cell r="C23">
            <v>31.4</v>
          </cell>
          <cell r="D23">
            <v>21.8</v>
          </cell>
          <cell r="E23">
            <v>80.958333333333329</v>
          </cell>
          <cell r="F23">
            <v>94</v>
          </cell>
          <cell r="G23">
            <v>60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9</v>
          </cell>
        </row>
        <row r="24">
          <cell r="B24">
            <v>24.899999999999995</v>
          </cell>
          <cell r="C24">
            <v>30.5</v>
          </cell>
          <cell r="D24">
            <v>21.2</v>
          </cell>
          <cell r="E24">
            <v>85.875</v>
          </cell>
          <cell r="F24">
            <v>95</v>
          </cell>
          <cell r="G24">
            <v>57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41.199999999999996</v>
          </cell>
        </row>
        <row r="25">
          <cell r="B25">
            <v>24.216666666666669</v>
          </cell>
          <cell r="C25">
            <v>29.3</v>
          </cell>
          <cell r="D25">
            <v>20.399999999999999</v>
          </cell>
          <cell r="E25">
            <v>77.666666666666671</v>
          </cell>
          <cell r="F25">
            <v>96</v>
          </cell>
          <cell r="G25">
            <v>54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7.8</v>
          </cell>
        </row>
        <row r="26">
          <cell r="B26">
            <v>19.912499999999998</v>
          </cell>
          <cell r="C26">
            <v>25.8</v>
          </cell>
          <cell r="D26">
            <v>14</v>
          </cell>
          <cell r="E26">
            <v>59.708333333333336</v>
          </cell>
          <cell r="F26">
            <v>83</v>
          </cell>
          <cell r="G26">
            <v>29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</v>
          </cell>
        </row>
        <row r="27">
          <cell r="B27">
            <v>22.325000000000003</v>
          </cell>
          <cell r="C27">
            <v>30.4</v>
          </cell>
          <cell r="D27">
            <v>15.9</v>
          </cell>
          <cell r="E27">
            <v>50.75</v>
          </cell>
          <cell r="F27">
            <v>67</v>
          </cell>
          <cell r="G27">
            <v>32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25.670833333333338</v>
          </cell>
          <cell r="C28">
            <v>31.8</v>
          </cell>
          <cell r="D28">
            <v>21.1</v>
          </cell>
          <cell r="E28">
            <v>62.5</v>
          </cell>
          <cell r="F28">
            <v>82</v>
          </cell>
          <cell r="G28">
            <v>46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25.841666666666669</v>
          </cell>
          <cell r="C29">
            <v>30.4</v>
          </cell>
          <cell r="D29">
            <v>22.2</v>
          </cell>
          <cell r="E29">
            <v>72.958333333333329</v>
          </cell>
          <cell r="F29">
            <v>93</v>
          </cell>
          <cell r="G29">
            <v>51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0.2</v>
          </cell>
        </row>
        <row r="30">
          <cell r="B30">
            <v>23.366666666666671</v>
          </cell>
          <cell r="C30">
            <v>27.7</v>
          </cell>
          <cell r="D30">
            <v>19.5</v>
          </cell>
          <cell r="E30">
            <v>80.041666666666671</v>
          </cell>
          <cell r="F30">
            <v>96</v>
          </cell>
          <cell r="G30">
            <v>55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25.400000000000002</v>
          </cell>
        </row>
        <row r="31">
          <cell r="B31">
            <v>22.750000000000004</v>
          </cell>
          <cell r="C31">
            <v>28.8</v>
          </cell>
          <cell r="D31">
            <v>17.5</v>
          </cell>
          <cell r="E31">
            <v>63.25</v>
          </cell>
          <cell r="F31">
            <v>84</v>
          </cell>
          <cell r="G31">
            <v>34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24.325000000000003</v>
          </cell>
          <cell r="C32">
            <v>30.1</v>
          </cell>
          <cell r="D32">
            <v>19</v>
          </cell>
          <cell r="E32">
            <v>50.5</v>
          </cell>
          <cell r="F32">
            <v>63</v>
          </cell>
          <cell r="G32">
            <v>35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25.120833333333334</v>
          </cell>
          <cell r="C33">
            <v>30.7</v>
          </cell>
          <cell r="D33">
            <v>20.100000000000001</v>
          </cell>
          <cell r="E33">
            <v>56.666666666666664</v>
          </cell>
          <cell r="F33">
            <v>80</v>
          </cell>
          <cell r="G33">
            <v>29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30.836363636363629</v>
          </cell>
          <cell r="C5">
            <v>33.1</v>
          </cell>
          <cell r="D5">
            <v>26.2</v>
          </cell>
          <cell r="E5">
            <v>63.636363636363633</v>
          </cell>
          <cell r="F5">
            <v>87</v>
          </cell>
          <cell r="G5">
            <v>53</v>
          </cell>
          <cell r="H5">
            <v>10.08</v>
          </cell>
          <cell r="I5" t="str">
            <v>NO</v>
          </cell>
          <cell r="J5">
            <v>22.32</v>
          </cell>
          <cell r="K5">
            <v>0</v>
          </cell>
        </row>
        <row r="6">
          <cell r="B6">
            <v>28.491666666666671</v>
          </cell>
          <cell r="C6">
            <v>35.1</v>
          </cell>
          <cell r="D6">
            <v>25.4</v>
          </cell>
          <cell r="E6">
            <v>74.625</v>
          </cell>
          <cell r="F6">
            <v>86</v>
          </cell>
          <cell r="G6">
            <v>49</v>
          </cell>
          <cell r="H6">
            <v>8.2799999999999994</v>
          </cell>
          <cell r="I6" t="str">
            <v>N</v>
          </cell>
          <cell r="J6">
            <v>21.6</v>
          </cell>
          <cell r="K6">
            <v>0.2</v>
          </cell>
        </row>
        <row r="7">
          <cell r="B7">
            <v>26.670833333333331</v>
          </cell>
          <cell r="C7">
            <v>30</v>
          </cell>
          <cell r="D7">
            <v>23.1</v>
          </cell>
          <cell r="E7">
            <v>77.333333333333329</v>
          </cell>
          <cell r="F7">
            <v>91</v>
          </cell>
          <cell r="G7">
            <v>53</v>
          </cell>
          <cell r="H7">
            <v>18</v>
          </cell>
          <cell r="I7" t="str">
            <v>L</v>
          </cell>
          <cell r="J7">
            <v>39.6</v>
          </cell>
          <cell r="K7">
            <v>0</v>
          </cell>
        </row>
        <row r="8">
          <cell r="B8">
            <v>27.779166666666669</v>
          </cell>
          <cell r="C8">
            <v>34.799999999999997</v>
          </cell>
          <cell r="D8">
            <v>21.8</v>
          </cell>
          <cell r="E8">
            <v>72.666666666666671</v>
          </cell>
          <cell r="F8">
            <v>93</v>
          </cell>
          <cell r="G8">
            <v>45</v>
          </cell>
          <cell r="H8">
            <v>10.44</v>
          </cell>
          <cell r="I8" t="str">
            <v>NO</v>
          </cell>
          <cell r="J8">
            <v>28.44</v>
          </cell>
          <cell r="K8">
            <v>0.2</v>
          </cell>
        </row>
        <row r="9">
          <cell r="B9">
            <v>29.900000000000006</v>
          </cell>
          <cell r="C9">
            <v>36</v>
          </cell>
          <cell r="D9">
            <v>25.5</v>
          </cell>
          <cell r="E9">
            <v>66</v>
          </cell>
          <cell r="F9">
            <v>83</v>
          </cell>
          <cell r="G9">
            <v>41</v>
          </cell>
          <cell r="H9">
            <v>10.8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29.941666666666666</v>
          </cell>
          <cell r="C10">
            <v>36</v>
          </cell>
          <cell r="D10">
            <v>24.7</v>
          </cell>
          <cell r="E10">
            <v>66.5</v>
          </cell>
          <cell r="F10">
            <v>86</v>
          </cell>
          <cell r="G10">
            <v>39</v>
          </cell>
          <cell r="H10">
            <v>10.44</v>
          </cell>
          <cell r="I10" t="str">
            <v>N</v>
          </cell>
          <cell r="J10">
            <v>30.240000000000002</v>
          </cell>
          <cell r="K10">
            <v>0</v>
          </cell>
        </row>
        <row r="11">
          <cell r="B11">
            <v>28.737499999999997</v>
          </cell>
          <cell r="C11">
            <v>36.6</v>
          </cell>
          <cell r="D11">
            <v>23</v>
          </cell>
          <cell r="E11">
            <v>74.875</v>
          </cell>
          <cell r="F11">
            <v>96</v>
          </cell>
          <cell r="G11">
            <v>44</v>
          </cell>
          <cell r="H11">
            <v>8.64</v>
          </cell>
          <cell r="I11" t="str">
            <v>NE</v>
          </cell>
          <cell r="J11">
            <v>37.800000000000004</v>
          </cell>
          <cell r="K11">
            <v>0</v>
          </cell>
        </row>
        <row r="12">
          <cell r="B12">
            <v>23.75</v>
          </cell>
          <cell r="C12">
            <v>23.9</v>
          </cell>
          <cell r="D12">
            <v>23.7</v>
          </cell>
          <cell r="E12">
            <v>91.5</v>
          </cell>
          <cell r="F12">
            <v>93</v>
          </cell>
          <cell r="G12">
            <v>91</v>
          </cell>
          <cell r="H12">
            <v>0.36000000000000004</v>
          </cell>
          <cell r="I12" t="str">
            <v>SE</v>
          </cell>
          <cell r="J12">
            <v>9.7200000000000006</v>
          </cell>
          <cell r="K12">
            <v>0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30.341666666666669</v>
          </cell>
          <cell r="C15">
            <v>33.200000000000003</v>
          </cell>
          <cell r="D15">
            <v>26.7</v>
          </cell>
          <cell r="E15">
            <v>69.666666666666671</v>
          </cell>
          <cell r="F15">
            <v>84</v>
          </cell>
          <cell r="G15">
            <v>56</v>
          </cell>
          <cell r="H15">
            <v>5.4</v>
          </cell>
          <cell r="I15" t="str">
            <v>SE</v>
          </cell>
          <cell r="J15">
            <v>20.52</v>
          </cell>
          <cell r="K15">
            <v>0</v>
          </cell>
        </row>
        <row r="16">
          <cell r="B16">
            <v>28.816666666666674</v>
          </cell>
          <cell r="C16">
            <v>35.5</v>
          </cell>
          <cell r="D16">
            <v>24.5</v>
          </cell>
          <cell r="E16">
            <v>73.625</v>
          </cell>
          <cell r="F16">
            <v>93</v>
          </cell>
          <cell r="G16">
            <v>44</v>
          </cell>
          <cell r="H16">
            <v>5.7600000000000007</v>
          </cell>
          <cell r="I16" t="str">
            <v>N</v>
          </cell>
          <cell r="J16">
            <v>23.400000000000002</v>
          </cell>
          <cell r="K16">
            <v>0</v>
          </cell>
        </row>
        <row r="17">
          <cell r="B17">
            <v>29.854166666666668</v>
          </cell>
          <cell r="C17">
            <v>35.6</v>
          </cell>
          <cell r="D17">
            <v>25.9</v>
          </cell>
          <cell r="E17">
            <v>70.208333333333329</v>
          </cell>
          <cell r="F17">
            <v>87</v>
          </cell>
          <cell r="G17">
            <v>47</v>
          </cell>
          <cell r="H17">
            <v>9.3600000000000012</v>
          </cell>
          <cell r="I17" t="str">
            <v>NE</v>
          </cell>
          <cell r="J17">
            <v>27.720000000000002</v>
          </cell>
          <cell r="K17">
            <v>0</v>
          </cell>
        </row>
        <row r="18">
          <cell r="B18">
            <v>30.516666666666666</v>
          </cell>
          <cell r="C18">
            <v>35.799999999999997</v>
          </cell>
          <cell r="D18">
            <v>26.7</v>
          </cell>
          <cell r="E18">
            <v>68.916666666666671</v>
          </cell>
          <cell r="F18">
            <v>85</v>
          </cell>
          <cell r="G18">
            <v>49</v>
          </cell>
          <cell r="H18">
            <v>11.16</v>
          </cell>
          <cell r="I18" t="str">
            <v>N</v>
          </cell>
          <cell r="J18">
            <v>24.48</v>
          </cell>
          <cell r="K18">
            <v>0.2</v>
          </cell>
        </row>
        <row r="19">
          <cell r="B19">
            <v>30.850000000000005</v>
          </cell>
          <cell r="C19">
            <v>36.1</v>
          </cell>
          <cell r="D19">
            <v>26.5</v>
          </cell>
          <cell r="E19">
            <v>67.875</v>
          </cell>
          <cell r="F19">
            <v>85</v>
          </cell>
          <cell r="G19">
            <v>45</v>
          </cell>
          <cell r="H19">
            <v>9.3600000000000012</v>
          </cell>
          <cell r="I19" t="str">
            <v>NO</v>
          </cell>
          <cell r="J19">
            <v>26.64</v>
          </cell>
          <cell r="K19">
            <v>0</v>
          </cell>
        </row>
        <row r="20">
          <cell r="B20">
            <v>31.312500000000004</v>
          </cell>
          <cell r="C20">
            <v>37.799999999999997</v>
          </cell>
          <cell r="D20">
            <v>27</v>
          </cell>
          <cell r="E20">
            <v>66.25</v>
          </cell>
          <cell r="F20">
            <v>84</v>
          </cell>
          <cell r="G20">
            <v>40</v>
          </cell>
          <cell r="H20">
            <v>11.520000000000001</v>
          </cell>
          <cell r="I20" t="str">
            <v>N</v>
          </cell>
          <cell r="J20">
            <v>31.319999999999997</v>
          </cell>
          <cell r="K20">
            <v>0</v>
          </cell>
        </row>
        <row r="21">
          <cell r="B21">
            <v>29.137500000000003</v>
          </cell>
          <cell r="C21">
            <v>32.200000000000003</v>
          </cell>
          <cell r="D21">
            <v>27.7</v>
          </cell>
          <cell r="E21">
            <v>73.5</v>
          </cell>
          <cell r="F21">
            <v>77</v>
          </cell>
          <cell r="G21">
            <v>62</v>
          </cell>
          <cell r="H21">
            <v>6.84</v>
          </cell>
          <cell r="I21" t="str">
            <v>NE</v>
          </cell>
          <cell r="J21">
            <v>21.240000000000002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26.28</v>
          </cell>
          <cell r="C24">
            <v>26.9</v>
          </cell>
          <cell r="D24">
            <v>25.9</v>
          </cell>
          <cell r="E24">
            <v>87.4</v>
          </cell>
          <cell r="F24">
            <v>90</v>
          </cell>
          <cell r="G24">
            <v>84</v>
          </cell>
          <cell r="H24">
            <v>7.9200000000000008</v>
          </cell>
          <cell r="I24" t="str">
            <v>S</v>
          </cell>
          <cell r="J24">
            <v>17.28</v>
          </cell>
          <cell r="K24">
            <v>0.60000000000000009</v>
          </cell>
        </row>
        <row r="25">
          <cell r="B25">
            <v>27.141666666666676</v>
          </cell>
          <cell r="C25">
            <v>32.200000000000003</v>
          </cell>
          <cell r="D25">
            <v>24.3</v>
          </cell>
          <cell r="E25">
            <v>73.75</v>
          </cell>
          <cell r="F25">
            <v>93</v>
          </cell>
          <cell r="G25">
            <v>47</v>
          </cell>
          <cell r="H25">
            <v>21.96</v>
          </cell>
          <cell r="I25" t="str">
            <v>S</v>
          </cell>
          <cell r="J25">
            <v>42.480000000000004</v>
          </cell>
          <cell r="K25">
            <v>0.4</v>
          </cell>
        </row>
        <row r="26">
          <cell r="B26">
            <v>23.279166666666669</v>
          </cell>
          <cell r="C26">
            <v>28.2</v>
          </cell>
          <cell r="D26">
            <v>18.5</v>
          </cell>
          <cell r="E26">
            <v>49.291666666666664</v>
          </cell>
          <cell r="F26">
            <v>65</v>
          </cell>
          <cell r="G26">
            <v>32</v>
          </cell>
          <cell r="H26">
            <v>23.040000000000003</v>
          </cell>
          <cell r="I26" t="str">
            <v>S</v>
          </cell>
          <cell r="J26">
            <v>43.92</v>
          </cell>
          <cell r="K26">
            <v>0.2</v>
          </cell>
        </row>
        <row r="27">
          <cell r="B27">
            <v>23.054166666666664</v>
          </cell>
          <cell r="C27">
            <v>31.6</v>
          </cell>
          <cell r="D27">
            <v>16.2</v>
          </cell>
          <cell r="E27">
            <v>57.416666666666664</v>
          </cell>
          <cell r="F27">
            <v>83</v>
          </cell>
          <cell r="G27">
            <v>29</v>
          </cell>
          <cell r="H27">
            <v>7.5600000000000005</v>
          </cell>
          <cell r="I27" t="str">
            <v>S</v>
          </cell>
          <cell r="J27">
            <v>19.8</v>
          </cell>
          <cell r="K27">
            <v>0</v>
          </cell>
        </row>
        <row r="28">
          <cell r="B28">
            <v>27.691666666666674</v>
          </cell>
          <cell r="C28">
            <v>35.799999999999997</v>
          </cell>
          <cell r="D28">
            <v>21.6</v>
          </cell>
          <cell r="E28">
            <v>58.416666666666664</v>
          </cell>
          <cell r="F28">
            <v>79</v>
          </cell>
          <cell r="G28">
            <v>37</v>
          </cell>
          <cell r="H28">
            <v>13.68</v>
          </cell>
          <cell r="I28" t="str">
            <v>N</v>
          </cell>
          <cell r="J28">
            <v>33.480000000000004</v>
          </cell>
          <cell r="K28">
            <v>0</v>
          </cell>
        </row>
        <row r="29">
          <cell r="B29">
            <v>29.749999999999996</v>
          </cell>
          <cell r="C29">
            <v>35.4</v>
          </cell>
          <cell r="D29">
            <v>25.4</v>
          </cell>
          <cell r="E29">
            <v>61.791666666666664</v>
          </cell>
          <cell r="F29">
            <v>83</v>
          </cell>
          <cell r="G29">
            <v>40</v>
          </cell>
          <cell r="H29">
            <v>14.76</v>
          </cell>
          <cell r="I29" t="str">
            <v>N</v>
          </cell>
          <cell r="J29">
            <v>39.96</v>
          </cell>
          <cell r="K29">
            <v>0</v>
          </cell>
        </row>
        <row r="30">
          <cell r="B30">
            <v>31</v>
          </cell>
          <cell r="C30">
            <v>31.3</v>
          </cell>
          <cell r="D30">
            <v>31</v>
          </cell>
          <cell r="E30">
            <v>58</v>
          </cell>
          <cell r="F30">
            <v>58</v>
          </cell>
          <cell r="G30">
            <v>55</v>
          </cell>
          <cell r="H30">
            <v>0</v>
          </cell>
          <cell r="I30" t="str">
            <v>N</v>
          </cell>
          <cell r="J30">
            <v>5.7600000000000007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26.545833333333334</v>
          </cell>
          <cell r="C5">
            <v>33.299999999999997</v>
          </cell>
          <cell r="D5">
            <v>23.3</v>
          </cell>
          <cell r="E5">
            <v>78.958333333333329</v>
          </cell>
          <cell r="F5">
            <v>98</v>
          </cell>
          <cell r="G5">
            <v>43</v>
          </cell>
          <cell r="H5">
            <v>15.48</v>
          </cell>
          <cell r="I5" t="str">
            <v>NO</v>
          </cell>
          <cell r="J5">
            <v>43.92</v>
          </cell>
          <cell r="K5">
            <v>10</v>
          </cell>
        </row>
        <row r="6">
          <cell r="B6">
            <v>25.541666666666668</v>
          </cell>
          <cell r="C6">
            <v>31.3</v>
          </cell>
          <cell r="D6">
            <v>22.3</v>
          </cell>
          <cell r="E6">
            <v>83.875</v>
          </cell>
          <cell r="F6">
            <v>94</v>
          </cell>
          <cell r="G6">
            <v>59</v>
          </cell>
          <cell r="H6">
            <v>16.920000000000002</v>
          </cell>
          <cell r="I6" t="str">
            <v>N</v>
          </cell>
          <cell r="J6">
            <v>33.480000000000004</v>
          </cell>
          <cell r="K6">
            <v>6.6000000000000005</v>
          </cell>
        </row>
        <row r="7">
          <cell r="B7">
            <v>27.529166666666665</v>
          </cell>
          <cell r="C7">
            <v>34.200000000000003</v>
          </cell>
          <cell r="D7">
            <v>22</v>
          </cell>
          <cell r="E7">
            <v>76.166666666666671</v>
          </cell>
          <cell r="F7">
            <v>98</v>
          </cell>
          <cell r="G7">
            <v>45</v>
          </cell>
          <cell r="H7">
            <v>21.96</v>
          </cell>
          <cell r="I7" t="str">
            <v>NO</v>
          </cell>
          <cell r="J7">
            <v>40.32</v>
          </cell>
          <cell r="K7">
            <v>0.2</v>
          </cell>
        </row>
        <row r="8">
          <cell r="B8">
            <v>26.654166666666672</v>
          </cell>
          <cell r="C8">
            <v>35.4</v>
          </cell>
          <cell r="D8">
            <v>21.9</v>
          </cell>
          <cell r="E8">
            <v>78.791666666666671</v>
          </cell>
          <cell r="F8">
            <v>99</v>
          </cell>
          <cell r="G8">
            <v>42</v>
          </cell>
          <cell r="H8">
            <v>19.440000000000001</v>
          </cell>
          <cell r="I8" t="str">
            <v>NO</v>
          </cell>
          <cell r="J8">
            <v>42.12</v>
          </cell>
          <cell r="K8">
            <v>0</v>
          </cell>
        </row>
        <row r="9">
          <cell r="B9">
            <v>25.387499999999999</v>
          </cell>
          <cell r="C9">
            <v>33.5</v>
          </cell>
          <cell r="D9">
            <v>22.1</v>
          </cell>
          <cell r="E9">
            <v>82.416666666666671</v>
          </cell>
          <cell r="F9">
            <v>96</v>
          </cell>
          <cell r="G9">
            <v>51</v>
          </cell>
          <cell r="H9">
            <v>17.28</v>
          </cell>
          <cell r="I9" t="str">
            <v>NO</v>
          </cell>
          <cell r="J9">
            <v>34.92</v>
          </cell>
          <cell r="K9">
            <v>5.2</v>
          </cell>
        </row>
        <row r="10">
          <cell r="B10">
            <v>25.916666666666671</v>
          </cell>
          <cell r="C10">
            <v>34.200000000000003</v>
          </cell>
          <cell r="D10">
            <v>22</v>
          </cell>
          <cell r="E10">
            <v>81.833333333333329</v>
          </cell>
          <cell r="F10">
            <v>98</v>
          </cell>
          <cell r="G10">
            <v>48</v>
          </cell>
          <cell r="H10">
            <v>17.28</v>
          </cell>
          <cell r="I10" t="str">
            <v>NE</v>
          </cell>
          <cell r="J10">
            <v>34.92</v>
          </cell>
          <cell r="K10">
            <v>4.5999999999999996</v>
          </cell>
        </row>
        <row r="11">
          <cell r="B11">
            <v>26.187500000000004</v>
          </cell>
          <cell r="C11">
            <v>33.5</v>
          </cell>
          <cell r="D11">
            <v>21.7</v>
          </cell>
          <cell r="E11">
            <v>81.625</v>
          </cell>
          <cell r="F11">
            <v>99</v>
          </cell>
          <cell r="G11">
            <v>48</v>
          </cell>
          <cell r="H11">
            <v>12.96</v>
          </cell>
          <cell r="I11" t="str">
            <v>S</v>
          </cell>
          <cell r="J11">
            <v>46.440000000000005</v>
          </cell>
          <cell r="K11">
            <v>10.4</v>
          </cell>
        </row>
        <row r="12">
          <cell r="B12">
            <v>26.041666666666671</v>
          </cell>
          <cell r="C12">
            <v>32.700000000000003</v>
          </cell>
          <cell r="D12">
            <v>21.9</v>
          </cell>
          <cell r="E12">
            <v>81.333333333333329</v>
          </cell>
          <cell r="F12">
            <v>98</v>
          </cell>
          <cell r="G12">
            <v>50</v>
          </cell>
          <cell r="H12">
            <v>16.559999999999999</v>
          </cell>
          <cell r="I12" t="str">
            <v>SE</v>
          </cell>
          <cell r="J12">
            <v>32.76</v>
          </cell>
          <cell r="K12">
            <v>0.2</v>
          </cell>
        </row>
        <row r="13">
          <cell r="B13">
            <v>26.204166666666669</v>
          </cell>
          <cell r="C13">
            <v>32.700000000000003</v>
          </cell>
          <cell r="D13">
            <v>22.6</v>
          </cell>
          <cell r="E13">
            <v>80.916666666666671</v>
          </cell>
          <cell r="F13">
            <v>98</v>
          </cell>
          <cell r="G13">
            <v>54</v>
          </cell>
          <cell r="H13">
            <v>20.52</v>
          </cell>
          <cell r="I13" t="str">
            <v>NE</v>
          </cell>
          <cell r="J13">
            <v>39.96</v>
          </cell>
          <cell r="K13">
            <v>0</v>
          </cell>
        </row>
        <row r="14">
          <cell r="B14">
            <v>26.233333333333334</v>
          </cell>
          <cell r="C14">
            <v>31.4</v>
          </cell>
          <cell r="D14">
            <v>23.2</v>
          </cell>
          <cell r="E14">
            <v>81.125</v>
          </cell>
          <cell r="F14">
            <v>98</v>
          </cell>
          <cell r="G14">
            <v>57</v>
          </cell>
          <cell r="H14">
            <v>20.16</v>
          </cell>
          <cell r="I14" t="str">
            <v>NO</v>
          </cell>
          <cell r="J14">
            <v>35.28</v>
          </cell>
          <cell r="K14">
            <v>2.8000000000000003</v>
          </cell>
        </row>
        <row r="15">
          <cell r="B15">
            <v>24.820833333333329</v>
          </cell>
          <cell r="C15">
            <v>31.5</v>
          </cell>
          <cell r="D15">
            <v>20.7</v>
          </cell>
          <cell r="E15">
            <v>83.333333333333329</v>
          </cell>
          <cell r="F15">
            <v>97</v>
          </cell>
          <cell r="G15">
            <v>60</v>
          </cell>
          <cell r="H15">
            <v>24.12</v>
          </cell>
          <cell r="I15" t="str">
            <v>NO</v>
          </cell>
          <cell r="J15">
            <v>43.2</v>
          </cell>
          <cell r="K15">
            <v>7.0000000000000009</v>
          </cell>
        </row>
        <row r="16">
          <cell r="B16">
            <v>25.958333333333339</v>
          </cell>
          <cell r="C16">
            <v>31</v>
          </cell>
          <cell r="D16">
            <v>23</v>
          </cell>
          <cell r="E16">
            <v>81.333333333333329</v>
          </cell>
          <cell r="F16">
            <v>97</v>
          </cell>
          <cell r="G16">
            <v>56</v>
          </cell>
          <cell r="H16">
            <v>14.76</v>
          </cell>
          <cell r="I16" t="str">
            <v>SE</v>
          </cell>
          <cell r="J16">
            <v>25.92</v>
          </cell>
          <cell r="K16">
            <v>0.8</v>
          </cell>
        </row>
        <row r="17">
          <cell r="B17">
            <v>26.508333333333336</v>
          </cell>
          <cell r="C17">
            <v>32.9</v>
          </cell>
          <cell r="D17">
            <v>22.2</v>
          </cell>
          <cell r="E17">
            <v>77.5</v>
          </cell>
          <cell r="F17">
            <v>96</v>
          </cell>
          <cell r="G17">
            <v>53</v>
          </cell>
          <cell r="H17">
            <v>10.44</v>
          </cell>
          <cell r="I17" t="str">
            <v>L</v>
          </cell>
          <cell r="J17">
            <v>20.52</v>
          </cell>
          <cell r="K17">
            <v>0</v>
          </cell>
        </row>
        <row r="18">
          <cell r="B18">
            <v>27.654166666666669</v>
          </cell>
          <cell r="C18">
            <v>35.5</v>
          </cell>
          <cell r="D18">
            <v>21.2</v>
          </cell>
          <cell r="E18">
            <v>70.208333333333329</v>
          </cell>
          <cell r="F18">
            <v>92</v>
          </cell>
          <cell r="G18">
            <v>46</v>
          </cell>
          <cell r="H18">
            <v>10.8</v>
          </cell>
          <cell r="I18" t="str">
            <v>SE</v>
          </cell>
          <cell r="J18">
            <v>25.2</v>
          </cell>
          <cell r="K18">
            <v>0</v>
          </cell>
        </row>
        <row r="19">
          <cell r="B19">
            <v>27.820833333333329</v>
          </cell>
          <cell r="C19">
            <v>36.299999999999997</v>
          </cell>
          <cell r="D19">
            <v>23.1</v>
          </cell>
          <cell r="E19">
            <v>77.458333333333329</v>
          </cell>
          <cell r="F19">
            <v>97</v>
          </cell>
          <cell r="H19">
            <v>12.6</v>
          </cell>
          <cell r="I19" t="str">
            <v>N</v>
          </cell>
          <cell r="J19">
            <v>31.680000000000003</v>
          </cell>
          <cell r="K19">
            <v>1.6</v>
          </cell>
        </row>
        <row r="20">
          <cell r="B20">
            <v>28.387499999999992</v>
          </cell>
          <cell r="C20">
            <v>36.5</v>
          </cell>
          <cell r="D20">
            <v>22.3</v>
          </cell>
          <cell r="E20">
            <v>73.5</v>
          </cell>
          <cell r="F20">
            <v>97</v>
          </cell>
          <cell r="G20">
            <v>40</v>
          </cell>
          <cell r="H20">
            <v>12.6</v>
          </cell>
          <cell r="I20" t="str">
            <v>NO</v>
          </cell>
          <cell r="J20">
            <v>25.2</v>
          </cell>
          <cell r="K20">
            <v>0</v>
          </cell>
        </row>
        <row r="21">
          <cell r="B21">
            <v>29.179166666666671</v>
          </cell>
          <cell r="C21">
            <v>36.9</v>
          </cell>
          <cell r="D21">
            <v>23.9</v>
          </cell>
          <cell r="E21">
            <v>71.041666666666671</v>
          </cell>
          <cell r="F21">
            <v>94</v>
          </cell>
          <cell r="G21">
            <v>39</v>
          </cell>
          <cell r="H21">
            <v>18</v>
          </cell>
          <cell r="I21" t="str">
            <v>NO</v>
          </cell>
          <cell r="J21">
            <v>32.04</v>
          </cell>
          <cell r="K21">
            <v>0</v>
          </cell>
        </row>
        <row r="22">
          <cell r="B22">
            <v>28.391666666666666</v>
          </cell>
          <cell r="C22">
            <v>37.299999999999997</v>
          </cell>
          <cell r="D22">
            <v>23.4</v>
          </cell>
          <cell r="E22">
            <v>74.666666666666671</v>
          </cell>
          <cell r="F22">
            <v>97</v>
          </cell>
          <cell r="G22">
            <v>39</v>
          </cell>
          <cell r="H22">
            <v>17.64</v>
          </cell>
          <cell r="I22" t="str">
            <v>N</v>
          </cell>
          <cell r="J22">
            <v>43.2</v>
          </cell>
          <cell r="K22">
            <v>5</v>
          </cell>
        </row>
        <row r="23">
          <cell r="B23">
            <v>26.67916666666666</v>
          </cell>
          <cell r="C23">
            <v>33.799999999999997</v>
          </cell>
          <cell r="D23">
            <v>22.8</v>
          </cell>
          <cell r="E23">
            <v>81.791666666666671</v>
          </cell>
          <cell r="F23">
            <v>98</v>
          </cell>
          <cell r="G23">
            <v>49</v>
          </cell>
          <cell r="H23">
            <v>12.96</v>
          </cell>
          <cell r="I23" t="str">
            <v>NO</v>
          </cell>
          <cell r="J23">
            <v>23.040000000000003</v>
          </cell>
          <cell r="K23">
            <v>11.399999999999999</v>
          </cell>
        </row>
        <row r="24">
          <cell r="B24">
            <v>27.341666666666665</v>
          </cell>
          <cell r="C24">
            <v>34.799999999999997</v>
          </cell>
          <cell r="D24">
            <v>24.1</v>
          </cell>
          <cell r="E24">
            <v>80.833333333333329</v>
          </cell>
          <cell r="F24">
            <v>98</v>
          </cell>
          <cell r="G24">
            <v>52</v>
          </cell>
          <cell r="H24">
            <v>13.68</v>
          </cell>
          <cell r="I24" t="str">
            <v>NE</v>
          </cell>
          <cell r="J24">
            <v>40.32</v>
          </cell>
          <cell r="K24">
            <v>0</v>
          </cell>
        </row>
        <row r="25">
          <cell r="B25">
            <v>25.845833333333335</v>
          </cell>
          <cell r="C25">
            <v>33.1</v>
          </cell>
          <cell r="D25">
            <v>21.5</v>
          </cell>
          <cell r="E25">
            <v>82.916666666666671</v>
          </cell>
          <cell r="F25">
            <v>97</v>
          </cell>
          <cell r="G25">
            <v>52</v>
          </cell>
          <cell r="H25">
            <v>12.6</v>
          </cell>
          <cell r="I25" t="str">
            <v>NO</v>
          </cell>
          <cell r="J25">
            <v>53.28</v>
          </cell>
          <cell r="K25">
            <v>5.4</v>
          </cell>
        </row>
        <row r="26">
          <cell r="B26">
            <v>25.250000000000004</v>
          </cell>
          <cell r="C26">
            <v>31.6</v>
          </cell>
          <cell r="D26">
            <v>20.2</v>
          </cell>
          <cell r="E26">
            <v>70.708333333333329</v>
          </cell>
          <cell r="F26">
            <v>96</v>
          </cell>
          <cell r="G26">
            <v>49</v>
          </cell>
          <cell r="H26">
            <v>17.28</v>
          </cell>
          <cell r="I26" t="str">
            <v>S</v>
          </cell>
          <cell r="J26">
            <v>28.44</v>
          </cell>
          <cell r="K26">
            <v>0.2</v>
          </cell>
        </row>
        <row r="27">
          <cell r="B27">
            <v>23.229166666666668</v>
          </cell>
          <cell r="C27">
            <v>30.4</v>
          </cell>
          <cell r="D27">
            <v>19.5</v>
          </cell>
          <cell r="E27">
            <v>74.666666666666671</v>
          </cell>
          <cell r="F27">
            <v>98</v>
          </cell>
          <cell r="G27">
            <v>59</v>
          </cell>
          <cell r="H27">
            <v>18.720000000000002</v>
          </cell>
          <cell r="I27" t="str">
            <v>S</v>
          </cell>
          <cell r="J27">
            <v>45</v>
          </cell>
          <cell r="K27">
            <v>31.000000000000004</v>
          </cell>
        </row>
        <row r="28">
          <cell r="B28">
            <v>24.645833333333339</v>
          </cell>
          <cell r="C28">
            <v>31.3</v>
          </cell>
          <cell r="D28">
            <v>22.2</v>
          </cell>
          <cell r="E28">
            <v>89.708333333333329</v>
          </cell>
          <cell r="F28">
            <v>98</v>
          </cell>
          <cell r="G28">
            <v>59</v>
          </cell>
          <cell r="H28">
            <v>12.6</v>
          </cell>
          <cell r="I28" t="str">
            <v>N</v>
          </cell>
          <cell r="J28">
            <v>33.480000000000004</v>
          </cell>
          <cell r="K28">
            <v>1.9999999999999998</v>
          </cell>
        </row>
        <row r="29">
          <cell r="B29">
            <v>25.854166666666668</v>
          </cell>
          <cell r="C29">
            <v>31.8</v>
          </cell>
          <cell r="D29">
            <v>23.3</v>
          </cell>
          <cell r="E29">
            <v>86.041666666666671</v>
          </cell>
          <cell r="F29">
            <v>98</v>
          </cell>
          <cell r="G29">
            <v>62</v>
          </cell>
          <cell r="H29">
            <v>20.88</v>
          </cell>
          <cell r="I29" t="str">
            <v>NO</v>
          </cell>
          <cell r="J29">
            <v>38.880000000000003</v>
          </cell>
          <cell r="K29">
            <v>1.8</v>
          </cell>
        </row>
        <row r="30">
          <cell r="B30">
            <v>23.875</v>
          </cell>
          <cell r="C30">
            <v>28.7</v>
          </cell>
          <cell r="D30">
            <v>20.8</v>
          </cell>
          <cell r="E30">
            <v>90.5</v>
          </cell>
          <cell r="F30">
            <v>96</v>
          </cell>
          <cell r="G30">
            <v>73</v>
          </cell>
          <cell r="H30">
            <v>18</v>
          </cell>
          <cell r="I30" t="str">
            <v>NO</v>
          </cell>
          <cell r="J30">
            <v>37.800000000000004</v>
          </cell>
          <cell r="K30">
            <v>10.4</v>
          </cell>
        </row>
        <row r="31">
          <cell r="B31">
            <v>24.245833333333334</v>
          </cell>
          <cell r="C31">
            <v>31</v>
          </cell>
          <cell r="D31">
            <v>19.899999999999999</v>
          </cell>
          <cell r="E31">
            <v>75.666666666666671</v>
          </cell>
          <cell r="F31">
            <v>97</v>
          </cell>
          <cell r="G31">
            <v>42</v>
          </cell>
          <cell r="H31">
            <v>15.840000000000002</v>
          </cell>
          <cell r="I31" t="str">
            <v>S</v>
          </cell>
          <cell r="J31">
            <v>27.720000000000002</v>
          </cell>
          <cell r="K31">
            <v>0.2</v>
          </cell>
        </row>
        <row r="32">
          <cell r="B32">
            <v>24.516666666666669</v>
          </cell>
          <cell r="C32">
            <v>32.1</v>
          </cell>
          <cell r="D32">
            <v>18.8</v>
          </cell>
          <cell r="E32">
            <v>73</v>
          </cell>
          <cell r="F32">
            <v>98</v>
          </cell>
          <cell r="G32">
            <v>43</v>
          </cell>
          <cell r="H32">
            <v>13.32</v>
          </cell>
          <cell r="I32" t="str">
            <v>SE</v>
          </cell>
          <cell r="J32">
            <v>24.12</v>
          </cell>
          <cell r="K32">
            <v>0</v>
          </cell>
        </row>
        <row r="33">
          <cell r="B33">
            <v>25.120833333333337</v>
          </cell>
          <cell r="C33">
            <v>33</v>
          </cell>
          <cell r="D33">
            <v>18.2</v>
          </cell>
          <cell r="E33">
            <v>67.458333333333329</v>
          </cell>
          <cell r="F33">
            <v>95</v>
          </cell>
          <cell r="G33">
            <v>33</v>
          </cell>
          <cell r="H33">
            <v>15.48</v>
          </cell>
          <cell r="I33" t="str">
            <v>SE</v>
          </cell>
          <cell r="J33">
            <v>31.319999999999997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25.8125</v>
          </cell>
          <cell r="C5">
            <v>31.6</v>
          </cell>
          <cell r="D5">
            <v>22.3</v>
          </cell>
          <cell r="E5">
            <v>87</v>
          </cell>
          <cell r="F5">
            <v>99</v>
          </cell>
          <cell r="G5">
            <v>61</v>
          </cell>
          <cell r="H5">
            <v>16.2</v>
          </cell>
          <cell r="I5" t="str">
            <v>O</v>
          </cell>
          <cell r="J5">
            <v>31.680000000000003</v>
          </cell>
          <cell r="K5">
            <v>1.9999999999999998</v>
          </cell>
        </row>
        <row r="6">
          <cell r="B6">
            <v>26.004166666666663</v>
          </cell>
          <cell r="C6">
            <v>31.1</v>
          </cell>
          <cell r="D6">
            <v>22.7</v>
          </cell>
          <cell r="E6">
            <v>86.208333333333329</v>
          </cell>
          <cell r="F6">
            <v>99</v>
          </cell>
          <cell r="G6">
            <v>60</v>
          </cell>
          <cell r="H6">
            <v>15.120000000000001</v>
          </cell>
          <cell r="I6" t="str">
            <v>O</v>
          </cell>
          <cell r="J6">
            <v>28.8</v>
          </cell>
          <cell r="K6">
            <v>1.5999999999999999</v>
          </cell>
        </row>
        <row r="7">
          <cell r="B7">
            <v>24.408333333333335</v>
          </cell>
          <cell r="C7">
            <v>29.2</v>
          </cell>
          <cell r="D7">
            <v>22.4</v>
          </cell>
          <cell r="E7">
            <v>91.25</v>
          </cell>
          <cell r="F7">
            <v>100</v>
          </cell>
          <cell r="G7">
            <v>67</v>
          </cell>
          <cell r="H7">
            <v>10.44</v>
          </cell>
          <cell r="I7" t="str">
            <v>L</v>
          </cell>
          <cell r="J7">
            <v>34.56</v>
          </cell>
          <cell r="K7">
            <v>1.7999999999999998</v>
          </cell>
        </row>
        <row r="8">
          <cell r="B8">
            <v>25.074999999999992</v>
          </cell>
          <cell r="C8">
            <v>31.3</v>
          </cell>
          <cell r="D8">
            <v>22.2</v>
          </cell>
          <cell r="E8">
            <v>89.791666666666671</v>
          </cell>
          <cell r="F8">
            <v>99</v>
          </cell>
          <cell r="G8">
            <v>62</v>
          </cell>
          <cell r="H8">
            <v>8.2799999999999994</v>
          </cell>
          <cell r="I8" t="str">
            <v>NE</v>
          </cell>
          <cell r="J8">
            <v>43.2</v>
          </cell>
          <cell r="K8">
            <v>3</v>
          </cell>
        </row>
        <row r="9">
          <cell r="B9">
            <v>25.333333333333329</v>
          </cell>
          <cell r="C9">
            <v>32</v>
          </cell>
          <cell r="D9">
            <v>22.8</v>
          </cell>
          <cell r="E9">
            <v>89.333333333333329</v>
          </cell>
          <cell r="F9">
            <v>100</v>
          </cell>
          <cell r="G9">
            <v>57</v>
          </cell>
          <cell r="H9">
            <v>19.440000000000001</v>
          </cell>
          <cell r="I9" t="str">
            <v>NO</v>
          </cell>
          <cell r="J9">
            <v>43.56</v>
          </cell>
          <cell r="K9">
            <v>4.6000000000000014</v>
          </cell>
        </row>
        <row r="10">
          <cell r="B10">
            <v>26.508333333333336</v>
          </cell>
          <cell r="C10">
            <v>33.700000000000003</v>
          </cell>
          <cell r="D10">
            <v>20.5</v>
          </cell>
          <cell r="E10">
            <v>81</v>
          </cell>
          <cell r="F10">
            <v>100</v>
          </cell>
          <cell r="G10">
            <v>50</v>
          </cell>
          <cell r="H10">
            <v>10.8</v>
          </cell>
          <cell r="I10" t="str">
            <v>L</v>
          </cell>
          <cell r="J10">
            <v>24.48</v>
          </cell>
          <cell r="K10">
            <v>5.0000000000000018</v>
          </cell>
        </row>
        <row r="11">
          <cell r="B11">
            <v>27.175000000000001</v>
          </cell>
          <cell r="C11">
            <v>33.4</v>
          </cell>
          <cell r="D11">
            <v>21.8</v>
          </cell>
          <cell r="E11">
            <v>77.208333333333329</v>
          </cell>
          <cell r="F11">
            <v>99</v>
          </cell>
          <cell r="G11">
            <v>48</v>
          </cell>
          <cell r="H11">
            <v>12.96</v>
          </cell>
          <cell r="I11" t="str">
            <v>L</v>
          </cell>
          <cell r="J11">
            <v>27.36</v>
          </cell>
          <cell r="K11">
            <v>4.8000000000000016</v>
          </cell>
        </row>
        <row r="12">
          <cell r="B12">
            <v>26.099999999999998</v>
          </cell>
          <cell r="C12">
            <v>31.5</v>
          </cell>
          <cell r="D12">
            <v>22.6</v>
          </cell>
          <cell r="E12">
            <v>81.291666666666671</v>
          </cell>
          <cell r="F12">
            <v>99</v>
          </cell>
          <cell r="G12">
            <v>55</v>
          </cell>
          <cell r="H12">
            <v>14.04</v>
          </cell>
          <cell r="I12" t="str">
            <v>L</v>
          </cell>
          <cell r="J12">
            <v>29.52</v>
          </cell>
          <cell r="K12">
            <v>2.1999999999999997</v>
          </cell>
        </row>
        <row r="13">
          <cell r="B13">
            <v>26.195833333333329</v>
          </cell>
          <cell r="C13">
            <v>32.4</v>
          </cell>
          <cell r="D13">
            <v>22.1</v>
          </cell>
          <cell r="E13">
            <v>81.5</v>
          </cell>
          <cell r="F13">
            <v>100</v>
          </cell>
          <cell r="G13">
            <v>52</v>
          </cell>
          <cell r="H13">
            <v>7.5600000000000005</v>
          </cell>
          <cell r="I13" t="str">
            <v>L</v>
          </cell>
          <cell r="J13">
            <v>18</v>
          </cell>
          <cell r="K13">
            <v>0.8</v>
          </cell>
        </row>
        <row r="14">
          <cell r="B14">
            <v>27.166666666666671</v>
          </cell>
          <cell r="C14">
            <v>33.799999999999997</v>
          </cell>
          <cell r="D14">
            <v>22.9</v>
          </cell>
          <cell r="E14">
            <v>81.833333333333329</v>
          </cell>
          <cell r="F14">
            <v>100</v>
          </cell>
          <cell r="G14">
            <v>51</v>
          </cell>
          <cell r="H14">
            <v>13.32</v>
          </cell>
          <cell r="I14" t="str">
            <v>O</v>
          </cell>
          <cell r="J14">
            <v>34.200000000000003</v>
          </cell>
          <cell r="K14">
            <v>0.60000000000000009</v>
          </cell>
        </row>
        <row r="15">
          <cell r="B15">
            <v>24.850000000000005</v>
          </cell>
          <cell r="C15">
            <v>29.2</v>
          </cell>
          <cell r="D15">
            <v>22.1</v>
          </cell>
          <cell r="E15">
            <v>88.208333333333329</v>
          </cell>
          <cell r="F15">
            <v>100</v>
          </cell>
          <cell r="G15">
            <v>68</v>
          </cell>
          <cell r="H15">
            <v>8.2799999999999994</v>
          </cell>
          <cell r="I15" t="str">
            <v>L</v>
          </cell>
          <cell r="J15">
            <v>19.8</v>
          </cell>
          <cell r="K15">
            <v>2.2000000000000002</v>
          </cell>
        </row>
        <row r="16">
          <cell r="B16">
            <v>25.720833333333331</v>
          </cell>
          <cell r="C16">
            <v>30.9</v>
          </cell>
          <cell r="D16">
            <v>21.7</v>
          </cell>
          <cell r="E16">
            <v>79.833333333333329</v>
          </cell>
          <cell r="F16">
            <v>98</v>
          </cell>
          <cell r="G16">
            <v>55</v>
          </cell>
          <cell r="H16">
            <v>12.96</v>
          </cell>
          <cell r="I16" t="str">
            <v>NE</v>
          </cell>
          <cell r="J16">
            <v>28.8</v>
          </cell>
          <cell r="K16">
            <v>3.2000000000000006</v>
          </cell>
        </row>
        <row r="17">
          <cell r="B17">
            <v>26.254166666666663</v>
          </cell>
          <cell r="C17">
            <v>32.6</v>
          </cell>
          <cell r="D17">
            <v>21.1</v>
          </cell>
          <cell r="E17">
            <v>74.291666666666671</v>
          </cell>
          <cell r="F17">
            <v>96</v>
          </cell>
          <cell r="G17">
            <v>49</v>
          </cell>
          <cell r="H17">
            <v>11.520000000000001</v>
          </cell>
          <cell r="I17" t="str">
            <v>N</v>
          </cell>
          <cell r="J17">
            <v>33.480000000000004</v>
          </cell>
          <cell r="K17">
            <v>1.4</v>
          </cell>
        </row>
        <row r="18">
          <cell r="B18">
            <v>26.783333333333331</v>
          </cell>
          <cell r="C18">
            <v>33.799999999999997</v>
          </cell>
          <cell r="D18">
            <v>20.8</v>
          </cell>
          <cell r="E18">
            <v>69.75</v>
          </cell>
          <cell r="F18">
            <v>91</v>
          </cell>
          <cell r="G18">
            <v>49</v>
          </cell>
          <cell r="H18">
            <v>14.76</v>
          </cell>
          <cell r="I18" t="str">
            <v>NE</v>
          </cell>
          <cell r="J18">
            <v>29.880000000000003</v>
          </cell>
          <cell r="K18">
            <v>1.2</v>
          </cell>
        </row>
        <row r="19">
          <cell r="B19">
            <v>27.724999999999998</v>
          </cell>
          <cell r="C19">
            <v>34.4</v>
          </cell>
          <cell r="D19">
            <v>23.7</v>
          </cell>
          <cell r="E19">
            <v>75.458333333333329</v>
          </cell>
          <cell r="F19">
            <v>94</v>
          </cell>
          <cell r="G19">
            <v>49</v>
          </cell>
          <cell r="H19">
            <v>16.2</v>
          </cell>
          <cell r="I19" t="str">
            <v>N</v>
          </cell>
          <cell r="J19">
            <v>40.32</v>
          </cell>
          <cell r="K19">
            <v>1.7999999999999998</v>
          </cell>
        </row>
        <row r="20">
          <cell r="B20">
            <v>28.595833333333331</v>
          </cell>
          <cell r="C20">
            <v>35.4</v>
          </cell>
          <cell r="D20">
            <v>23.3</v>
          </cell>
          <cell r="E20">
            <v>77</v>
          </cell>
          <cell r="F20">
            <v>99</v>
          </cell>
          <cell r="G20">
            <v>47</v>
          </cell>
          <cell r="H20">
            <v>12.6</v>
          </cell>
          <cell r="I20" t="str">
            <v>O</v>
          </cell>
          <cell r="J20">
            <v>32.4</v>
          </cell>
          <cell r="K20">
            <v>2.5999999999999996</v>
          </cell>
        </row>
        <row r="21">
          <cell r="B21">
            <v>29.858333333333334</v>
          </cell>
          <cell r="C21">
            <v>36</v>
          </cell>
          <cell r="D21">
            <v>24.1</v>
          </cell>
          <cell r="E21">
            <v>70.541666666666671</v>
          </cell>
          <cell r="F21">
            <v>96</v>
          </cell>
          <cell r="G21">
            <v>41</v>
          </cell>
          <cell r="H21">
            <v>18.36</v>
          </cell>
          <cell r="I21" t="str">
            <v>O</v>
          </cell>
          <cell r="J21">
            <v>42.84</v>
          </cell>
          <cell r="K21">
            <v>0.4</v>
          </cell>
        </row>
        <row r="22">
          <cell r="B22">
            <v>28.895833333333332</v>
          </cell>
          <cell r="C22">
            <v>36.1</v>
          </cell>
          <cell r="D22">
            <v>23.5</v>
          </cell>
          <cell r="E22">
            <v>71.375</v>
          </cell>
          <cell r="F22">
            <v>96</v>
          </cell>
          <cell r="G22">
            <v>40</v>
          </cell>
          <cell r="H22">
            <v>25.56</v>
          </cell>
          <cell r="I22" t="str">
            <v>O</v>
          </cell>
          <cell r="J22">
            <v>40.32</v>
          </cell>
          <cell r="K22">
            <v>0.4</v>
          </cell>
        </row>
        <row r="23">
          <cell r="B23">
            <v>26.616666666666664</v>
          </cell>
          <cell r="C23">
            <v>34.5</v>
          </cell>
          <cell r="D23">
            <v>24</v>
          </cell>
          <cell r="E23">
            <v>82.958333333333329</v>
          </cell>
          <cell r="F23">
            <v>97</v>
          </cell>
          <cell r="G23">
            <v>47</v>
          </cell>
          <cell r="H23">
            <v>26.64</v>
          </cell>
          <cell r="I23" t="str">
            <v>O</v>
          </cell>
          <cell r="J23">
            <v>49.32</v>
          </cell>
          <cell r="K23">
            <v>2</v>
          </cell>
        </row>
        <row r="24">
          <cell r="B24">
            <v>25.712500000000006</v>
          </cell>
          <cell r="C24">
            <v>32.9</v>
          </cell>
          <cell r="D24">
            <v>23.7</v>
          </cell>
          <cell r="E24">
            <v>89.583333333333329</v>
          </cell>
          <cell r="F24">
            <v>99</v>
          </cell>
          <cell r="G24">
            <v>54</v>
          </cell>
          <cell r="H24">
            <v>15.48</v>
          </cell>
          <cell r="I24" t="str">
            <v>L</v>
          </cell>
          <cell r="J24">
            <v>46.080000000000005</v>
          </cell>
          <cell r="K24">
            <v>1.9999999999999998</v>
          </cell>
        </row>
        <row r="25">
          <cell r="B25">
            <v>26.920833333333331</v>
          </cell>
          <cell r="C25">
            <v>34</v>
          </cell>
          <cell r="D25">
            <v>22.9</v>
          </cell>
          <cell r="E25">
            <v>81.291666666666671</v>
          </cell>
          <cell r="F25">
            <v>100</v>
          </cell>
          <cell r="G25">
            <v>50</v>
          </cell>
          <cell r="H25">
            <v>11.16</v>
          </cell>
          <cell r="I25" t="str">
            <v>L</v>
          </cell>
          <cell r="J25">
            <v>47.16</v>
          </cell>
          <cell r="K25">
            <v>0.8</v>
          </cell>
        </row>
        <row r="26">
          <cell r="B26">
            <v>24.666666666666671</v>
          </cell>
          <cell r="C26">
            <v>30.8</v>
          </cell>
          <cell r="D26">
            <v>18.5</v>
          </cell>
          <cell r="E26">
            <v>53.416666666666664</v>
          </cell>
          <cell r="F26">
            <v>72</v>
          </cell>
          <cell r="G26">
            <v>27</v>
          </cell>
          <cell r="H26">
            <v>12.24</v>
          </cell>
          <cell r="I26" t="str">
            <v>SE</v>
          </cell>
          <cell r="J26">
            <v>29.16</v>
          </cell>
          <cell r="K26">
            <v>0.2</v>
          </cell>
        </row>
        <row r="27">
          <cell r="B27">
            <v>23.404166666666665</v>
          </cell>
          <cell r="C27">
            <v>31.5</v>
          </cell>
          <cell r="D27">
            <v>14.7</v>
          </cell>
          <cell r="E27">
            <v>63.833333333333336</v>
          </cell>
          <cell r="F27">
            <v>95</v>
          </cell>
          <cell r="G27">
            <v>42</v>
          </cell>
          <cell r="H27">
            <v>9.7200000000000006</v>
          </cell>
          <cell r="I27" t="str">
            <v>NE</v>
          </cell>
          <cell r="J27">
            <v>21.6</v>
          </cell>
          <cell r="K27">
            <v>0.2</v>
          </cell>
        </row>
        <row r="28">
          <cell r="B28">
            <v>25.954166666666666</v>
          </cell>
          <cell r="C28">
            <v>30.9</v>
          </cell>
          <cell r="D28">
            <v>22.8</v>
          </cell>
          <cell r="E28">
            <v>80.875</v>
          </cell>
          <cell r="F28">
            <v>96</v>
          </cell>
          <cell r="G28">
            <v>62</v>
          </cell>
          <cell r="H28">
            <v>12.96</v>
          </cell>
          <cell r="I28" t="str">
            <v>N</v>
          </cell>
          <cell r="J28">
            <v>31.680000000000003</v>
          </cell>
          <cell r="K28">
            <v>1.2</v>
          </cell>
        </row>
        <row r="29">
          <cell r="B29">
            <v>27.033333333333331</v>
          </cell>
          <cell r="C29">
            <v>34</v>
          </cell>
          <cell r="D29">
            <v>23</v>
          </cell>
          <cell r="E29">
            <v>78.708333333333329</v>
          </cell>
          <cell r="F29">
            <v>97</v>
          </cell>
          <cell r="G29">
            <v>45</v>
          </cell>
          <cell r="H29">
            <v>21.96</v>
          </cell>
          <cell r="I29" t="str">
            <v>O</v>
          </cell>
          <cell r="J29">
            <v>50.76</v>
          </cell>
          <cell r="K29">
            <v>2.4000000000000004</v>
          </cell>
        </row>
        <row r="30">
          <cell r="B30">
            <v>23.650000000000002</v>
          </cell>
          <cell r="C30">
            <v>26.5</v>
          </cell>
          <cell r="D30">
            <v>20.2</v>
          </cell>
          <cell r="E30">
            <v>89.208333333333329</v>
          </cell>
          <cell r="F30">
            <v>99</v>
          </cell>
          <cell r="G30">
            <v>72</v>
          </cell>
          <cell r="H30">
            <v>17.28</v>
          </cell>
          <cell r="I30" t="str">
            <v>O</v>
          </cell>
          <cell r="J30">
            <v>38.159999999999997</v>
          </cell>
          <cell r="K30">
            <v>0.8</v>
          </cell>
        </row>
        <row r="31">
          <cell r="B31">
            <v>23.429166666666664</v>
          </cell>
          <cell r="C31">
            <v>30.9</v>
          </cell>
          <cell r="D31">
            <v>16.600000000000001</v>
          </cell>
          <cell r="E31">
            <v>74.541666666666671</v>
          </cell>
          <cell r="F31">
            <v>100</v>
          </cell>
          <cell r="G31">
            <v>33</v>
          </cell>
          <cell r="H31">
            <v>7.9200000000000008</v>
          </cell>
          <cell r="I31" t="str">
            <v>S</v>
          </cell>
          <cell r="J31">
            <v>20.88</v>
          </cell>
          <cell r="K31">
            <v>1.2</v>
          </cell>
        </row>
        <row r="32">
          <cell r="B32">
            <v>23.849999999999998</v>
          </cell>
          <cell r="C32">
            <v>32</v>
          </cell>
          <cell r="D32">
            <v>16.2</v>
          </cell>
          <cell r="E32">
            <v>75</v>
          </cell>
          <cell r="F32">
            <v>100</v>
          </cell>
          <cell r="G32">
            <v>42</v>
          </cell>
          <cell r="H32">
            <v>8.64</v>
          </cell>
          <cell r="I32" t="str">
            <v>NE</v>
          </cell>
          <cell r="J32">
            <v>23.040000000000003</v>
          </cell>
          <cell r="K32">
            <v>1.4</v>
          </cell>
        </row>
        <row r="33">
          <cell r="B33">
            <v>25.208333333333332</v>
          </cell>
          <cell r="C33">
            <v>32.200000000000003</v>
          </cell>
          <cell r="D33">
            <v>18.5</v>
          </cell>
          <cell r="E33">
            <v>68.666666666666671</v>
          </cell>
          <cell r="F33">
            <v>98</v>
          </cell>
          <cell r="G33">
            <v>36</v>
          </cell>
          <cell r="H33">
            <v>8.2799999999999994</v>
          </cell>
          <cell r="I33" t="str">
            <v>L</v>
          </cell>
          <cell r="J33">
            <v>24.12</v>
          </cell>
          <cell r="K33">
            <v>0.60000000000000009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27.208333333333332</v>
          </cell>
          <cell r="C5">
            <v>33.799999999999997</v>
          </cell>
          <cell r="D5">
            <v>23.8</v>
          </cell>
          <cell r="E5">
            <v>81.875</v>
          </cell>
          <cell r="F5">
            <v>99</v>
          </cell>
          <cell r="G5">
            <v>43</v>
          </cell>
          <cell r="H5">
            <v>15.840000000000002</v>
          </cell>
          <cell r="I5" t="str">
            <v>O</v>
          </cell>
          <cell r="J5">
            <v>32.04</v>
          </cell>
          <cell r="K5">
            <v>0</v>
          </cell>
        </row>
        <row r="6">
          <cell r="B6">
            <v>25.916666666666668</v>
          </cell>
          <cell r="C6">
            <v>31.8</v>
          </cell>
          <cell r="D6">
            <v>22.5</v>
          </cell>
          <cell r="E6">
            <v>86.083333333333329</v>
          </cell>
          <cell r="F6">
            <v>100</v>
          </cell>
          <cell r="G6">
            <v>56</v>
          </cell>
          <cell r="H6">
            <v>16.2</v>
          </cell>
          <cell r="I6" t="str">
            <v>N</v>
          </cell>
          <cell r="J6">
            <v>45.72</v>
          </cell>
          <cell r="K6">
            <v>0</v>
          </cell>
        </row>
        <row r="7">
          <cell r="B7">
            <v>24.758333333333336</v>
          </cell>
          <cell r="C7">
            <v>32.700000000000003</v>
          </cell>
          <cell r="D7">
            <v>22.1</v>
          </cell>
          <cell r="E7">
            <v>93.625</v>
          </cell>
          <cell r="F7">
            <v>100</v>
          </cell>
          <cell r="G7">
            <v>60</v>
          </cell>
          <cell r="H7">
            <v>16.559999999999999</v>
          </cell>
          <cell r="I7" t="str">
            <v>L</v>
          </cell>
          <cell r="J7">
            <v>42.480000000000004</v>
          </cell>
          <cell r="K7">
            <v>14.799999999999999</v>
          </cell>
        </row>
        <row r="8">
          <cell r="B8">
            <v>25.45</v>
          </cell>
          <cell r="C8">
            <v>32.4</v>
          </cell>
          <cell r="D8">
            <v>20.6</v>
          </cell>
          <cell r="E8">
            <v>87.041666666666671</v>
          </cell>
          <cell r="F8">
            <v>100</v>
          </cell>
          <cell r="G8">
            <v>58</v>
          </cell>
          <cell r="H8">
            <v>14.76</v>
          </cell>
          <cell r="I8" t="str">
            <v>S</v>
          </cell>
          <cell r="J8">
            <v>29.16</v>
          </cell>
          <cell r="K8">
            <v>1.5999999999999999</v>
          </cell>
        </row>
        <row r="9">
          <cell r="B9">
            <v>25.816666666666666</v>
          </cell>
          <cell r="C9">
            <v>32.6</v>
          </cell>
          <cell r="D9">
            <v>22.8</v>
          </cell>
          <cell r="E9">
            <v>88.5</v>
          </cell>
          <cell r="F9">
            <v>100</v>
          </cell>
          <cell r="G9">
            <v>56</v>
          </cell>
          <cell r="H9">
            <v>14.04</v>
          </cell>
          <cell r="I9" t="str">
            <v>N</v>
          </cell>
          <cell r="J9">
            <v>30.240000000000002</v>
          </cell>
          <cell r="K9">
            <v>2.4000000000000004</v>
          </cell>
        </row>
        <row r="10">
          <cell r="B10">
            <v>26.399999999999995</v>
          </cell>
          <cell r="C10">
            <v>34</v>
          </cell>
          <cell r="D10">
            <v>20.5</v>
          </cell>
          <cell r="E10">
            <v>82.083333333333329</v>
          </cell>
          <cell r="F10">
            <v>100</v>
          </cell>
          <cell r="G10">
            <v>50</v>
          </cell>
          <cell r="H10">
            <v>16.920000000000002</v>
          </cell>
          <cell r="I10" t="str">
            <v>NE</v>
          </cell>
          <cell r="J10">
            <v>34.56</v>
          </cell>
          <cell r="K10">
            <v>0</v>
          </cell>
        </row>
        <row r="11">
          <cell r="B11">
            <v>26.104166666666668</v>
          </cell>
          <cell r="C11">
            <v>31.5</v>
          </cell>
          <cell r="D11">
            <v>20.5</v>
          </cell>
          <cell r="E11">
            <v>83</v>
          </cell>
          <cell r="F11">
            <v>100</v>
          </cell>
          <cell r="G11">
            <v>57</v>
          </cell>
          <cell r="H11">
            <v>20.52</v>
          </cell>
          <cell r="I11" t="str">
            <v>SE</v>
          </cell>
          <cell r="J11">
            <v>37.440000000000005</v>
          </cell>
          <cell r="K11">
            <v>0</v>
          </cell>
        </row>
        <row r="12">
          <cell r="B12">
            <v>25.8125</v>
          </cell>
          <cell r="C12">
            <v>31.7</v>
          </cell>
          <cell r="D12">
            <v>22.6</v>
          </cell>
          <cell r="E12">
            <v>85.666666666666671</v>
          </cell>
          <cell r="F12">
            <v>100</v>
          </cell>
          <cell r="G12">
            <v>59</v>
          </cell>
          <cell r="H12">
            <v>20.52</v>
          </cell>
          <cell r="I12" t="str">
            <v>L</v>
          </cell>
          <cell r="J12">
            <v>34.56</v>
          </cell>
          <cell r="K12">
            <v>0</v>
          </cell>
        </row>
        <row r="13">
          <cell r="B13">
            <v>25.845833333333328</v>
          </cell>
          <cell r="C13">
            <v>31.8</v>
          </cell>
          <cell r="D13">
            <v>22.4</v>
          </cell>
          <cell r="E13">
            <v>88.333333333333329</v>
          </cell>
          <cell r="F13">
            <v>100</v>
          </cell>
          <cell r="G13">
            <v>61</v>
          </cell>
          <cell r="H13">
            <v>12.6</v>
          </cell>
          <cell r="I13" t="str">
            <v>L</v>
          </cell>
          <cell r="J13">
            <v>35.28</v>
          </cell>
          <cell r="K13">
            <v>4.2</v>
          </cell>
        </row>
        <row r="14">
          <cell r="B14">
            <v>26.270833333333329</v>
          </cell>
          <cell r="C14">
            <v>33.1</v>
          </cell>
          <cell r="D14">
            <v>23.1</v>
          </cell>
          <cell r="E14">
            <v>88.75</v>
          </cell>
          <cell r="F14">
            <v>100</v>
          </cell>
          <cell r="G14">
            <v>59</v>
          </cell>
          <cell r="H14">
            <v>12.96</v>
          </cell>
          <cell r="I14" t="str">
            <v>NO</v>
          </cell>
          <cell r="J14">
            <v>40.680000000000007</v>
          </cell>
          <cell r="K14">
            <v>5.4</v>
          </cell>
        </row>
        <row r="15">
          <cell r="B15">
            <v>24.358333333333338</v>
          </cell>
          <cell r="C15">
            <v>28.3</v>
          </cell>
          <cell r="D15">
            <v>22.6</v>
          </cell>
          <cell r="E15">
            <v>96.833333333333329</v>
          </cell>
          <cell r="F15">
            <v>100</v>
          </cell>
          <cell r="G15">
            <v>81</v>
          </cell>
          <cell r="H15">
            <v>17.28</v>
          </cell>
          <cell r="I15" t="str">
            <v>SE</v>
          </cell>
          <cell r="J15">
            <v>28.08</v>
          </cell>
          <cell r="K15">
            <v>6.6000000000000005</v>
          </cell>
        </row>
        <row r="16">
          <cell r="B16">
            <v>25.141666666666666</v>
          </cell>
          <cell r="C16">
            <v>31</v>
          </cell>
          <cell r="D16">
            <v>20.9</v>
          </cell>
          <cell r="E16">
            <v>82.833333333333329</v>
          </cell>
          <cell r="F16">
            <v>100</v>
          </cell>
          <cell r="G16">
            <v>54</v>
          </cell>
          <cell r="H16">
            <v>19.440000000000001</v>
          </cell>
          <cell r="I16" t="str">
            <v>L</v>
          </cell>
          <cell r="J16">
            <v>33.840000000000003</v>
          </cell>
          <cell r="K16">
            <v>0.2</v>
          </cell>
        </row>
        <row r="17">
          <cell r="B17">
            <v>25.354166666666671</v>
          </cell>
          <cell r="C17">
            <v>32.1</v>
          </cell>
          <cell r="D17">
            <v>20.8</v>
          </cell>
          <cell r="E17">
            <v>78.791666666666671</v>
          </cell>
          <cell r="F17">
            <v>100</v>
          </cell>
          <cell r="G17">
            <v>45</v>
          </cell>
          <cell r="H17">
            <v>24.12</v>
          </cell>
          <cell r="I17" t="str">
            <v>L</v>
          </cell>
          <cell r="J17">
            <v>34.56</v>
          </cell>
          <cell r="K17">
            <v>0</v>
          </cell>
        </row>
        <row r="18">
          <cell r="B18">
            <v>26.245833333333334</v>
          </cell>
          <cell r="C18">
            <v>34.799999999999997</v>
          </cell>
          <cell r="D18">
            <v>20.3</v>
          </cell>
          <cell r="E18">
            <v>73.5</v>
          </cell>
          <cell r="F18">
            <v>94</v>
          </cell>
          <cell r="G18">
            <v>44</v>
          </cell>
          <cell r="H18">
            <v>20.16</v>
          </cell>
          <cell r="I18" t="str">
            <v>L</v>
          </cell>
          <cell r="J18">
            <v>37.800000000000004</v>
          </cell>
          <cell r="K18">
            <v>0</v>
          </cell>
        </row>
        <row r="19">
          <cell r="B19">
            <v>27.645833333333332</v>
          </cell>
          <cell r="C19">
            <v>36.299999999999997</v>
          </cell>
          <cell r="D19">
            <v>20.5</v>
          </cell>
          <cell r="E19">
            <v>73.625</v>
          </cell>
          <cell r="F19">
            <v>100</v>
          </cell>
          <cell r="G19">
            <v>43</v>
          </cell>
          <cell r="H19">
            <v>13.32</v>
          </cell>
          <cell r="I19" t="str">
            <v>SE</v>
          </cell>
          <cell r="J19">
            <v>22.32</v>
          </cell>
          <cell r="K19">
            <v>0</v>
          </cell>
        </row>
        <row r="20">
          <cell r="B20">
            <v>27.491666666666664</v>
          </cell>
          <cell r="C20">
            <v>36.700000000000003</v>
          </cell>
          <cell r="D20">
            <v>21.6</v>
          </cell>
          <cell r="E20">
            <v>76.875</v>
          </cell>
          <cell r="F20">
            <v>100</v>
          </cell>
          <cell r="G20">
            <v>43</v>
          </cell>
          <cell r="H20">
            <v>18.36</v>
          </cell>
          <cell r="I20" t="str">
            <v>SE</v>
          </cell>
          <cell r="J20">
            <v>32.76</v>
          </cell>
          <cell r="K20">
            <v>0</v>
          </cell>
        </row>
        <row r="21">
          <cell r="B21">
            <v>28.049999999999997</v>
          </cell>
          <cell r="C21">
            <v>36.9</v>
          </cell>
          <cell r="D21">
            <v>22.5</v>
          </cell>
          <cell r="E21">
            <v>78.916666666666671</v>
          </cell>
          <cell r="F21">
            <v>100</v>
          </cell>
          <cell r="G21">
            <v>44</v>
          </cell>
          <cell r="H21">
            <v>23.040000000000003</v>
          </cell>
          <cell r="I21" t="str">
            <v>NE</v>
          </cell>
          <cell r="J21">
            <v>53.28</v>
          </cell>
          <cell r="K21">
            <v>1</v>
          </cell>
        </row>
        <row r="22">
          <cell r="B22">
            <v>27.129166666666666</v>
          </cell>
          <cell r="C22">
            <v>35.6</v>
          </cell>
          <cell r="D22">
            <v>23.3</v>
          </cell>
          <cell r="E22">
            <v>84.583333333333329</v>
          </cell>
          <cell r="F22">
            <v>100</v>
          </cell>
          <cell r="G22">
            <v>47</v>
          </cell>
          <cell r="H22">
            <v>17.64</v>
          </cell>
          <cell r="I22" t="str">
            <v>NE</v>
          </cell>
          <cell r="J22">
            <v>49.32</v>
          </cell>
          <cell r="K22">
            <v>19.599999999999998</v>
          </cell>
        </row>
        <row r="23">
          <cell r="B23">
            <v>26.620833333333334</v>
          </cell>
          <cell r="C23">
            <v>34.799999999999997</v>
          </cell>
          <cell r="D23">
            <v>22.4</v>
          </cell>
          <cell r="E23">
            <v>86.041666666666671</v>
          </cell>
          <cell r="F23">
            <v>100</v>
          </cell>
          <cell r="G23">
            <v>52</v>
          </cell>
          <cell r="H23">
            <v>16.2</v>
          </cell>
          <cell r="I23" t="str">
            <v>NO</v>
          </cell>
          <cell r="J23">
            <v>35.28</v>
          </cell>
          <cell r="K23">
            <v>4.8000000000000007</v>
          </cell>
        </row>
        <row r="24">
          <cell r="B24">
            <v>26.125</v>
          </cell>
          <cell r="C24">
            <v>34</v>
          </cell>
          <cell r="D24">
            <v>22.8</v>
          </cell>
          <cell r="E24">
            <v>92.166666666666671</v>
          </cell>
          <cell r="F24">
            <v>100</v>
          </cell>
          <cell r="G24">
            <v>55</v>
          </cell>
          <cell r="H24">
            <v>20.52</v>
          </cell>
          <cell r="I24" t="str">
            <v>NE</v>
          </cell>
          <cell r="J24">
            <v>44.64</v>
          </cell>
          <cell r="K24">
            <v>14.799999999999999</v>
          </cell>
        </row>
        <row r="25">
          <cell r="B25">
            <v>25.612500000000001</v>
          </cell>
          <cell r="C25">
            <v>32.4</v>
          </cell>
          <cell r="D25">
            <v>22.9</v>
          </cell>
          <cell r="E25">
            <v>92.25</v>
          </cell>
          <cell r="F25">
            <v>100</v>
          </cell>
          <cell r="G25">
            <v>63</v>
          </cell>
          <cell r="H25">
            <v>12.96</v>
          </cell>
          <cell r="I25" t="str">
            <v>NO</v>
          </cell>
          <cell r="J25">
            <v>34.200000000000003</v>
          </cell>
          <cell r="K25">
            <v>8.1999999999999993</v>
          </cell>
        </row>
        <row r="26">
          <cell r="B26">
            <v>25.38333333333334</v>
          </cell>
          <cell r="C26">
            <v>31.9</v>
          </cell>
          <cell r="D26">
            <v>19.600000000000001</v>
          </cell>
          <cell r="E26">
            <v>78.916666666666671</v>
          </cell>
          <cell r="F26">
            <v>100</v>
          </cell>
          <cell r="G26">
            <v>55</v>
          </cell>
          <cell r="H26">
            <v>15.120000000000001</v>
          </cell>
          <cell r="I26" t="str">
            <v>SO</v>
          </cell>
          <cell r="J26">
            <v>32.4</v>
          </cell>
          <cell r="K26">
            <v>0</v>
          </cell>
        </row>
        <row r="27">
          <cell r="B27">
            <v>23.991666666666674</v>
          </cell>
          <cell r="C27">
            <v>29</v>
          </cell>
          <cell r="D27">
            <v>19.399999999999999</v>
          </cell>
          <cell r="E27">
            <v>84.333333333333329</v>
          </cell>
          <cell r="F27">
            <v>100</v>
          </cell>
          <cell r="G27">
            <v>66</v>
          </cell>
          <cell r="H27">
            <v>23.040000000000003</v>
          </cell>
          <cell r="I27" t="str">
            <v>L</v>
          </cell>
          <cell r="J27">
            <v>39.24</v>
          </cell>
          <cell r="K27">
            <v>0</v>
          </cell>
        </row>
        <row r="28">
          <cell r="B28">
            <v>25.683333333333334</v>
          </cell>
          <cell r="C28">
            <v>31.7</v>
          </cell>
          <cell r="D28">
            <v>21.9</v>
          </cell>
          <cell r="E28">
            <v>88.791666666666671</v>
          </cell>
          <cell r="F28">
            <v>100</v>
          </cell>
          <cell r="G28">
            <v>64</v>
          </cell>
          <cell r="H28">
            <v>21.240000000000002</v>
          </cell>
          <cell r="I28" t="str">
            <v>NE</v>
          </cell>
          <cell r="J28">
            <v>37.080000000000005</v>
          </cell>
          <cell r="K28">
            <v>1.2</v>
          </cell>
        </row>
        <row r="29">
          <cell r="B29">
            <v>25.920833333333331</v>
          </cell>
          <cell r="C29">
            <v>33</v>
          </cell>
          <cell r="D29">
            <v>22.7</v>
          </cell>
          <cell r="E29">
            <v>88.583333333333329</v>
          </cell>
          <cell r="F29">
            <v>100</v>
          </cell>
          <cell r="G29">
            <v>61</v>
          </cell>
          <cell r="H29">
            <v>24.48</v>
          </cell>
          <cell r="I29" t="str">
            <v>N</v>
          </cell>
          <cell r="J29">
            <v>46.440000000000005</v>
          </cell>
          <cell r="K29">
            <v>13.200000000000001</v>
          </cell>
        </row>
        <row r="30">
          <cell r="B30">
            <v>24.520833333333332</v>
          </cell>
          <cell r="C30">
            <v>28.6</v>
          </cell>
          <cell r="D30">
            <v>22.8</v>
          </cell>
          <cell r="E30">
            <v>93.166666666666671</v>
          </cell>
          <cell r="F30">
            <v>100</v>
          </cell>
          <cell r="G30">
            <v>74</v>
          </cell>
          <cell r="H30">
            <v>24.840000000000003</v>
          </cell>
          <cell r="I30" t="str">
            <v>NO</v>
          </cell>
          <cell r="J30">
            <v>50.4</v>
          </cell>
          <cell r="K30">
            <v>4</v>
          </cell>
        </row>
        <row r="31">
          <cell r="B31">
            <v>24.054166666666664</v>
          </cell>
          <cell r="C31">
            <v>31.7</v>
          </cell>
          <cell r="D31">
            <v>18.2</v>
          </cell>
          <cell r="E31">
            <v>83.458333333333329</v>
          </cell>
          <cell r="F31">
            <v>100</v>
          </cell>
          <cell r="G31">
            <v>47</v>
          </cell>
          <cell r="H31">
            <v>12.24</v>
          </cell>
          <cell r="I31" t="str">
            <v>S</v>
          </cell>
          <cell r="J31">
            <v>23.759999999999998</v>
          </cell>
          <cell r="K31">
            <v>0</v>
          </cell>
        </row>
        <row r="32">
          <cell r="B32">
            <v>24.595833333333331</v>
          </cell>
          <cell r="C32">
            <v>31.4</v>
          </cell>
          <cell r="D32">
            <v>19.899999999999999</v>
          </cell>
          <cell r="E32">
            <v>78.708333333333329</v>
          </cell>
          <cell r="F32">
            <v>100</v>
          </cell>
          <cell r="G32">
            <v>40</v>
          </cell>
          <cell r="H32">
            <v>21.240000000000002</v>
          </cell>
          <cell r="I32" t="str">
            <v>SE</v>
          </cell>
          <cell r="J32">
            <v>33.119999999999997</v>
          </cell>
          <cell r="K32">
            <v>0</v>
          </cell>
        </row>
        <row r="33">
          <cell r="B33">
            <v>23.845833333333335</v>
          </cell>
          <cell r="C33">
            <v>31</v>
          </cell>
          <cell r="D33">
            <v>18.8</v>
          </cell>
          <cell r="E33">
            <v>77.125</v>
          </cell>
          <cell r="F33">
            <v>100</v>
          </cell>
          <cell r="G33">
            <v>42</v>
          </cell>
          <cell r="H33">
            <v>18.36</v>
          </cell>
          <cell r="I33" t="str">
            <v>SE</v>
          </cell>
          <cell r="J33">
            <v>29.880000000000003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 xml:space="preserve"> 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28.74545454545455</v>
          </cell>
          <cell r="C9">
            <v>32.1</v>
          </cell>
          <cell r="D9">
            <v>24.4</v>
          </cell>
          <cell r="E9">
            <v>74.090909090909093</v>
          </cell>
          <cell r="F9">
            <v>93</v>
          </cell>
          <cell r="G9">
            <v>59</v>
          </cell>
          <cell r="H9">
            <v>3.24</v>
          </cell>
          <cell r="I9" t="str">
            <v>NO</v>
          </cell>
          <cell r="J9">
            <v>47.16</v>
          </cell>
          <cell r="K9">
            <v>3.2</v>
          </cell>
        </row>
        <row r="10">
          <cell r="B10">
            <v>27.625</v>
          </cell>
          <cell r="C10">
            <v>34.700000000000003</v>
          </cell>
          <cell r="D10">
            <v>23.6</v>
          </cell>
          <cell r="E10">
            <v>80.041666666666671</v>
          </cell>
          <cell r="F10">
            <v>95</v>
          </cell>
          <cell r="G10">
            <v>51</v>
          </cell>
          <cell r="H10">
            <v>0</v>
          </cell>
          <cell r="I10" t="str">
            <v>NO</v>
          </cell>
          <cell r="J10">
            <v>30.240000000000002</v>
          </cell>
          <cell r="K10">
            <v>0</v>
          </cell>
        </row>
        <row r="11">
          <cell r="B11">
            <v>27.587500000000002</v>
          </cell>
          <cell r="C11">
            <v>35.299999999999997</v>
          </cell>
          <cell r="D11">
            <v>24.1</v>
          </cell>
          <cell r="E11">
            <v>80.458333333333329</v>
          </cell>
          <cell r="F11">
            <v>95</v>
          </cell>
          <cell r="G11">
            <v>50</v>
          </cell>
          <cell r="H11">
            <v>0.36000000000000004</v>
          </cell>
          <cell r="I11" t="str">
            <v>NO</v>
          </cell>
          <cell r="J11">
            <v>27.720000000000002</v>
          </cell>
          <cell r="K11">
            <v>0</v>
          </cell>
        </row>
        <row r="12">
          <cell r="B12">
            <v>27.891666666666666</v>
          </cell>
          <cell r="C12">
            <v>35.200000000000003</v>
          </cell>
          <cell r="D12">
            <v>22.9</v>
          </cell>
          <cell r="E12">
            <v>74.583333333333329</v>
          </cell>
          <cell r="F12">
            <v>95</v>
          </cell>
          <cell r="G12">
            <v>43</v>
          </cell>
          <cell r="H12">
            <v>0</v>
          </cell>
          <cell r="I12" t="str">
            <v>SE</v>
          </cell>
          <cell r="J12">
            <v>25.2</v>
          </cell>
          <cell r="K12">
            <v>0</v>
          </cell>
        </row>
        <row r="13">
          <cell r="B13">
            <v>27.333333333333329</v>
          </cell>
          <cell r="C13">
            <v>34.200000000000003</v>
          </cell>
          <cell r="D13">
            <v>23.9</v>
          </cell>
          <cell r="E13">
            <v>80.541666666666671</v>
          </cell>
          <cell r="F13">
            <v>94</v>
          </cell>
          <cell r="G13">
            <v>52</v>
          </cell>
          <cell r="H13">
            <v>0</v>
          </cell>
          <cell r="I13" t="str">
            <v>NO</v>
          </cell>
          <cell r="J13">
            <v>14.76</v>
          </cell>
          <cell r="K13">
            <v>0</v>
          </cell>
        </row>
        <row r="14">
          <cell r="B14">
            <v>27.412499999999994</v>
          </cell>
          <cell r="C14">
            <v>32.1</v>
          </cell>
          <cell r="D14">
            <v>24.3</v>
          </cell>
          <cell r="E14">
            <v>82.416666666666671</v>
          </cell>
          <cell r="F14">
            <v>94</v>
          </cell>
          <cell r="G14">
            <v>61</v>
          </cell>
          <cell r="H14">
            <v>0.72000000000000008</v>
          </cell>
          <cell r="I14" t="str">
            <v>NO</v>
          </cell>
          <cell r="J14">
            <v>23.759999999999998</v>
          </cell>
          <cell r="K14">
            <v>1.2</v>
          </cell>
        </row>
        <row r="15">
          <cell r="B15">
            <v>27.025000000000002</v>
          </cell>
          <cell r="C15">
            <v>27.8</v>
          </cell>
          <cell r="D15">
            <v>26.6</v>
          </cell>
          <cell r="E15">
            <v>84.75</v>
          </cell>
          <cell r="F15">
            <v>87</v>
          </cell>
          <cell r="G15">
            <v>82</v>
          </cell>
          <cell r="H15">
            <v>0.36000000000000004</v>
          </cell>
          <cell r="I15" t="str">
            <v>NE</v>
          </cell>
          <cell r="J15">
            <v>9</v>
          </cell>
          <cell r="K15">
            <v>0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32.725000000000001</v>
          </cell>
          <cell r="C21">
            <v>35.299999999999997</v>
          </cell>
          <cell r="D21">
            <v>29</v>
          </cell>
          <cell r="E21">
            <v>60.833333333333336</v>
          </cell>
          <cell r="F21">
            <v>74</v>
          </cell>
          <cell r="G21">
            <v>48</v>
          </cell>
          <cell r="H21">
            <v>1.4400000000000002</v>
          </cell>
          <cell r="I21" t="str">
            <v>N</v>
          </cell>
          <cell r="J21">
            <v>29.880000000000003</v>
          </cell>
          <cell r="K21">
            <v>0</v>
          </cell>
        </row>
        <row r="22">
          <cell r="B22">
            <v>29.758333333333336</v>
          </cell>
          <cell r="C22">
            <v>35.9</v>
          </cell>
          <cell r="D22">
            <v>25</v>
          </cell>
          <cell r="E22">
            <v>71.583333333333329</v>
          </cell>
          <cell r="F22">
            <v>93</v>
          </cell>
          <cell r="G22">
            <v>47</v>
          </cell>
          <cell r="H22">
            <v>1.8</v>
          </cell>
          <cell r="I22" t="str">
            <v>N</v>
          </cell>
          <cell r="J22">
            <v>32.04</v>
          </cell>
          <cell r="K22">
            <v>0</v>
          </cell>
        </row>
        <row r="23">
          <cell r="B23">
            <v>29.462500000000002</v>
          </cell>
          <cell r="C23">
            <v>35.6</v>
          </cell>
          <cell r="D23">
            <v>24.8</v>
          </cell>
          <cell r="E23">
            <v>76.375</v>
          </cell>
          <cell r="F23">
            <v>93</v>
          </cell>
          <cell r="G23">
            <v>53</v>
          </cell>
          <cell r="H23">
            <v>0</v>
          </cell>
          <cell r="I23" t="str">
            <v>NO</v>
          </cell>
          <cell r="J23">
            <v>22.68</v>
          </cell>
          <cell r="K23">
            <v>6.2</v>
          </cell>
        </row>
        <row r="24">
          <cell r="B24">
            <v>28</v>
          </cell>
          <cell r="C24">
            <v>34</v>
          </cell>
          <cell r="D24">
            <v>23.1</v>
          </cell>
          <cell r="E24">
            <v>81.708333333333329</v>
          </cell>
          <cell r="F24">
            <v>94</v>
          </cell>
          <cell r="G24">
            <v>58</v>
          </cell>
          <cell r="H24">
            <v>1.8</v>
          </cell>
          <cell r="I24" t="str">
            <v>S</v>
          </cell>
          <cell r="J24">
            <v>34.56</v>
          </cell>
          <cell r="K24">
            <v>0.60000000000000009</v>
          </cell>
        </row>
        <row r="25">
          <cell r="B25">
            <v>25.662499999999994</v>
          </cell>
          <cell r="C25">
            <v>34.1</v>
          </cell>
          <cell r="D25">
            <v>22.2</v>
          </cell>
          <cell r="E25">
            <v>86.458333333333329</v>
          </cell>
          <cell r="F25">
            <v>95</v>
          </cell>
          <cell r="G25">
            <v>52</v>
          </cell>
          <cell r="H25">
            <v>16.559999999999999</v>
          </cell>
          <cell r="I25" t="str">
            <v>SE</v>
          </cell>
          <cell r="J25">
            <v>63</v>
          </cell>
          <cell r="K25">
            <v>2.5999999999999996</v>
          </cell>
        </row>
        <row r="26">
          <cell r="B26">
            <v>24.775000000000002</v>
          </cell>
          <cell r="C26">
            <v>31.3</v>
          </cell>
          <cell r="D26">
            <v>19.600000000000001</v>
          </cell>
          <cell r="E26">
            <v>71.583333333333329</v>
          </cell>
          <cell r="F26">
            <v>95</v>
          </cell>
          <cell r="G26">
            <v>39</v>
          </cell>
          <cell r="H26">
            <v>0.36000000000000004</v>
          </cell>
          <cell r="I26" t="str">
            <v>S</v>
          </cell>
          <cell r="J26">
            <v>19.440000000000001</v>
          </cell>
          <cell r="K26">
            <v>38</v>
          </cell>
        </row>
        <row r="27">
          <cell r="B27">
            <v>24.391666666666666</v>
          </cell>
          <cell r="C27">
            <v>32.6</v>
          </cell>
          <cell r="D27">
            <v>18.7</v>
          </cell>
          <cell r="E27">
            <v>64.375</v>
          </cell>
          <cell r="F27">
            <v>85</v>
          </cell>
          <cell r="G27">
            <v>37</v>
          </cell>
          <cell r="H27">
            <v>0</v>
          </cell>
          <cell r="I27" t="str">
            <v>S</v>
          </cell>
          <cell r="J27">
            <v>11.520000000000001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I34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24.662499999999998</v>
          </cell>
          <cell r="C5">
            <v>30.9</v>
          </cell>
          <cell r="D5">
            <v>21.6</v>
          </cell>
          <cell r="E5">
            <v>83.541666666666671</v>
          </cell>
          <cell r="F5">
            <v>97</v>
          </cell>
          <cell r="G5">
            <v>52</v>
          </cell>
          <cell r="H5">
            <v>16.559999999999999</v>
          </cell>
          <cell r="I5" t="str">
            <v>NO</v>
          </cell>
          <cell r="J5">
            <v>34.56</v>
          </cell>
          <cell r="K5">
            <v>0.8</v>
          </cell>
        </row>
        <row r="6">
          <cell r="B6">
            <v>23.758333333333336</v>
          </cell>
          <cell r="C6">
            <v>29.8</v>
          </cell>
          <cell r="D6">
            <v>21.2</v>
          </cell>
          <cell r="E6">
            <v>85.916666666666671</v>
          </cell>
          <cell r="F6">
            <v>97</v>
          </cell>
          <cell r="G6">
            <v>58</v>
          </cell>
          <cell r="H6">
            <v>12.24</v>
          </cell>
          <cell r="I6" t="str">
            <v>NO</v>
          </cell>
          <cell r="J6">
            <v>27.720000000000002</v>
          </cell>
          <cell r="K6">
            <v>1.2</v>
          </cell>
        </row>
        <row r="7">
          <cell r="B7">
            <v>25.491666666666671</v>
          </cell>
          <cell r="C7">
            <v>31.2</v>
          </cell>
          <cell r="D7">
            <v>21.8</v>
          </cell>
          <cell r="E7">
            <v>79.958333333333329</v>
          </cell>
          <cell r="F7">
            <v>95</v>
          </cell>
          <cell r="G7">
            <v>52</v>
          </cell>
          <cell r="H7">
            <v>19.079999999999998</v>
          </cell>
          <cell r="I7" t="str">
            <v>O</v>
          </cell>
          <cell r="J7">
            <v>32.76</v>
          </cell>
          <cell r="K7">
            <v>1.7999999999999998</v>
          </cell>
        </row>
        <row r="8">
          <cell r="B8">
            <v>24.779166666666669</v>
          </cell>
          <cell r="C8">
            <v>31.4</v>
          </cell>
          <cell r="D8">
            <v>20.399999999999999</v>
          </cell>
          <cell r="E8">
            <v>82.75</v>
          </cell>
          <cell r="F8">
            <v>97</v>
          </cell>
          <cell r="G8">
            <v>54</v>
          </cell>
          <cell r="H8">
            <v>20.88</v>
          </cell>
          <cell r="I8" t="str">
            <v>O</v>
          </cell>
          <cell r="J8">
            <v>39.96</v>
          </cell>
          <cell r="K8">
            <v>0.8</v>
          </cell>
        </row>
        <row r="9">
          <cell r="B9">
            <v>23.504166666666663</v>
          </cell>
          <cell r="C9">
            <v>29.7</v>
          </cell>
          <cell r="D9">
            <v>20.7</v>
          </cell>
          <cell r="E9">
            <v>88.5</v>
          </cell>
          <cell r="F9">
            <v>97</v>
          </cell>
          <cell r="G9">
            <v>57</v>
          </cell>
          <cell r="H9">
            <v>18.720000000000002</v>
          </cell>
          <cell r="I9" t="str">
            <v>NE</v>
          </cell>
          <cell r="J9">
            <v>33.840000000000003</v>
          </cell>
          <cell r="K9">
            <v>5.2</v>
          </cell>
        </row>
        <row r="10">
          <cell r="B10">
            <v>25.179166666666671</v>
          </cell>
          <cell r="C10">
            <v>31.7</v>
          </cell>
          <cell r="D10">
            <v>21.2</v>
          </cell>
          <cell r="E10">
            <v>82.166666666666671</v>
          </cell>
          <cell r="F10">
            <v>96</v>
          </cell>
          <cell r="G10">
            <v>55</v>
          </cell>
          <cell r="H10">
            <v>20.52</v>
          </cell>
          <cell r="I10" t="str">
            <v>O</v>
          </cell>
          <cell r="J10">
            <v>38.880000000000003</v>
          </cell>
          <cell r="K10">
            <v>8.2000000000000028</v>
          </cell>
        </row>
        <row r="11">
          <cell r="B11">
            <v>25.141666666666669</v>
          </cell>
          <cell r="C11">
            <v>32.700000000000003</v>
          </cell>
          <cell r="D11">
            <v>20.2</v>
          </cell>
          <cell r="E11">
            <v>78.708333333333329</v>
          </cell>
          <cell r="F11">
            <v>97</v>
          </cell>
          <cell r="G11">
            <v>45</v>
          </cell>
          <cell r="H11">
            <v>15.48</v>
          </cell>
          <cell r="I11" t="str">
            <v>SO</v>
          </cell>
          <cell r="J11">
            <v>29.16</v>
          </cell>
          <cell r="K11">
            <v>2.4</v>
          </cell>
        </row>
        <row r="12">
          <cell r="B12">
            <v>24.104166666666668</v>
          </cell>
          <cell r="C12">
            <v>31.3</v>
          </cell>
          <cell r="D12">
            <v>19.899999999999999</v>
          </cell>
          <cell r="E12">
            <v>82.166666666666671</v>
          </cell>
          <cell r="F12">
            <v>94</v>
          </cell>
          <cell r="G12">
            <v>54</v>
          </cell>
          <cell r="H12">
            <v>17.64</v>
          </cell>
          <cell r="I12" t="str">
            <v>SO</v>
          </cell>
          <cell r="J12">
            <v>37.080000000000005</v>
          </cell>
          <cell r="K12">
            <v>2.4</v>
          </cell>
        </row>
        <row r="13">
          <cell r="B13">
            <v>24.016666666666676</v>
          </cell>
          <cell r="C13">
            <v>29.4</v>
          </cell>
          <cell r="D13">
            <v>20.7</v>
          </cell>
          <cell r="E13">
            <v>85.583333333333329</v>
          </cell>
          <cell r="F13">
            <v>96</v>
          </cell>
          <cell r="G13">
            <v>65</v>
          </cell>
          <cell r="H13">
            <v>16.2</v>
          </cell>
          <cell r="I13" t="str">
            <v>NO</v>
          </cell>
          <cell r="J13">
            <v>30.6</v>
          </cell>
          <cell r="K13">
            <v>0.8</v>
          </cell>
        </row>
        <row r="14">
          <cell r="B14">
            <v>23.470833333333331</v>
          </cell>
          <cell r="C14">
            <v>28.2</v>
          </cell>
          <cell r="D14">
            <v>21.7</v>
          </cell>
          <cell r="E14">
            <v>90.5</v>
          </cell>
          <cell r="F14">
            <v>95</v>
          </cell>
          <cell r="G14">
            <v>73</v>
          </cell>
          <cell r="H14">
            <v>21.96</v>
          </cell>
          <cell r="I14" t="str">
            <v>N</v>
          </cell>
          <cell r="J14">
            <v>37.440000000000005</v>
          </cell>
          <cell r="K14">
            <v>0.60000000000000009</v>
          </cell>
        </row>
        <row r="15">
          <cell r="B15">
            <v>23.604166666666671</v>
          </cell>
          <cell r="C15">
            <v>30.4</v>
          </cell>
          <cell r="D15">
            <v>20.3</v>
          </cell>
          <cell r="E15">
            <v>90.666666666666671</v>
          </cell>
          <cell r="F15">
            <v>97</v>
          </cell>
          <cell r="G15">
            <v>61</v>
          </cell>
          <cell r="H15">
            <v>16.2</v>
          </cell>
          <cell r="I15" t="str">
            <v>NO</v>
          </cell>
          <cell r="J15">
            <v>38.880000000000003</v>
          </cell>
          <cell r="K15">
            <v>1</v>
          </cell>
        </row>
        <row r="16">
          <cell r="B16">
            <v>23.675000000000008</v>
          </cell>
          <cell r="C16">
            <v>30.4</v>
          </cell>
          <cell r="D16">
            <v>20.6</v>
          </cell>
          <cell r="E16">
            <v>88.708333333333329</v>
          </cell>
          <cell r="F16">
            <v>98</v>
          </cell>
          <cell r="G16">
            <v>60</v>
          </cell>
          <cell r="H16">
            <v>9.7200000000000006</v>
          </cell>
          <cell r="I16" t="str">
            <v>L</v>
          </cell>
          <cell r="J16">
            <v>22.68</v>
          </cell>
          <cell r="K16">
            <v>0.4</v>
          </cell>
        </row>
        <row r="17">
          <cell r="B17">
            <v>24.724999999999998</v>
          </cell>
          <cell r="C17">
            <v>31.2</v>
          </cell>
          <cell r="D17">
            <v>21.5</v>
          </cell>
          <cell r="E17">
            <v>84.666666666666671</v>
          </cell>
          <cell r="F17">
            <v>98</v>
          </cell>
          <cell r="G17">
            <v>57</v>
          </cell>
          <cell r="H17">
            <v>13.32</v>
          </cell>
          <cell r="I17" t="str">
            <v>NE</v>
          </cell>
          <cell r="J17">
            <v>24.48</v>
          </cell>
          <cell r="K17">
            <v>0.4</v>
          </cell>
        </row>
        <row r="18">
          <cell r="B18">
            <v>24.983333333333338</v>
          </cell>
          <cell r="C18">
            <v>33</v>
          </cell>
          <cell r="D18">
            <v>21.7</v>
          </cell>
          <cell r="E18">
            <v>83.875</v>
          </cell>
          <cell r="F18">
            <v>96</v>
          </cell>
          <cell r="G18">
            <v>51</v>
          </cell>
          <cell r="H18">
            <v>15.120000000000001</v>
          </cell>
          <cell r="I18" t="str">
            <v>L</v>
          </cell>
          <cell r="J18">
            <v>30.240000000000002</v>
          </cell>
          <cell r="K18">
            <v>0.60000000000000009</v>
          </cell>
        </row>
        <row r="19">
          <cell r="B19">
            <v>25.066666666666677</v>
          </cell>
          <cell r="C19">
            <v>32.200000000000003</v>
          </cell>
          <cell r="D19">
            <v>21.8</v>
          </cell>
          <cell r="E19">
            <v>83.875</v>
          </cell>
          <cell r="F19">
            <v>95</v>
          </cell>
          <cell r="G19">
            <v>56</v>
          </cell>
          <cell r="H19">
            <v>14.4</v>
          </cell>
          <cell r="I19" t="str">
            <v>SE</v>
          </cell>
          <cell r="J19">
            <v>59.04</v>
          </cell>
          <cell r="K19">
            <v>0.2</v>
          </cell>
        </row>
        <row r="20">
          <cell r="B20">
            <v>25.487499999999997</v>
          </cell>
          <cell r="C20">
            <v>32.4</v>
          </cell>
          <cell r="D20">
            <v>22.8</v>
          </cell>
          <cell r="E20">
            <v>85.375</v>
          </cell>
          <cell r="F20">
            <v>96</v>
          </cell>
          <cell r="G20">
            <v>54</v>
          </cell>
          <cell r="H20">
            <v>11.520000000000001</v>
          </cell>
          <cell r="I20" t="str">
            <v>L</v>
          </cell>
          <cell r="J20">
            <v>26.64</v>
          </cell>
          <cell r="K20">
            <v>0.2</v>
          </cell>
        </row>
        <row r="21">
          <cell r="B21">
            <v>25.429166666666664</v>
          </cell>
          <cell r="C21">
            <v>32.6</v>
          </cell>
          <cell r="D21">
            <v>21.9</v>
          </cell>
          <cell r="E21">
            <v>81.666666666666671</v>
          </cell>
          <cell r="F21">
            <v>96</v>
          </cell>
          <cell r="G21">
            <v>51</v>
          </cell>
          <cell r="H21">
            <v>24.12</v>
          </cell>
          <cell r="I21" t="str">
            <v>NO</v>
          </cell>
          <cell r="J21">
            <v>37.800000000000004</v>
          </cell>
          <cell r="K21">
            <v>0.2</v>
          </cell>
        </row>
        <row r="22">
          <cell r="B22">
            <v>25.920833333333324</v>
          </cell>
          <cell r="C22">
            <v>33.5</v>
          </cell>
          <cell r="D22">
            <v>21.5</v>
          </cell>
          <cell r="E22">
            <v>78.333333333333329</v>
          </cell>
          <cell r="F22">
            <v>95</v>
          </cell>
          <cell r="G22">
            <v>46</v>
          </cell>
          <cell r="H22">
            <v>16.920000000000002</v>
          </cell>
          <cell r="I22" t="str">
            <v>L</v>
          </cell>
          <cell r="J22">
            <v>32.76</v>
          </cell>
          <cell r="K22">
            <v>0</v>
          </cell>
        </row>
        <row r="23">
          <cell r="B23">
            <v>24.720833333333331</v>
          </cell>
          <cell r="C23">
            <v>31.9</v>
          </cell>
          <cell r="D23">
            <v>21.1</v>
          </cell>
          <cell r="E23">
            <v>84.541666666666671</v>
          </cell>
          <cell r="F23">
            <v>97</v>
          </cell>
          <cell r="G23">
            <v>52</v>
          </cell>
          <cell r="H23">
            <v>18</v>
          </cell>
          <cell r="I23" t="str">
            <v>L</v>
          </cell>
          <cell r="J23">
            <v>32.04</v>
          </cell>
          <cell r="K23">
            <v>0.4</v>
          </cell>
        </row>
        <row r="24">
          <cell r="B24">
            <v>25.383333333333336</v>
          </cell>
          <cell r="C24">
            <v>31.3</v>
          </cell>
          <cell r="D24">
            <v>22.2</v>
          </cell>
          <cell r="E24">
            <v>83.208333333333329</v>
          </cell>
          <cell r="F24">
            <v>95</v>
          </cell>
          <cell r="G24">
            <v>56</v>
          </cell>
          <cell r="H24">
            <v>22.32</v>
          </cell>
          <cell r="I24" t="str">
            <v>O</v>
          </cell>
          <cell r="J24">
            <v>35.64</v>
          </cell>
          <cell r="K24">
            <v>1</v>
          </cell>
        </row>
        <row r="25">
          <cell r="B25">
            <v>23.033333333333335</v>
          </cell>
          <cell r="C25">
            <v>29</v>
          </cell>
          <cell r="D25">
            <v>21.3</v>
          </cell>
          <cell r="E25">
            <v>91.25</v>
          </cell>
          <cell r="F25">
            <v>98</v>
          </cell>
          <cell r="G25">
            <v>69</v>
          </cell>
          <cell r="H25">
            <v>10.8</v>
          </cell>
          <cell r="I25" t="str">
            <v>L</v>
          </cell>
          <cell r="J25">
            <v>30.6</v>
          </cell>
          <cell r="K25">
            <v>1.2</v>
          </cell>
        </row>
        <row r="26">
          <cell r="B26">
            <v>23.825000000000003</v>
          </cell>
          <cell r="C26">
            <v>28.3</v>
          </cell>
          <cell r="D26">
            <v>21.4</v>
          </cell>
          <cell r="E26">
            <v>82.75</v>
          </cell>
          <cell r="F26">
            <v>95</v>
          </cell>
          <cell r="G26">
            <v>62</v>
          </cell>
          <cell r="H26">
            <v>14.4</v>
          </cell>
          <cell r="I26" t="str">
            <v>SO</v>
          </cell>
          <cell r="J26">
            <v>27</v>
          </cell>
          <cell r="K26">
            <v>0.60000000000000009</v>
          </cell>
        </row>
        <row r="27">
          <cell r="B27">
            <v>22.849999999999998</v>
          </cell>
          <cell r="C27">
            <v>28.6</v>
          </cell>
          <cell r="D27">
            <v>18.7</v>
          </cell>
          <cell r="E27">
            <v>78.5</v>
          </cell>
          <cell r="F27">
            <v>95</v>
          </cell>
          <cell r="G27">
            <v>51</v>
          </cell>
          <cell r="H27">
            <v>10.44</v>
          </cell>
          <cell r="I27" t="str">
            <v>L</v>
          </cell>
          <cell r="J27">
            <v>25.56</v>
          </cell>
          <cell r="K27">
            <v>0.2</v>
          </cell>
        </row>
        <row r="28">
          <cell r="B28">
            <v>23.50833333333334</v>
          </cell>
          <cell r="C28">
            <v>29.6</v>
          </cell>
          <cell r="D28">
            <v>21.6</v>
          </cell>
          <cell r="E28">
            <v>89.666666666666671</v>
          </cell>
          <cell r="F28">
            <v>97</v>
          </cell>
          <cell r="G28">
            <v>62</v>
          </cell>
          <cell r="H28">
            <v>16.2</v>
          </cell>
          <cell r="I28" t="str">
            <v>O</v>
          </cell>
          <cell r="J28">
            <v>30.6</v>
          </cell>
          <cell r="K28">
            <v>1.5999999999999999</v>
          </cell>
        </row>
        <row r="29">
          <cell r="B29">
            <v>24.275000000000002</v>
          </cell>
          <cell r="C29">
            <v>31.5</v>
          </cell>
          <cell r="D29">
            <v>21.7</v>
          </cell>
          <cell r="E29">
            <v>86.458333333333329</v>
          </cell>
          <cell r="F29">
            <v>96</v>
          </cell>
          <cell r="G29">
            <v>52</v>
          </cell>
          <cell r="H29">
            <v>21.96</v>
          </cell>
          <cell r="I29" t="str">
            <v>NO</v>
          </cell>
          <cell r="J29">
            <v>55.080000000000005</v>
          </cell>
          <cell r="K29">
            <v>0.4</v>
          </cell>
        </row>
        <row r="30">
          <cell r="B30">
            <v>23.141666666666666</v>
          </cell>
          <cell r="C30">
            <v>28.3</v>
          </cell>
          <cell r="D30">
            <v>20.9</v>
          </cell>
          <cell r="E30">
            <v>91.208333333333329</v>
          </cell>
          <cell r="F30">
            <v>96</v>
          </cell>
          <cell r="G30">
            <v>69</v>
          </cell>
          <cell r="H30">
            <v>23.040000000000003</v>
          </cell>
          <cell r="I30" t="str">
            <v>NO</v>
          </cell>
          <cell r="J30">
            <v>48.6</v>
          </cell>
          <cell r="K30">
            <v>0</v>
          </cell>
        </row>
        <row r="31">
          <cell r="B31">
            <v>22.933333333333337</v>
          </cell>
          <cell r="C31">
            <v>28.9</v>
          </cell>
          <cell r="D31">
            <v>19.100000000000001</v>
          </cell>
          <cell r="E31">
            <v>77.416666666666671</v>
          </cell>
          <cell r="F31">
            <v>97</v>
          </cell>
          <cell r="G31">
            <v>46</v>
          </cell>
          <cell r="H31">
            <v>15.48</v>
          </cell>
          <cell r="I31" t="str">
            <v>S</v>
          </cell>
          <cell r="J31">
            <v>25.92</v>
          </cell>
          <cell r="K31">
            <v>0</v>
          </cell>
        </row>
        <row r="32">
          <cell r="B32">
            <v>23.741666666666664</v>
          </cell>
          <cell r="C32">
            <v>31.3</v>
          </cell>
          <cell r="D32">
            <v>16.7</v>
          </cell>
          <cell r="E32">
            <v>68.666666666666671</v>
          </cell>
          <cell r="F32">
            <v>89</v>
          </cell>
          <cell r="G32">
            <v>43</v>
          </cell>
          <cell r="H32">
            <v>11.520000000000001</v>
          </cell>
          <cell r="I32" t="str">
            <v>S</v>
          </cell>
          <cell r="J32">
            <v>27</v>
          </cell>
          <cell r="K32">
            <v>0.2</v>
          </cell>
        </row>
        <row r="33">
          <cell r="B33">
            <v>24.966666666666665</v>
          </cell>
          <cell r="C33">
            <v>31.4</v>
          </cell>
          <cell r="D33">
            <v>19.5</v>
          </cell>
          <cell r="E33">
            <v>62.791666666666664</v>
          </cell>
          <cell r="F33">
            <v>89</v>
          </cell>
          <cell r="G33">
            <v>36</v>
          </cell>
          <cell r="H33">
            <v>16.2</v>
          </cell>
          <cell r="I33" t="str">
            <v>L</v>
          </cell>
          <cell r="J33">
            <v>32.76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26.216666666666669</v>
          </cell>
          <cell r="C5">
            <v>32.1</v>
          </cell>
          <cell r="D5">
            <v>23</v>
          </cell>
          <cell r="E5">
            <v>85.125</v>
          </cell>
          <cell r="F5">
            <v>96</v>
          </cell>
          <cell r="G5">
            <v>61</v>
          </cell>
          <cell r="H5" t="str">
            <v>*</v>
          </cell>
          <cell r="I5" t="str">
            <v>N</v>
          </cell>
          <cell r="J5" t="str">
            <v>*</v>
          </cell>
          <cell r="K5">
            <v>0.60000000000000009</v>
          </cell>
        </row>
        <row r="6">
          <cell r="B6">
            <v>25.912499999999998</v>
          </cell>
          <cell r="C6">
            <v>30.5</v>
          </cell>
          <cell r="D6">
            <v>21.8</v>
          </cell>
          <cell r="E6">
            <v>80.541666666666671</v>
          </cell>
          <cell r="F6">
            <v>96</v>
          </cell>
          <cell r="G6">
            <v>61</v>
          </cell>
          <cell r="H6" t="str">
            <v>*</v>
          </cell>
          <cell r="I6" t="str">
            <v>N</v>
          </cell>
          <cell r="J6" t="str">
            <v>*</v>
          </cell>
          <cell r="K6">
            <v>0.4</v>
          </cell>
        </row>
        <row r="7">
          <cell r="B7">
            <v>26.345833333333331</v>
          </cell>
          <cell r="C7">
            <v>33</v>
          </cell>
          <cell r="D7">
            <v>22.3</v>
          </cell>
          <cell r="E7">
            <v>83.083333333333329</v>
          </cell>
          <cell r="F7">
            <v>97</v>
          </cell>
          <cell r="G7">
            <v>53</v>
          </cell>
          <cell r="H7" t="str">
            <v>*</v>
          </cell>
          <cell r="I7" t="str">
            <v>N</v>
          </cell>
          <cell r="J7" t="str">
            <v>*</v>
          </cell>
          <cell r="K7">
            <v>2.8</v>
          </cell>
        </row>
        <row r="8">
          <cell r="B8">
            <v>26.5</v>
          </cell>
          <cell r="C8">
            <v>32.4</v>
          </cell>
          <cell r="D8">
            <v>23</v>
          </cell>
          <cell r="E8">
            <v>83.166666666666671</v>
          </cell>
          <cell r="F8">
            <v>98</v>
          </cell>
          <cell r="G8">
            <v>56</v>
          </cell>
          <cell r="H8" t="str">
            <v>*</v>
          </cell>
          <cell r="I8" t="str">
            <v>N</v>
          </cell>
          <cell r="J8" t="str">
            <v>*</v>
          </cell>
          <cell r="K8">
            <v>0.2</v>
          </cell>
        </row>
        <row r="9">
          <cell r="B9">
            <v>25.650000000000002</v>
          </cell>
          <cell r="C9">
            <v>31.8</v>
          </cell>
          <cell r="D9">
            <v>22.5</v>
          </cell>
          <cell r="E9">
            <v>86.541666666666671</v>
          </cell>
          <cell r="F9">
            <v>98</v>
          </cell>
          <cell r="G9">
            <v>59</v>
          </cell>
          <cell r="H9" t="str">
            <v>*</v>
          </cell>
          <cell r="I9" t="str">
            <v>N</v>
          </cell>
          <cell r="J9" t="str">
            <v>*</v>
          </cell>
          <cell r="K9">
            <v>8.1999999999999993</v>
          </cell>
        </row>
        <row r="10">
          <cell r="B10">
            <v>25.433333333333334</v>
          </cell>
          <cell r="C10">
            <v>30.3</v>
          </cell>
          <cell r="D10">
            <v>21.2</v>
          </cell>
          <cell r="E10">
            <v>88</v>
          </cell>
          <cell r="F10">
            <v>99</v>
          </cell>
          <cell r="G10">
            <v>66</v>
          </cell>
          <cell r="H10" t="str">
            <v>*</v>
          </cell>
          <cell r="I10" t="str">
            <v>N</v>
          </cell>
          <cell r="J10" t="str">
            <v>*</v>
          </cell>
          <cell r="K10">
            <v>102</v>
          </cell>
        </row>
        <row r="11">
          <cell r="B11">
            <v>25.325000000000003</v>
          </cell>
          <cell r="C11">
            <v>30.5</v>
          </cell>
          <cell r="D11">
            <v>22</v>
          </cell>
          <cell r="E11">
            <v>86.833333333333329</v>
          </cell>
          <cell r="F11">
            <v>99</v>
          </cell>
          <cell r="G11">
            <v>61</v>
          </cell>
          <cell r="H11" t="str">
            <v>*</v>
          </cell>
          <cell r="I11" t="str">
            <v>N</v>
          </cell>
          <cell r="J11" t="str">
            <v>*</v>
          </cell>
          <cell r="K11">
            <v>16.2</v>
          </cell>
        </row>
        <row r="12">
          <cell r="B12">
            <v>25.637500000000003</v>
          </cell>
          <cell r="C12">
            <v>30.6</v>
          </cell>
          <cell r="D12">
            <v>23.2</v>
          </cell>
          <cell r="E12">
            <v>85.75</v>
          </cell>
          <cell r="F12">
            <v>95</v>
          </cell>
          <cell r="G12">
            <v>62</v>
          </cell>
          <cell r="H12" t="str">
            <v>*</v>
          </cell>
          <cell r="I12" t="str">
            <v>N</v>
          </cell>
          <cell r="J12" t="str">
            <v>*</v>
          </cell>
          <cell r="K12">
            <v>5.4</v>
          </cell>
        </row>
        <row r="13">
          <cell r="B13">
            <v>24.495833333333334</v>
          </cell>
          <cell r="C13">
            <v>29.4</v>
          </cell>
          <cell r="D13">
            <v>22.7</v>
          </cell>
          <cell r="E13">
            <v>90.416666666666671</v>
          </cell>
          <cell r="F13">
            <v>98</v>
          </cell>
          <cell r="G13">
            <v>75</v>
          </cell>
          <cell r="H13" t="str">
            <v>*</v>
          </cell>
          <cell r="I13" t="str">
            <v>N</v>
          </cell>
          <cell r="J13" t="str">
            <v>*</v>
          </cell>
          <cell r="K13">
            <v>17.799999999999997</v>
          </cell>
        </row>
        <row r="14">
          <cell r="B14">
            <v>24.566666666666674</v>
          </cell>
          <cell r="C14">
            <v>29.4</v>
          </cell>
          <cell r="D14">
            <v>22.5</v>
          </cell>
          <cell r="E14">
            <v>93.25</v>
          </cell>
          <cell r="F14">
            <v>98</v>
          </cell>
          <cell r="G14">
            <v>72</v>
          </cell>
          <cell r="H14" t="str">
            <v>*</v>
          </cell>
          <cell r="I14" t="str">
            <v>N</v>
          </cell>
          <cell r="J14" t="str">
            <v>*</v>
          </cell>
          <cell r="K14">
            <v>22.8</v>
          </cell>
        </row>
        <row r="15">
          <cell r="B15">
            <v>25.037500000000005</v>
          </cell>
          <cell r="C15">
            <v>28.4</v>
          </cell>
          <cell r="D15">
            <v>22.4</v>
          </cell>
          <cell r="E15">
            <v>88.833333333333329</v>
          </cell>
          <cell r="F15">
            <v>98</v>
          </cell>
          <cell r="G15">
            <v>74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24.829166666666666</v>
          </cell>
          <cell r="C16">
            <v>29.4</v>
          </cell>
          <cell r="D16">
            <v>21.6</v>
          </cell>
          <cell r="E16">
            <v>81.875</v>
          </cell>
          <cell r="F16">
            <v>93</v>
          </cell>
          <cell r="G16">
            <v>64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26.187500000000004</v>
          </cell>
          <cell r="C17">
            <v>31.6</v>
          </cell>
          <cell r="D17">
            <v>21.6</v>
          </cell>
          <cell r="E17">
            <v>77.208333333333329</v>
          </cell>
          <cell r="F17">
            <v>94</v>
          </cell>
          <cell r="G17">
            <v>55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26.733333333333338</v>
          </cell>
          <cell r="C18">
            <v>32.700000000000003</v>
          </cell>
          <cell r="D18">
            <v>21.9</v>
          </cell>
          <cell r="E18">
            <v>74.791666666666671</v>
          </cell>
          <cell r="F18">
            <v>89</v>
          </cell>
          <cell r="G18">
            <v>54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28.458333333333329</v>
          </cell>
          <cell r="C19">
            <v>34.5</v>
          </cell>
          <cell r="D19">
            <v>23</v>
          </cell>
          <cell r="E19">
            <v>74.833333333333329</v>
          </cell>
          <cell r="F19">
            <v>95</v>
          </cell>
          <cell r="G19">
            <v>47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28.841666666666665</v>
          </cell>
          <cell r="C20">
            <v>35</v>
          </cell>
          <cell r="D20">
            <v>23.7</v>
          </cell>
          <cell r="E20">
            <v>77.333333333333329</v>
          </cell>
          <cell r="F20">
            <v>97</v>
          </cell>
          <cell r="G20">
            <v>52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29.012499999999999</v>
          </cell>
          <cell r="C21">
            <v>35.299999999999997</v>
          </cell>
          <cell r="D21">
            <v>23.8</v>
          </cell>
          <cell r="E21">
            <v>75.916666666666671</v>
          </cell>
          <cell r="F21">
            <v>95</v>
          </cell>
          <cell r="G21">
            <v>47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27.416666666666657</v>
          </cell>
          <cell r="C22">
            <v>33.799999999999997</v>
          </cell>
          <cell r="D22">
            <v>24</v>
          </cell>
          <cell r="E22">
            <v>80.458333333333329</v>
          </cell>
          <cell r="F22">
            <v>96</v>
          </cell>
          <cell r="G22">
            <v>59</v>
          </cell>
          <cell r="H22" t="str">
            <v>*</v>
          </cell>
          <cell r="I22" t="str">
            <v>N</v>
          </cell>
          <cell r="J22" t="str">
            <v>*</v>
          </cell>
          <cell r="K22">
            <v>1</v>
          </cell>
        </row>
        <row r="23">
          <cell r="B23">
            <v>27.125</v>
          </cell>
          <cell r="C23">
            <v>32.700000000000003</v>
          </cell>
          <cell r="D23">
            <v>23.4</v>
          </cell>
          <cell r="E23">
            <v>81.708333333333329</v>
          </cell>
          <cell r="F23">
            <v>96</v>
          </cell>
          <cell r="G23">
            <v>61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27.183333333333326</v>
          </cell>
          <cell r="C24">
            <v>33.5</v>
          </cell>
          <cell r="D24">
            <v>23.4</v>
          </cell>
          <cell r="E24">
            <v>84.416666666666671</v>
          </cell>
          <cell r="F24">
            <v>98</v>
          </cell>
          <cell r="G24">
            <v>50</v>
          </cell>
          <cell r="H24" t="str">
            <v>*</v>
          </cell>
          <cell r="I24" t="str">
            <v>N</v>
          </cell>
          <cell r="J24" t="str">
            <v>*</v>
          </cell>
          <cell r="K24">
            <v>21.999999999999996</v>
          </cell>
        </row>
        <row r="25">
          <cell r="B25">
            <v>24.866666666666671</v>
          </cell>
          <cell r="C25">
            <v>27.4</v>
          </cell>
          <cell r="D25">
            <v>21.9</v>
          </cell>
          <cell r="E25">
            <v>90.208333333333329</v>
          </cell>
          <cell r="F25">
            <v>99</v>
          </cell>
          <cell r="G25">
            <v>74</v>
          </cell>
          <cell r="H25" t="str">
            <v>*</v>
          </cell>
          <cell r="I25" t="str">
            <v>N</v>
          </cell>
          <cell r="J25" t="str">
            <v>*</v>
          </cell>
          <cell r="K25">
            <v>38.6</v>
          </cell>
        </row>
        <row r="26">
          <cell r="B26">
            <v>26.491666666666674</v>
          </cell>
          <cell r="C26">
            <v>31.2</v>
          </cell>
          <cell r="D26">
            <v>23.9</v>
          </cell>
          <cell r="E26">
            <v>85.166666666666671</v>
          </cell>
          <cell r="F26">
            <v>97</v>
          </cell>
          <cell r="G26">
            <v>60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24.262499999999999</v>
          </cell>
          <cell r="C27">
            <v>28.7</v>
          </cell>
          <cell r="D27">
            <v>22.1</v>
          </cell>
          <cell r="E27">
            <v>90.916666666666671</v>
          </cell>
          <cell r="F27">
            <v>99</v>
          </cell>
          <cell r="G27">
            <v>74</v>
          </cell>
          <cell r="H27" t="str">
            <v>*</v>
          </cell>
          <cell r="I27" t="str">
            <v>N</v>
          </cell>
          <cell r="J27" t="str">
            <v>*</v>
          </cell>
          <cell r="K27">
            <v>51.20000000000001</v>
          </cell>
        </row>
        <row r="28">
          <cell r="B28">
            <v>24.912500000000005</v>
          </cell>
          <cell r="C28">
            <v>29.4</v>
          </cell>
          <cell r="D28">
            <v>22.7</v>
          </cell>
          <cell r="E28">
            <v>90.791666666666671</v>
          </cell>
          <cell r="F28">
            <v>98</v>
          </cell>
          <cell r="G28">
            <v>71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25.229166666666668</v>
          </cell>
          <cell r="C29">
            <v>30.6</v>
          </cell>
          <cell r="D29">
            <v>23.2</v>
          </cell>
          <cell r="E29">
            <v>92.083333333333329</v>
          </cell>
          <cell r="F29">
            <v>98</v>
          </cell>
          <cell r="G29">
            <v>69</v>
          </cell>
          <cell r="H29" t="str">
            <v>*</v>
          </cell>
          <cell r="I29" t="str">
            <v>N</v>
          </cell>
          <cell r="J29" t="str">
            <v>*</v>
          </cell>
          <cell r="K29">
            <v>12.799999999999999</v>
          </cell>
        </row>
        <row r="30">
          <cell r="B30">
            <v>24.679166666666671</v>
          </cell>
          <cell r="C30">
            <v>29.1</v>
          </cell>
          <cell r="D30">
            <v>22.7</v>
          </cell>
          <cell r="E30">
            <v>93.666666666666671</v>
          </cell>
          <cell r="F30">
            <v>99</v>
          </cell>
          <cell r="G30">
            <v>73</v>
          </cell>
          <cell r="H30" t="str">
            <v>*</v>
          </cell>
          <cell r="I30" t="str">
            <v>N</v>
          </cell>
          <cell r="J30" t="str">
            <v>*</v>
          </cell>
          <cell r="K30">
            <v>20.599999999999994</v>
          </cell>
        </row>
        <row r="31">
          <cell r="B31">
            <v>24.541666666666671</v>
          </cell>
          <cell r="C31">
            <v>28.9</v>
          </cell>
          <cell r="D31">
            <v>22</v>
          </cell>
          <cell r="E31">
            <v>87.708333333333329</v>
          </cell>
          <cell r="F31">
            <v>97</v>
          </cell>
          <cell r="G31">
            <v>65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0.2</v>
          </cell>
        </row>
        <row r="32">
          <cell r="B32">
            <v>25.733333333333338</v>
          </cell>
          <cell r="C32">
            <v>30.3</v>
          </cell>
          <cell r="D32">
            <v>21.7</v>
          </cell>
          <cell r="E32">
            <v>76.833333333333329</v>
          </cell>
          <cell r="F32">
            <v>90</v>
          </cell>
          <cell r="G32">
            <v>51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24.912499999999998</v>
          </cell>
          <cell r="C33">
            <v>30.4</v>
          </cell>
          <cell r="D33">
            <v>20.6</v>
          </cell>
          <cell r="E33">
            <v>75.083333333333329</v>
          </cell>
          <cell r="F33">
            <v>95</v>
          </cell>
          <cell r="G33">
            <v>43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24.799999999999997</v>
          </cell>
          <cell r="C5">
            <v>31</v>
          </cell>
          <cell r="D5">
            <v>22.6</v>
          </cell>
          <cell r="E5">
            <v>86.041666666666671</v>
          </cell>
          <cell r="F5">
            <v>95</v>
          </cell>
          <cell r="G5">
            <v>57</v>
          </cell>
          <cell r="H5">
            <v>1.08</v>
          </cell>
          <cell r="I5" t="str">
            <v>N</v>
          </cell>
          <cell r="J5">
            <v>29.16</v>
          </cell>
          <cell r="K5" t="str">
            <v>*</v>
          </cell>
        </row>
        <row r="6">
          <cell r="B6">
            <v>24.583333333333332</v>
          </cell>
          <cell r="C6">
            <v>29.9</v>
          </cell>
          <cell r="D6">
            <v>22.3</v>
          </cell>
          <cell r="E6">
            <v>88.75</v>
          </cell>
          <cell r="F6">
            <v>97</v>
          </cell>
          <cell r="G6">
            <v>65</v>
          </cell>
          <cell r="H6">
            <v>5.4</v>
          </cell>
          <cell r="I6" t="str">
            <v>N</v>
          </cell>
          <cell r="J6">
            <v>34.92</v>
          </cell>
          <cell r="K6" t="str">
            <v>*</v>
          </cell>
        </row>
        <row r="7">
          <cell r="B7">
            <v>22.516666666666666</v>
          </cell>
          <cell r="C7">
            <v>30.6</v>
          </cell>
          <cell r="D7">
            <v>18</v>
          </cell>
          <cell r="E7">
            <v>84.166666666666671</v>
          </cell>
          <cell r="F7">
            <v>96</v>
          </cell>
          <cell r="G7">
            <v>56</v>
          </cell>
          <cell r="H7">
            <v>1.4400000000000002</v>
          </cell>
          <cell r="I7" t="str">
            <v>L</v>
          </cell>
          <cell r="J7">
            <v>39.6</v>
          </cell>
          <cell r="K7" t="str">
            <v>*</v>
          </cell>
        </row>
        <row r="8">
          <cell r="B8">
            <v>24.483333333333334</v>
          </cell>
          <cell r="C8">
            <v>30</v>
          </cell>
          <cell r="D8">
            <v>21</v>
          </cell>
          <cell r="E8">
            <v>78.5</v>
          </cell>
          <cell r="F8">
            <v>93</v>
          </cell>
          <cell r="G8">
            <v>56</v>
          </cell>
          <cell r="H8">
            <v>9.7200000000000006</v>
          </cell>
          <cell r="I8" t="str">
            <v>NE</v>
          </cell>
          <cell r="J8">
            <v>37.080000000000005</v>
          </cell>
          <cell r="K8" t="str">
            <v>*</v>
          </cell>
        </row>
        <row r="9">
          <cell r="B9">
            <v>24.425000000000008</v>
          </cell>
          <cell r="C9">
            <v>31.3</v>
          </cell>
          <cell r="D9">
            <v>21.1</v>
          </cell>
          <cell r="E9">
            <v>82.5</v>
          </cell>
          <cell r="F9">
            <v>93</v>
          </cell>
          <cell r="G9">
            <v>58</v>
          </cell>
          <cell r="H9">
            <v>3.9600000000000004</v>
          </cell>
          <cell r="I9" t="str">
            <v>NE</v>
          </cell>
          <cell r="J9">
            <v>30.240000000000002</v>
          </cell>
          <cell r="K9" t="str">
            <v>*</v>
          </cell>
        </row>
        <row r="10">
          <cell r="B10">
            <v>25.587500000000002</v>
          </cell>
          <cell r="C10">
            <v>33.799999999999997</v>
          </cell>
          <cell r="D10">
            <v>20.5</v>
          </cell>
          <cell r="E10">
            <v>79.541666666666671</v>
          </cell>
          <cell r="F10">
            <v>97</v>
          </cell>
          <cell r="G10">
            <v>45</v>
          </cell>
          <cell r="H10">
            <v>3.9600000000000004</v>
          </cell>
          <cell r="I10" t="str">
            <v>N</v>
          </cell>
          <cell r="J10">
            <v>19.8</v>
          </cell>
          <cell r="K10" t="str">
            <v>*</v>
          </cell>
        </row>
        <row r="11">
          <cell r="B11">
            <v>27.129166666666666</v>
          </cell>
          <cell r="C11">
            <v>34.5</v>
          </cell>
          <cell r="D11">
            <v>22.2</v>
          </cell>
          <cell r="E11">
            <v>71.416666666666671</v>
          </cell>
          <cell r="F11">
            <v>89</v>
          </cell>
          <cell r="G11">
            <v>45</v>
          </cell>
          <cell r="H11">
            <v>1.08</v>
          </cell>
          <cell r="I11" t="str">
            <v>SE</v>
          </cell>
          <cell r="J11">
            <v>21.6</v>
          </cell>
          <cell r="K11" t="str">
            <v>*</v>
          </cell>
        </row>
        <row r="12">
          <cell r="B12">
            <v>26.454166666666666</v>
          </cell>
          <cell r="C12">
            <v>33</v>
          </cell>
          <cell r="D12">
            <v>22.2</v>
          </cell>
          <cell r="E12">
            <v>71.875</v>
          </cell>
          <cell r="F12">
            <v>90</v>
          </cell>
          <cell r="G12">
            <v>48</v>
          </cell>
          <cell r="H12">
            <v>2.52</v>
          </cell>
          <cell r="I12" t="str">
            <v>L</v>
          </cell>
          <cell r="J12">
            <v>25.2</v>
          </cell>
          <cell r="K12" t="str">
            <v>*</v>
          </cell>
        </row>
        <row r="13">
          <cell r="B13">
            <v>27.120833333333326</v>
          </cell>
          <cell r="C13">
            <v>34.4</v>
          </cell>
          <cell r="D13">
            <v>22.4</v>
          </cell>
          <cell r="E13">
            <v>71.875</v>
          </cell>
          <cell r="F13">
            <v>91</v>
          </cell>
          <cell r="G13">
            <v>45</v>
          </cell>
          <cell r="H13">
            <v>2.8800000000000003</v>
          </cell>
          <cell r="I13" t="str">
            <v>SE</v>
          </cell>
          <cell r="J13">
            <v>23.040000000000003</v>
          </cell>
          <cell r="K13" t="str">
            <v>*</v>
          </cell>
        </row>
        <row r="14">
          <cell r="B14">
            <v>27.07083333333334</v>
          </cell>
          <cell r="C14">
            <v>35.700000000000003</v>
          </cell>
          <cell r="D14">
            <v>22.1</v>
          </cell>
          <cell r="E14">
            <v>74.833333333333329</v>
          </cell>
          <cell r="F14">
            <v>94</v>
          </cell>
          <cell r="G14">
            <v>43</v>
          </cell>
          <cell r="H14">
            <v>6.48</v>
          </cell>
          <cell r="I14" t="str">
            <v>S</v>
          </cell>
          <cell r="J14">
            <v>51.480000000000004</v>
          </cell>
          <cell r="K14" t="str">
            <v>*</v>
          </cell>
        </row>
        <row r="15">
          <cell r="B15">
            <v>25.104166666666671</v>
          </cell>
          <cell r="C15">
            <v>31.3</v>
          </cell>
          <cell r="D15">
            <v>22.2</v>
          </cell>
          <cell r="E15">
            <v>81.375</v>
          </cell>
          <cell r="F15">
            <v>96</v>
          </cell>
          <cell r="G15">
            <v>56</v>
          </cell>
          <cell r="H15">
            <v>2.16</v>
          </cell>
          <cell r="I15" t="str">
            <v>L</v>
          </cell>
          <cell r="J15">
            <v>25.2</v>
          </cell>
          <cell r="K15" t="str">
            <v>*</v>
          </cell>
        </row>
        <row r="16">
          <cell r="B16">
            <v>25.120833333333334</v>
          </cell>
          <cell r="C16">
            <v>31.2</v>
          </cell>
          <cell r="D16">
            <v>20.8</v>
          </cell>
          <cell r="E16">
            <v>72.541666666666671</v>
          </cell>
          <cell r="F16">
            <v>93</v>
          </cell>
          <cell r="G16">
            <v>46</v>
          </cell>
          <cell r="H16">
            <v>12.24</v>
          </cell>
          <cell r="I16" t="str">
            <v>NE</v>
          </cell>
          <cell r="J16">
            <v>39.24</v>
          </cell>
          <cell r="K16" t="str">
            <v>*</v>
          </cell>
        </row>
        <row r="17">
          <cell r="B17">
            <v>26.058333333333334</v>
          </cell>
          <cell r="C17">
            <v>32.6</v>
          </cell>
          <cell r="D17">
            <v>21</v>
          </cell>
          <cell r="E17">
            <v>64.5</v>
          </cell>
          <cell r="F17">
            <v>87</v>
          </cell>
          <cell r="G17">
            <v>40</v>
          </cell>
          <cell r="H17">
            <v>11.520000000000001</v>
          </cell>
          <cell r="I17" t="str">
            <v>NE</v>
          </cell>
          <cell r="J17">
            <v>37.080000000000005</v>
          </cell>
          <cell r="K17" t="str">
            <v>*</v>
          </cell>
        </row>
        <row r="18">
          <cell r="B18">
            <v>25.625</v>
          </cell>
          <cell r="C18">
            <v>32.4</v>
          </cell>
          <cell r="D18">
            <v>19.5</v>
          </cell>
          <cell r="E18">
            <v>65.041666666666671</v>
          </cell>
          <cell r="F18">
            <v>89</v>
          </cell>
          <cell r="G18">
            <v>45</v>
          </cell>
          <cell r="H18">
            <v>11.16</v>
          </cell>
          <cell r="I18" t="str">
            <v>NE</v>
          </cell>
          <cell r="J18">
            <v>33.119999999999997</v>
          </cell>
          <cell r="K18" t="str">
            <v>*</v>
          </cell>
        </row>
        <row r="19">
          <cell r="B19">
            <v>27.270833333333332</v>
          </cell>
          <cell r="C19">
            <v>33.9</v>
          </cell>
          <cell r="D19">
            <v>22.4</v>
          </cell>
          <cell r="E19">
            <v>68.75</v>
          </cell>
          <cell r="F19">
            <v>88</v>
          </cell>
          <cell r="G19">
            <v>46</v>
          </cell>
          <cell r="H19">
            <v>3.6</v>
          </cell>
          <cell r="I19" t="str">
            <v>N</v>
          </cell>
          <cell r="J19">
            <v>27.36</v>
          </cell>
          <cell r="K19" t="str">
            <v>*</v>
          </cell>
        </row>
        <row r="20">
          <cell r="B20">
            <v>26.82083333333334</v>
          </cell>
          <cell r="C20">
            <v>33.700000000000003</v>
          </cell>
          <cell r="D20">
            <v>23.7</v>
          </cell>
          <cell r="E20">
            <v>75.958333333333329</v>
          </cell>
          <cell r="F20">
            <v>88</v>
          </cell>
          <cell r="G20">
            <v>51</v>
          </cell>
          <cell r="H20">
            <v>4.32</v>
          </cell>
          <cell r="I20" t="str">
            <v>NE</v>
          </cell>
          <cell r="J20">
            <v>60.12</v>
          </cell>
          <cell r="K20" t="str">
            <v>*</v>
          </cell>
        </row>
        <row r="21">
          <cell r="B21">
            <v>26.129166666666663</v>
          </cell>
          <cell r="C21">
            <v>35.5</v>
          </cell>
          <cell r="D21">
            <v>21.3</v>
          </cell>
          <cell r="E21">
            <v>76.291666666666671</v>
          </cell>
          <cell r="F21">
            <v>94</v>
          </cell>
          <cell r="G21">
            <v>44</v>
          </cell>
          <cell r="H21">
            <v>5.7600000000000007</v>
          </cell>
          <cell r="I21" t="str">
            <v>NE</v>
          </cell>
          <cell r="J21">
            <v>33.480000000000004</v>
          </cell>
          <cell r="K21" t="str">
            <v>*</v>
          </cell>
        </row>
        <row r="22">
          <cell r="B22">
            <v>28.399999999999995</v>
          </cell>
          <cell r="C22">
            <v>36.200000000000003</v>
          </cell>
          <cell r="D22">
            <v>23</v>
          </cell>
          <cell r="E22">
            <v>69.5</v>
          </cell>
          <cell r="F22">
            <v>92</v>
          </cell>
          <cell r="G22">
            <v>40</v>
          </cell>
          <cell r="H22">
            <v>11.879999999999999</v>
          </cell>
          <cell r="I22" t="str">
            <v>NE</v>
          </cell>
          <cell r="J22">
            <v>38.519999999999996</v>
          </cell>
          <cell r="K22" t="str">
            <v>*</v>
          </cell>
        </row>
        <row r="23">
          <cell r="B23">
            <v>26.666666666666668</v>
          </cell>
          <cell r="C23">
            <v>35.6</v>
          </cell>
          <cell r="D23">
            <v>22.5</v>
          </cell>
          <cell r="E23">
            <v>78.916666666666671</v>
          </cell>
          <cell r="F23">
            <v>96</v>
          </cell>
          <cell r="G23">
            <v>45</v>
          </cell>
          <cell r="H23">
            <v>5.04</v>
          </cell>
          <cell r="I23" t="str">
            <v>NE</v>
          </cell>
          <cell r="J23">
            <v>39.24</v>
          </cell>
          <cell r="K23" t="str">
            <v>*</v>
          </cell>
        </row>
        <row r="24">
          <cell r="B24">
            <v>26.466666666666665</v>
          </cell>
          <cell r="C24">
            <v>32.200000000000003</v>
          </cell>
          <cell r="D24">
            <v>23.2</v>
          </cell>
          <cell r="E24">
            <v>83.708333333333329</v>
          </cell>
          <cell r="F24">
            <v>96</v>
          </cell>
          <cell r="G24">
            <v>58</v>
          </cell>
          <cell r="H24">
            <v>2.16</v>
          </cell>
          <cell r="I24" t="str">
            <v>S</v>
          </cell>
          <cell r="J24">
            <v>22.68</v>
          </cell>
          <cell r="K24" t="str">
            <v>*</v>
          </cell>
        </row>
        <row r="25">
          <cell r="B25">
            <v>25.074999999999999</v>
          </cell>
          <cell r="C25">
            <v>33</v>
          </cell>
          <cell r="D25">
            <v>20</v>
          </cell>
          <cell r="E25">
            <v>67.375</v>
          </cell>
          <cell r="F25">
            <v>90</v>
          </cell>
          <cell r="G25">
            <v>40</v>
          </cell>
          <cell r="H25">
            <v>10.08</v>
          </cell>
          <cell r="I25" t="str">
            <v>S</v>
          </cell>
          <cell r="J25">
            <v>33.840000000000003</v>
          </cell>
          <cell r="K25" t="str">
            <v>*</v>
          </cell>
        </row>
        <row r="26">
          <cell r="B26">
            <v>21.329166666666669</v>
          </cell>
          <cell r="C26">
            <v>29.3</v>
          </cell>
          <cell r="D26">
            <v>14.5</v>
          </cell>
          <cell r="E26">
            <v>49.833333333333336</v>
          </cell>
          <cell r="F26">
            <v>73</v>
          </cell>
          <cell r="G26">
            <v>25</v>
          </cell>
          <cell r="H26">
            <v>15.48</v>
          </cell>
          <cell r="I26" t="str">
            <v>S</v>
          </cell>
          <cell r="J26">
            <v>38.519999999999996</v>
          </cell>
          <cell r="K26" t="str">
            <v>*</v>
          </cell>
        </row>
        <row r="27">
          <cell r="B27">
            <v>21.379166666666663</v>
          </cell>
          <cell r="C27">
            <v>30.8</v>
          </cell>
          <cell r="D27">
            <v>14.2</v>
          </cell>
          <cell r="E27">
            <v>62.666666666666664</v>
          </cell>
          <cell r="F27">
            <v>80</v>
          </cell>
          <cell r="G27">
            <v>40</v>
          </cell>
          <cell r="H27">
            <v>11.16</v>
          </cell>
          <cell r="I27" t="str">
            <v>S</v>
          </cell>
          <cell r="J27">
            <v>31.680000000000003</v>
          </cell>
          <cell r="K27" t="str">
            <v>*</v>
          </cell>
        </row>
        <row r="28">
          <cell r="B28">
            <v>24.066666666666666</v>
          </cell>
          <cell r="C28">
            <v>31.7</v>
          </cell>
          <cell r="D28">
            <v>20.6</v>
          </cell>
          <cell r="E28">
            <v>77.708333333333329</v>
          </cell>
          <cell r="F28">
            <v>95</v>
          </cell>
          <cell r="G28">
            <v>52</v>
          </cell>
          <cell r="H28">
            <v>9.3600000000000012</v>
          </cell>
          <cell r="I28" t="str">
            <v>NE</v>
          </cell>
          <cell r="J28">
            <v>36.36</v>
          </cell>
          <cell r="K28" t="str">
            <v>*</v>
          </cell>
        </row>
        <row r="29">
          <cell r="B29">
            <v>26.549999999999997</v>
          </cell>
          <cell r="C29">
            <v>32.799999999999997</v>
          </cell>
          <cell r="D29">
            <v>22.6</v>
          </cell>
          <cell r="E29">
            <v>75.416666666666671</v>
          </cell>
          <cell r="F29">
            <v>95</v>
          </cell>
          <cell r="G29">
            <v>46</v>
          </cell>
          <cell r="H29">
            <v>18.720000000000002</v>
          </cell>
          <cell r="I29" t="str">
            <v>NO</v>
          </cell>
          <cell r="J29">
            <v>45.36</v>
          </cell>
          <cell r="K29" t="str">
            <v>*</v>
          </cell>
        </row>
        <row r="30">
          <cell r="B30">
            <v>24.512500000000006</v>
          </cell>
          <cell r="C30">
            <v>29</v>
          </cell>
          <cell r="D30">
            <v>20.8</v>
          </cell>
          <cell r="E30">
            <v>77.416666666666671</v>
          </cell>
          <cell r="F30">
            <v>96</v>
          </cell>
          <cell r="G30">
            <v>48</v>
          </cell>
          <cell r="H30">
            <v>1.8</v>
          </cell>
          <cell r="I30" t="str">
            <v>S</v>
          </cell>
          <cell r="J30">
            <v>32.4</v>
          </cell>
          <cell r="K30" t="str">
            <v>*</v>
          </cell>
        </row>
        <row r="31">
          <cell r="B31">
            <v>23.779166666666665</v>
          </cell>
          <cell r="C31">
            <v>32.799999999999997</v>
          </cell>
          <cell r="D31">
            <v>17.8</v>
          </cell>
          <cell r="E31">
            <v>62.291666666666664</v>
          </cell>
          <cell r="F31">
            <v>90</v>
          </cell>
          <cell r="G31">
            <v>25</v>
          </cell>
          <cell r="H31">
            <v>0</v>
          </cell>
          <cell r="I31" t="str">
            <v>S</v>
          </cell>
          <cell r="J31">
            <v>0</v>
          </cell>
          <cell r="K31" t="str">
            <v>*</v>
          </cell>
        </row>
        <row r="32">
          <cell r="B32">
            <v>24.074999999999999</v>
          </cell>
          <cell r="C32">
            <v>32.299999999999997</v>
          </cell>
          <cell r="D32">
            <v>17.899999999999999</v>
          </cell>
          <cell r="E32">
            <v>55.708333333333336</v>
          </cell>
          <cell r="F32">
            <v>74</v>
          </cell>
          <cell r="G32">
            <v>32</v>
          </cell>
          <cell r="H32">
            <v>1.08</v>
          </cell>
          <cell r="I32" t="str">
            <v>S</v>
          </cell>
          <cell r="J32">
            <v>25.56</v>
          </cell>
          <cell r="K32" t="str">
            <v>*</v>
          </cell>
        </row>
        <row r="33">
          <cell r="B33">
            <v>25.320833333333329</v>
          </cell>
          <cell r="C33">
            <v>32.200000000000003</v>
          </cell>
          <cell r="D33">
            <v>20.3</v>
          </cell>
          <cell r="E33">
            <v>62.25</v>
          </cell>
          <cell r="F33">
            <v>82</v>
          </cell>
          <cell r="G33">
            <v>38</v>
          </cell>
          <cell r="H33">
            <v>1.4400000000000002</v>
          </cell>
          <cell r="I33" t="str">
            <v>SE</v>
          </cell>
          <cell r="J33">
            <v>29.880000000000003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25.6875</v>
          </cell>
          <cell r="C5">
            <v>31.2</v>
          </cell>
          <cell r="D5">
            <v>21.3</v>
          </cell>
          <cell r="E5">
            <v>80.5</v>
          </cell>
          <cell r="F5">
            <v>95</v>
          </cell>
          <cell r="G5">
            <v>58</v>
          </cell>
          <cell r="H5">
            <v>10.8</v>
          </cell>
          <cell r="I5" t="str">
            <v>NO</v>
          </cell>
          <cell r="J5">
            <v>32.4</v>
          </cell>
          <cell r="K5" t="str">
            <v>*</v>
          </cell>
        </row>
        <row r="6">
          <cell r="B6">
            <v>25.624999999999996</v>
          </cell>
          <cell r="C6">
            <v>30.9</v>
          </cell>
          <cell r="D6">
            <v>22</v>
          </cell>
          <cell r="E6">
            <v>80.916666666666671</v>
          </cell>
          <cell r="F6">
            <v>96</v>
          </cell>
          <cell r="G6">
            <v>58</v>
          </cell>
          <cell r="H6">
            <v>14.76</v>
          </cell>
          <cell r="I6" t="str">
            <v>NO</v>
          </cell>
          <cell r="J6">
            <v>32.04</v>
          </cell>
          <cell r="K6" t="str">
            <v>*</v>
          </cell>
        </row>
        <row r="7">
          <cell r="B7">
            <v>25.25833333333334</v>
          </cell>
          <cell r="C7">
            <v>30.3</v>
          </cell>
          <cell r="D7">
            <v>21.7</v>
          </cell>
          <cell r="E7">
            <v>80.375</v>
          </cell>
          <cell r="F7">
            <v>94</v>
          </cell>
          <cell r="G7">
            <v>59</v>
          </cell>
          <cell r="H7">
            <v>9.3600000000000012</v>
          </cell>
          <cell r="I7" t="str">
            <v>NO</v>
          </cell>
          <cell r="J7">
            <v>23.759999999999998</v>
          </cell>
          <cell r="K7" t="str">
            <v>*</v>
          </cell>
        </row>
        <row r="8">
          <cell r="B8">
            <v>25.433333333333337</v>
          </cell>
          <cell r="C8">
            <v>31.5</v>
          </cell>
          <cell r="D8">
            <v>21</v>
          </cell>
          <cell r="E8">
            <v>80.708333333333329</v>
          </cell>
          <cell r="F8">
            <v>94</v>
          </cell>
          <cell r="G8">
            <v>56</v>
          </cell>
          <cell r="H8">
            <v>11.879999999999999</v>
          </cell>
          <cell r="I8" t="str">
            <v>NO</v>
          </cell>
          <cell r="J8">
            <v>28.8</v>
          </cell>
          <cell r="K8" t="str">
            <v>*</v>
          </cell>
        </row>
        <row r="9">
          <cell r="B9">
            <v>25.133333333333329</v>
          </cell>
          <cell r="C9">
            <v>29.9</v>
          </cell>
          <cell r="D9">
            <v>22</v>
          </cell>
          <cell r="E9">
            <v>82.208333333333329</v>
          </cell>
          <cell r="F9">
            <v>94</v>
          </cell>
          <cell r="G9">
            <v>62</v>
          </cell>
          <cell r="H9">
            <v>12.6</v>
          </cell>
          <cell r="I9" t="str">
            <v>NO</v>
          </cell>
          <cell r="J9">
            <v>30.240000000000002</v>
          </cell>
          <cell r="K9" t="str">
            <v>*</v>
          </cell>
        </row>
        <row r="10">
          <cell r="B10">
            <v>25.966666666666665</v>
          </cell>
          <cell r="C10">
            <v>32.4</v>
          </cell>
          <cell r="D10">
            <v>22.2</v>
          </cell>
          <cell r="E10">
            <v>77.416666666666671</v>
          </cell>
          <cell r="F10">
            <v>92</v>
          </cell>
          <cell r="G10">
            <v>49</v>
          </cell>
          <cell r="H10">
            <v>9.3600000000000012</v>
          </cell>
          <cell r="I10" t="str">
            <v>NE</v>
          </cell>
          <cell r="J10">
            <v>28.08</v>
          </cell>
          <cell r="K10" t="str">
            <v>*</v>
          </cell>
        </row>
        <row r="11">
          <cell r="B11">
            <v>26.762499999999999</v>
          </cell>
          <cell r="C11">
            <v>32.700000000000003</v>
          </cell>
          <cell r="D11">
            <v>22.2</v>
          </cell>
          <cell r="E11">
            <v>74.833333333333329</v>
          </cell>
          <cell r="F11">
            <v>93</v>
          </cell>
          <cell r="G11">
            <v>50</v>
          </cell>
          <cell r="H11">
            <v>7.56</v>
          </cell>
          <cell r="I11" t="str">
            <v>NO</v>
          </cell>
          <cell r="J11">
            <v>22.68</v>
          </cell>
          <cell r="K11" t="str">
            <v>*</v>
          </cell>
        </row>
        <row r="12">
          <cell r="B12">
            <v>25.012500000000006</v>
          </cell>
          <cell r="C12">
            <v>30.9</v>
          </cell>
          <cell r="D12">
            <v>20.9</v>
          </cell>
          <cell r="E12">
            <v>81.5</v>
          </cell>
          <cell r="F12">
            <v>95</v>
          </cell>
          <cell r="G12">
            <v>53</v>
          </cell>
          <cell r="H12">
            <v>7.2</v>
          </cell>
          <cell r="I12" t="str">
            <v>SE</v>
          </cell>
          <cell r="J12">
            <v>31.319999999999997</v>
          </cell>
          <cell r="K12" t="str">
            <v>*</v>
          </cell>
        </row>
        <row r="13">
          <cell r="B13">
            <v>25.391666666666666</v>
          </cell>
          <cell r="C13">
            <v>31.7</v>
          </cell>
          <cell r="D13">
            <v>20.9</v>
          </cell>
          <cell r="E13">
            <v>82.041666666666671</v>
          </cell>
          <cell r="F13">
            <v>96</v>
          </cell>
          <cell r="G13">
            <v>54</v>
          </cell>
          <cell r="H13">
            <v>11.879999999999999</v>
          </cell>
          <cell r="I13" t="str">
            <v>SE</v>
          </cell>
          <cell r="J13">
            <v>25.92</v>
          </cell>
          <cell r="K13" t="str">
            <v>*</v>
          </cell>
        </row>
        <row r="14">
          <cell r="B14">
            <v>25.870833333333326</v>
          </cell>
          <cell r="C14">
            <v>31.4</v>
          </cell>
          <cell r="D14">
            <v>22.4</v>
          </cell>
          <cell r="E14">
            <v>81.583333333333329</v>
          </cell>
          <cell r="F14">
            <v>93</v>
          </cell>
          <cell r="G14">
            <v>59</v>
          </cell>
          <cell r="H14">
            <v>12.6</v>
          </cell>
          <cell r="I14" t="str">
            <v>NO</v>
          </cell>
          <cell r="J14">
            <v>27.36</v>
          </cell>
          <cell r="K14" t="str">
            <v>*</v>
          </cell>
        </row>
        <row r="15">
          <cell r="B15">
            <v>24.604166666666671</v>
          </cell>
          <cell r="C15">
            <v>29.7</v>
          </cell>
          <cell r="D15">
            <v>20.8</v>
          </cell>
          <cell r="E15">
            <v>83.541666666666671</v>
          </cell>
          <cell r="F15">
            <v>95</v>
          </cell>
          <cell r="G15">
            <v>58</v>
          </cell>
          <cell r="H15">
            <v>12.24</v>
          </cell>
          <cell r="I15" t="str">
            <v>NO</v>
          </cell>
          <cell r="J15">
            <v>29.880000000000003</v>
          </cell>
          <cell r="K15" t="str">
            <v>*</v>
          </cell>
        </row>
        <row r="16">
          <cell r="B16">
            <v>26.129166666666663</v>
          </cell>
          <cell r="C16">
            <v>31.4</v>
          </cell>
          <cell r="D16">
            <v>23.3</v>
          </cell>
          <cell r="E16">
            <v>78</v>
          </cell>
          <cell r="F16">
            <v>91</v>
          </cell>
          <cell r="G16">
            <v>53</v>
          </cell>
          <cell r="H16">
            <v>12.96</v>
          </cell>
          <cell r="I16" t="str">
            <v>SE</v>
          </cell>
          <cell r="J16">
            <v>22.32</v>
          </cell>
          <cell r="K16" t="str">
            <v>*</v>
          </cell>
        </row>
        <row r="17">
          <cell r="B17">
            <v>25.620833333333337</v>
          </cell>
          <cell r="C17">
            <v>31.7</v>
          </cell>
          <cell r="D17">
            <v>20.9</v>
          </cell>
          <cell r="E17">
            <v>76.583333333333329</v>
          </cell>
          <cell r="F17">
            <v>92</v>
          </cell>
          <cell r="G17">
            <v>54</v>
          </cell>
          <cell r="H17">
            <v>9.3600000000000012</v>
          </cell>
          <cell r="I17" t="str">
            <v>NE</v>
          </cell>
          <cell r="J17">
            <v>21.6</v>
          </cell>
          <cell r="K17" t="str">
            <v>*</v>
          </cell>
        </row>
        <row r="18">
          <cell r="B18">
            <v>27.083333333333332</v>
          </cell>
          <cell r="C18">
            <v>32.200000000000003</v>
          </cell>
          <cell r="D18">
            <v>22.6</v>
          </cell>
          <cell r="E18">
            <v>69.208333333333329</v>
          </cell>
          <cell r="F18">
            <v>82</v>
          </cell>
          <cell r="G18">
            <v>52</v>
          </cell>
          <cell r="H18">
            <v>12.24</v>
          </cell>
          <cell r="I18" t="str">
            <v>NO</v>
          </cell>
          <cell r="J18">
            <v>30.6</v>
          </cell>
          <cell r="K18" t="str">
            <v>*</v>
          </cell>
        </row>
        <row r="19">
          <cell r="B19">
            <v>27.954166666666669</v>
          </cell>
          <cell r="C19">
            <v>33.799999999999997</v>
          </cell>
          <cell r="D19">
            <v>23.8</v>
          </cell>
          <cell r="E19">
            <v>71.25</v>
          </cell>
          <cell r="F19">
            <v>88</v>
          </cell>
          <cell r="G19">
            <v>48</v>
          </cell>
          <cell r="H19">
            <v>8.2799999999999994</v>
          </cell>
          <cell r="I19" t="str">
            <v>NO</v>
          </cell>
          <cell r="J19">
            <v>21.96</v>
          </cell>
          <cell r="K19" t="str">
            <v>*</v>
          </cell>
        </row>
        <row r="20">
          <cell r="B20">
            <v>27.720833333333342</v>
          </cell>
          <cell r="C20">
            <v>33.5</v>
          </cell>
          <cell r="D20">
            <v>23.1</v>
          </cell>
          <cell r="E20">
            <v>74.375</v>
          </cell>
          <cell r="F20">
            <v>91</v>
          </cell>
          <cell r="G20">
            <v>50</v>
          </cell>
          <cell r="H20">
            <v>12.96</v>
          </cell>
          <cell r="I20" t="str">
            <v>NO</v>
          </cell>
          <cell r="J20">
            <v>29.16</v>
          </cell>
          <cell r="K20" t="str">
            <v>*</v>
          </cell>
        </row>
        <row r="21">
          <cell r="B21">
            <v>28.783333333333342</v>
          </cell>
          <cell r="C21">
            <v>34.4</v>
          </cell>
          <cell r="D21">
            <v>24.2</v>
          </cell>
          <cell r="E21">
            <v>68.166666666666671</v>
          </cell>
          <cell r="F21">
            <v>88</v>
          </cell>
          <cell r="G21">
            <v>44</v>
          </cell>
          <cell r="H21">
            <v>14.4</v>
          </cell>
          <cell r="I21" t="str">
            <v>NO</v>
          </cell>
          <cell r="J21">
            <v>35.64</v>
          </cell>
          <cell r="K21" t="str">
            <v>*</v>
          </cell>
        </row>
        <row r="22">
          <cell r="B22">
            <v>28.858333333333334</v>
          </cell>
          <cell r="C22">
            <v>35.1</v>
          </cell>
          <cell r="D22">
            <v>23.8</v>
          </cell>
          <cell r="E22">
            <v>67.5</v>
          </cell>
          <cell r="F22">
            <v>87</v>
          </cell>
          <cell r="G22">
            <v>41</v>
          </cell>
          <cell r="H22">
            <v>12.96</v>
          </cell>
          <cell r="I22" t="str">
            <v>NO</v>
          </cell>
          <cell r="J22">
            <v>32.76</v>
          </cell>
          <cell r="K22" t="str">
            <v>*</v>
          </cell>
        </row>
        <row r="23">
          <cell r="B23">
            <v>26.879166666666663</v>
          </cell>
          <cell r="C23">
            <v>33.299999999999997</v>
          </cell>
          <cell r="D23">
            <v>21.9</v>
          </cell>
          <cell r="E23">
            <v>74.541666666666671</v>
          </cell>
          <cell r="F23">
            <v>92</v>
          </cell>
          <cell r="G23">
            <v>52</v>
          </cell>
          <cell r="H23">
            <v>11.520000000000001</v>
          </cell>
          <cell r="I23" t="str">
            <v>NO</v>
          </cell>
          <cell r="J23">
            <v>32.04</v>
          </cell>
          <cell r="K23" t="str">
            <v>*</v>
          </cell>
        </row>
        <row r="24">
          <cell r="B24">
            <v>26.041666666666671</v>
          </cell>
          <cell r="C24">
            <v>33.700000000000003</v>
          </cell>
          <cell r="D24">
            <v>20.9</v>
          </cell>
          <cell r="E24">
            <v>80.625</v>
          </cell>
          <cell r="F24">
            <v>96</v>
          </cell>
          <cell r="G24">
            <v>44</v>
          </cell>
          <cell r="H24">
            <v>15.48</v>
          </cell>
          <cell r="I24" t="str">
            <v>SE</v>
          </cell>
          <cell r="J24">
            <v>48.6</v>
          </cell>
          <cell r="K24" t="str">
            <v>*</v>
          </cell>
        </row>
        <row r="25">
          <cell r="B25">
            <v>24.862499999999997</v>
          </cell>
          <cell r="C25">
            <v>31.6</v>
          </cell>
          <cell r="D25">
            <v>21.9</v>
          </cell>
          <cell r="E25">
            <v>86</v>
          </cell>
          <cell r="F25">
            <v>96</v>
          </cell>
          <cell r="G25">
            <v>55</v>
          </cell>
          <cell r="H25">
            <v>9.7200000000000006</v>
          </cell>
          <cell r="I25" t="str">
            <v>SE</v>
          </cell>
          <cell r="J25">
            <v>30.240000000000002</v>
          </cell>
          <cell r="K25" t="str">
            <v>*</v>
          </cell>
        </row>
        <row r="26">
          <cell r="B26">
            <v>23.712500000000002</v>
          </cell>
          <cell r="C26">
            <v>30.7</v>
          </cell>
          <cell r="D26">
            <v>17.5</v>
          </cell>
          <cell r="E26">
            <v>61.583333333333336</v>
          </cell>
          <cell r="F26">
            <v>92</v>
          </cell>
          <cell r="G26">
            <v>30</v>
          </cell>
          <cell r="H26">
            <v>23.040000000000003</v>
          </cell>
          <cell r="I26" t="str">
            <v>S</v>
          </cell>
          <cell r="J26">
            <v>39.6</v>
          </cell>
          <cell r="K26" t="str">
            <v>*</v>
          </cell>
        </row>
        <row r="27">
          <cell r="B27">
            <v>23.116666666666674</v>
          </cell>
          <cell r="C27">
            <v>30.9</v>
          </cell>
          <cell r="D27">
            <v>15.9</v>
          </cell>
          <cell r="E27">
            <v>58.666666666666664</v>
          </cell>
          <cell r="F27">
            <v>81</v>
          </cell>
          <cell r="G27">
            <v>35</v>
          </cell>
          <cell r="H27">
            <v>10.08</v>
          </cell>
          <cell r="I27" t="str">
            <v>SE</v>
          </cell>
          <cell r="J27">
            <v>24.12</v>
          </cell>
          <cell r="K27" t="str">
            <v>*</v>
          </cell>
        </row>
        <row r="28">
          <cell r="B28">
            <v>26.325000000000003</v>
          </cell>
          <cell r="C28">
            <v>31.7</v>
          </cell>
          <cell r="D28">
            <v>22.8</v>
          </cell>
          <cell r="E28">
            <v>73.083333333333329</v>
          </cell>
          <cell r="F28">
            <v>89</v>
          </cell>
          <cell r="G28">
            <v>51</v>
          </cell>
          <cell r="H28">
            <v>12.24</v>
          </cell>
          <cell r="I28" t="str">
            <v>NO</v>
          </cell>
          <cell r="J28">
            <v>27.720000000000002</v>
          </cell>
          <cell r="K28" t="str">
            <v>*</v>
          </cell>
        </row>
        <row r="29">
          <cell r="B29">
            <v>25.687500000000004</v>
          </cell>
          <cell r="C29">
            <v>32.200000000000003</v>
          </cell>
          <cell r="D29">
            <v>22.7</v>
          </cell>
          <cell r="E29">
            <v>81.166666666666671</v>
          </cell>
          <cell r="F29">
            <v>94</v>
          </cell>
          <cell r="G29">
            <v>54</v>
          </cell>
          <cell r="H29">
            <v>11.879999999999999</v>
          </cell>
          <cell r="I29" t="str">
            <v>NO</v>
          </cell>
          <cell r="J29">
            <v>32.4</v>
          </cell>
          <cell r="K29" t="str">
            <v>*</v>
          </cell>
        </row>
        <row r="30">
          <cell r="B30">
            <v>22.174999999999997</v>
          </cell>
          <cell r="C30">
            <v>25.3</v>
          </cell>
          <cell r="D30">
            <v>18.5</v>
          </cell>
          <cell r="E30">
            <v>91.125</v>
          </cell>
          <cell r="F30">
            <v>96</v>
          </cell>
          <cell r="G30">
            <v>76</v>
          </cell>
          <cell r="H30">
            <v>18.720000000000002</v>
          </cell>
          <cell r="I30" t="str">
            <v>NO</v>
          </cell>
          <cell r="J30">
            <v>45.72</v>
          </cell>
          <cell r="K30" t="str">
            <v>*</v>
          </cell>
        </row>
        <row r="31">
          <cell r="B31">
            <v>23.141666666666669</v>
          </cell>
          <cell r="C31">
            <v>30.6</v>
          </cell>
          <cell r="D31">
            <v>17.600000000000001</v>
          </cell>
          <cell r="E31">
            <v>71.75</v>
          </cell>
          <cell r="F31">
            <v>96</v>
          </cell>
          <cell r="G31">
            <v>28</v>
          </cell>
          <cell r="H31">
            <v>12.6</v>
          </cell>
          <cell r="I31" t="str">
            <v>SE</v>
          </cell>
          <cell r="J31">
            <v>25.2</v>
          </cell>
          <cell r="K31" t="str">
            <v>*</v>
          </cell>
        </row>
        <row r="32">
          <cell r="B32">
            <v>24.375</v>
          </cell>
          <cell r="C32">
            <v>31.6</v>
          </cell>
          <cell r="D32">
            <v>18.600000000000001</v>
          </cell>
          <cell r="E32">
            <v>61.875</v>
          </cell>
          <cell r="F32">
            <v>81</v>
          </cell>
          <cell r="G32">
            <v>40</v>
          </cell>
          <cell r="H32">
            <v>7.2</v>
          </cell>
          <cell r="I32" t="str">
            <v>SE</v>
          </cell>
          <cell r="J32">
            <v>20.16</v>
          </cell>
          <cell r="K32" t="str">
            <v>*</v>
          </cell>
        </row>
        <row r="33">
          <cell r="B33">
            <v>25.754166666666663</v>
          </cell>
          <cell r="C33">
            <v>33.6</v>
          </cell>
          <cell r="D33">
            <v>20.100000000000001</v>
          </cell>
          <cell r="E33">
            <v>58.166666666666664</v>
          </cell>
          <cell r="F33">
            <v>81</v>
          </cell>
          <cell r="G33">
            <v>27</v>
          </cell>
          <cell r="H33">
            <v>11.879999999999999</v>
          </cell>
          <cell r="I33" t="str">
            <v>SE</v>
          </cell>
          <cell r="J33">
            <v>30.6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24.662500000000005</v>
          </cell>
          <cell r="C5">
            <v>31.9</v>
          </cell>
          <cell r="D5">
            <v>22</v>
          </cell>
          <cell r="E5">
            <v>83.833333333333329</v>
          </cell>
          <cell r="F5">
            <v>94</v>
          </cell>
          <cell r="G5">
            <v>52</v>
          </cell>
          <cell r="H5">
            <v>16.2</v>
          </cell>
          <cell r="I5" t="str">
            <v>L</v>
          </cell>
          <cell r="J5">
            <v>36.36</v>
          </cell>
          <cell r="K5">
            <v>0</v>
          </cell>
        </row>
        <row r="6">
          <cell r="B6">
            <v>25.641666666666666</v>
          </cell>
          <cell r="C6">
            <v>31.6</v>
          </cell>
          <cell r="D6">
            <v>21.9</v>
          </cell>
          <cell r="E6">
            <v>76.75</v>
          </cell>
          <cell r="F6">
            <v>94</v>
          </cell>
          <cell r="G6">
            <v>42</v>
          </cell>
          <cell r="H6">
            <v>12.6</v>
          </cell>
          <cell r="I6" t="str">
            <v>L</v>
          </cell>
          <cell r="J6">
            <v>24.840000000000003</v>
          </cell>
          <cell r="K6">
            <v>0</v>
          </cell>
        </row>
        <row r="7">
          <cell r="B7">
            <v>27.291666666666668</v>
          </cell>
          <cell r="C7">
            <v>33.700000000000003</v>
          </cell>
          <cell r="D7">
            <v>21.7</v>
          </cell>
          <cell r="E7">
            <v>67.625</v>
          </cell>
          <cell r="F7">
            <v>97</v>
          </cell>
          <cell r="G7">
            <v>36</v>
          </cell>
          <cell r="H7">
            <v>24.48</v>
          </cell>
          <cell r="I7" t="str">
            <v>L</v>
          </cell>
          <cell r="J7">
            <v>40.680000000000007</v>
          </cell>
          <cell r="K7">
            <v>0</v>
          </cell>
        </row>
        <row r="8">
          <cell r="B8">
            <v>25.170833333333324</v>
          </cell>
          <cell r="C8">
            <v>31.5</v>
          </cell>
          <cell r="D8">
            <v>21.6</v>
          </cell>
          <cell r="E8">
            <v>81.5</v>
          </cell>
          <cell r="F8">
            <v>97</v>
          </cell>
          <cell r="G8">
            <v>54</v>
          </cell>
          <cell r="H8">
            <v>19.079999999999998</v>
          </cell>
          <cell r="I8" t="str">
            <v>NO</v>
          </cell>
          <cell r="J8">
            <v>47.88</v>
          </cell>
          <cell r="K8">
            <v>0</v>
          </cell>
        </row>
        <row r="9">
          <cell r="B9">
            <v>24.670833333333334</v>
          </cell>
          <cell r="C9">
            <v>30.3</v>
          </cell>
          <cell r="D9">
            <v>21.9</v>
          </cell>
          <cell r="E9">
            <v>84.166666666666671</v>
          </cell>
          <cell r="F9">
            <v>94</v>
          </cell>
          <cell r="G9">
            <v>59</v>
          </cell>
          <cell r="H9">
            <v>19.8</v>
          </cell>
          <cell r="I9" t="str">
            <v>NE</v>
          </cell>
          <cell r="J9">
            <v>48.24</v>
          </cell>
          <cell r="K9">
            <v>0</v>
          </cell>
        </row>
        <row r="10">
          <cell r="B10">
            <v>24.5</v>
          </cell>
          <cell r="C10">
            <v>30.3</v>
          </cell>
          <cell r="D10">
            <v>22</v>
          </cell>
          <cell r="E10">
            <v>84.833333333333329</v>
          </cell>
          <cell r="F10">
            <v>94</v>
          </cell>
          <cell r="G10">
            <v>60</v>
          </cell>
          <cell r="H10">
            <v>18.720000000000002</v>
          </cell>
          <cell r="I10" t="str">
            <v>NE</v>
          </cell>
          <cell r="J10">
            <v>34.56</v>
          </cell>
          <cell r="K10">
            <v>0</v>
          </cell>
        </row>
        <row r="11">
          <cell r="B11">
            <v>25.387500000000003</v>
          </cell>
          <cell r="C11">
            <v>31.9</v>
          </cell>
          <cell r="D11">
            <v>20.5</v>
          </cell>
          <cell r="E11">
            <v>80.708333333333329</v>
          </cell>
          <cell r="F11">
            <v>95</v>
          </cell>
          <cell r="G11">
            <v>53</v>
          </cell>
          <cell r="H11">
            <v>14.76</v>
          </cell>
          <cell r="I11" t="str">
            <v>O</v>
          </cell>
          <cell r="J11">
            <v>29.52</v>
          </cell>
          <cell r="K11">
            <v>0</v>
          </cell>
        </row>
        <row r="12">
          <cell r="B12">
            <v>25.3</v>
          </cell>
          <cell r="C12">
            <v>32.1</v>
          </cell>
          <cell r="D12">
            <v>21.3</v>
          </cell>
          <cell r="E12">
            <v>80.833333333333329</v>
          </cell>
          <cell r="F12">
            <v>97</v>
          </cell>
          <cell r="G12">
            <v>51</v>
          </cell>
          <cell r="H12">
            <v>16.920000000000002</v>
          </cell>
          <cell r="I12" t="str">
            <v>O</v>
          </cell>
          <cell r="J12">
            <v>34.92</v>
          </cell>
          <cell r="K12">
            <v>0</v>
          </cell>
        </row>
        <row r="13">
          <cell r="B13">
            <v>25.008333333333329</v>
          </cell>
          <cell r="C13">
            <v>30.7</v>
          </cell>
          <cell r="D13">
            <v>22.3</v>
          </cell>
          <cell r="E13">
            <v>82.833333333333329</v>
          </cell>
          <cell r="F13">
            <v>97</v>
          </cell>
          <cell r="G13">
            <v>56</v>
          </cell>
          <cell r="H13">
            <v>19.440000000000001</v>
          </cell>
          <cell r="I13" t="str">
            <v>NO</v>
          </cell>
          <cell r="J13">
            <v>41.04</v>
          </cell>
          <cell r="K13">
            <v>0</v>
          </cell>
        </row>
        <row r="14">
          <cell r="B14">
            <v>24.504166666666666</v>
          </cell>
          <cell r="C14">
            <v>29</v>
          </cell>
          <cell r="D14">
            <v>22.2</v>
          </cell>
          <cell r="E14">
            <v>83.666666666666671</v>
          </cell>
          <cell r="F14">
            <v>95</v>
          </cell>
          <cell r="G14">
            <v>62</v>
          </cell>
          <cell r="H14">
            <v>23.759999999999998</v>
          </cell>
          <cell r="I14" t="str">
            <v>N</v>
          </cell>
          <cell r="J14">
            <v>39.24</v>
          </cell>
          <cell r="K14">
            <v>0</v>
          </cell>
        </row>
        <row r="15">
          <cell r="B15">
            <v>24.591666666666669</v>
          </cell>
          <cell r="C15">
            <v>29</v>
          </cell>
          <cell r="D15">
            <v>22.7</v>
          </cell>
          <cell r="E15">
            <v>84.416666666666671</v>
          </cell>
          <cell r="F15">
            <v>93</v>
          </cell>
          <cell r="G15">
            <v>61</v>
          </cell>
          <cell r="H15">
            <v>25.92</v>
          </cell>
          <cell r="I15" t="str">
            <v>NE</v>
          </cell>
          <cell r="J15">
            <v>42.12</v>
          </cell>
          <cell r="K15">
            <v>0</v>
          </cell>
        </row>
        <row r="16">
          <cell r="B16">
            <v>24.445833333333329</v>
          </cell>
          <cell r="C16">
            <v>30</v>
          </cell>
          <cell r="D16">
            <v>22</v>
          </cell>
          <cell r="E16">
            <v>84.416666666666671</v>
          </cell>
          <cell r="F16">
            <v>95</v>
          </cell>
          <cell r="G16">
            <v>62</v>
          </cell>
          <cell r="H16">
            <v>16.920000000000002</v>
          </cell>
          <cell r="I16" t="str">
            <v>NE</v>
          </cell>
          <cell r="J16">
            <v>39.96</v>
          </cell>
          <cell r="K16">
            <v>0</v>
          </cell>
        </row>
        <row r="17">
          <cell r="B17">
            <v>25.470833333333335</v>
          </cell>
          <cell r="C17">
            <v>31.6</v>
          </cell>
          <cell r="D17">
            <v>22</v>
          </cell>
          <cell r="E17">
            <v>78.125</v>
          </cell>
          <cell r="F17">
            <v>93</v>
          </cell>
          <cell r="G17">
            <v>51</v>
          </cell>
          <cell r="H17">
            <v>12.24</v>
          </cell>
          <cell r="I17" t="str">
            <v>NE</v>
          </cell>
          <cell r="J17">
            <v>28.44</v>
          </cell>
          <cell r="K17">
            <v>0</v>
          </cell>
        </row>
        <row r="18">
          <cell r="B18">
            <v>26.295833333333338</v>
          </cell>
          <cell r="C18">
            <v>32.799999999999997</v>
          </cell>
          <cell r="D18">
            <v>23</v>
          </cell>
          <cell r="E18">
            <v>77.875</v>
          </cell>
          <cell r="F18">
            <v>93</v>
          </cell>
          <cell r="G18">
            <v>47</v>
          </cell>
          <cell r="H18">
            <v>20.88</v>
          </cell>
          <cell r="I18" t="str">
            <v>NE</v>
          </cell>
          <cell r="J18">
            <v>38.880000000000003</v>
          </cell>
          <cell r="K18">
            <v>0</v>
          </cell>
        </row>
        <row r="19">
          <cell r="B19">
            <v>26.504166666666666</v>
          </cell>
          <cell r="C19">
            <v>33.700000000000003</v>
          </cell>
          <cell r="D19">
            <v>22.8</v>
          </cell>
          <cell r="E19">
            <v>76.125</v>
          </cell>
          <cell r="F19">
            <v>92</v>
          </cell>
          <cell r="G19">
            <v>47</v>
          </cell>
          <cell r="H19">
            <v>20.52</v>
          </cell>
          <cell r="I19" t="str">
            <v>L</v>
          </cell>
          <cell r="J19">
            <v>35.28</v>
          </cell>
          <cell r="K19">
            <v>0</v>
          </cell>
        </row>
        <row r="20">
          <cell r="B20">
            <v>26.166666666666668</v>
          </cell>
          <cell r="C20">
            <v>33.299999999999997</v>
          </cell>
          <cell r="D20">
            <v>22.5</v>
          </cell>
          <cell r="E20">
            <v>76.208333333333329</v>
          </cell>
          <cell r="F20">
            <v>92</v>
          </cell>
          <cell r="G20">
            <v>47</v>
          </cell>
          <cell r="H20">
            <v>20.88</v>
          </cell>
          <cell r="I20" t="str">
            <v>NE</v>
          </cell>
          <cell r="J20">
            <v>43.56</v>
          </cell>
          <cell r="K20">
            <v>0</v>
          </cell>
        </row>
        <row r="21">
          <cell r="B21">
            <v>27.033333333333331</v>
          </cell>
          <cell r="C21">
            <v>33.5</v>
          </cell>
          <cell r="D21">
            <v>23.4</v>
          </cell>
          <cell r="E21">
            <v>72.666666666666671</v>
          </cell>
          <cell r="F21">
            <v>86</v>
          </cell>
          <cell r="G21">
            <v>46</v>
          </cell>
          <cell r="H21">
            <v>21.240000000000002</v>
          </cell>
          <cell r="I21" t="str">
            <v>L</v>
          </cell>
          <cell r="J21">
            <v>48.6</v>
          </cell>
          <cell r="K21">
            <v>0</v>
          </cell>
        </row>
        <row r="22">
          <cell r="B22">
            <v>26.104166666666668</v>
          </cell>
          <cell r="C22">
            <v>32.9</v>
          </cell>
          <cell r="D22">
            <v>23.7</v>
          </cell>
          <cell r="E22">
            <v>77.666666666666671</v>
          </cell>
          <cell r="F22">
            <v>91</v>
          </cell>
          <cell r="G22">
            <v>51</v>
          </cell>
          <cell r="H22">
            <v>24.12</v>
          </cell>
          <cell r="I22" t="str">
            <v>NE</v>
          </cell>
          <cell r="J22">
            <v>36</v>
          </cell>
          <cell r="K22">
            <v>0</v>
          </cell>
        </row>
        <row r="23">
          <cell r="B23">
            <v>25.849999999999994</v>
          </cell>
          <cell r="C23">
            <v>31.6</v>
          </cell>
          <cell r="D23">
            <v>22.5</v>
          </cell>
          <cell r="E23">
            <v>79.083333333333329</v>
          </cell>
          <cell r="F23">
            <v>94</v>
          </cell>
          <cell r="G23">
            <v>49</v>
          </cell>
          <cell r="H23">
            <v>14.04</v>
          </cell>
          <cell r="I23" t="str">
            <v>L</v>
          </cell>
          <cell r="J23">
            <v>31.680000000000003</v>
          </cell>
          <cell r="K23">
            <v>0</v>
          </cell>
        </row>
        <row r="24">
          <cell r="B24">
            <v>25.070833333333329</v>
          </cell>
          <cell r="C24">
            <v>29.6</v>
          </cell>
          <cell r="D24">
            <v>22.8</v>
          </cell>
          <cell r="E24">
            <v>87.083333333333329</v>
          </cell>
          <cell r="F24">
            <v>94</v>
          </cell>
          <cell r="G24">
            <v>66</v>
          </cell>
          <cell r="H24">
            <v>12.24</v>
          </cell>
          <cell r="I24" t="str">
            <v>NE</v>
          </cell>
          <cell r="J24">
            <v>21.6</v>
          </cell>
          <cell r="K24">
            <v>0</v>
          </cell>
        </row>
        <row r="25">
          <cell r="B25">
            <v>24.258333333333336</v>
          </cell>
          <cell r="C25">
            <v>29.7</v>
          </cell>
          <cell r="D25">
            <v>21.1</v>
          </cell>
          <cell r="E25">
            <v>86.416666666666671</v>
          </cell>
          <cell r="F25">
            <v>97</v>
          </cell>
          <cell r="G25">
            <v>61</v>
          </cell>
          <cell r="H25">
            <v>15.840000000000002</v>
          </cell>
          <cell r="I25" t="str">
            <v>NE</v>
          </cell>
          <cell r="J25">
            <v>31.680000000000003</v>
          </cell>
          <cell r="K25">
            <v>0</v>
          </cell>
        </row>
        <row r="26">
          <cell r="B26">
            <v>23.400000000000002</v>
          </cell>
          <cell r="C26">
            <v>26.1</v>
          </cell>
          <cell r="D26">
            <v>21.8</v>
          </cell>
          <cell r="E26">
            <v>89.458333333333329</v>
          </cell>
          <cell r="F26">
            <v>95</v>
          </cell>
          <cell r="G26">
            <v>80</v>
          </cell>
          <cell r="H26">
            <v>16.559999999999999</v>
          </cell>
          <cell r="I26" t="str">
            <v>NE</v>
          </cell>
          <cell r="J26">
            <v>28.08</v>
          </cell>
          <cell r="K26">
            <v>0</v>
          </cell>
        </row>
        <row r="27">
          <cell r="B27">
            <v>23.941666666666674</v>
          </cell>
          <cell r="C27">
            <v>29.3</v>
          </cell>
          <cell r="D27">
            <v>21.9</v>
          </cell>
          <cell r="E27">
            <v>89.166666666666671</v>
          </cell>
          <cell r="F27">
            <v>98</v>
          </cell>
          <cell r="G27">
            <v>65</v>
          </cell>
          <cell r="H27">
            <v>17.64</v>
          </cell>
          <cell r="I27" t="str">
            <v>O</v>
          </cell>
          <cell r="J27">
            <v>32.4</v>
          </cell>
          <cell r="K27">
            <v>0</v>
          </cell>
        </row>
        <row r="28">
          <cell r="B28">
            <v>24.975000000000005</v>
          </cell>
          <cell r="C28">
            <v>29.9</v>
          </cell>
          <cell r="D28">
            <v>22.7</v>
          </cell>
          <cell r="E28">
            <v>85.208333333333329</v>
          </cell>
          <cell r="F28">
            <v>97</v>
          </cell>
          <cell r="G28">
            <v>61</v>
          </cell>
          <cell r="H28">
            <v>19.079999999999998</v>
          </cell>
          <cell r="I28" t="str">
            <v>N</v>
          </cell>
          <cell r="J28">
            <v>37.080000000000005</v>
          </cell>
          <cell r="K28">
            <v>0</v>
          </cell>
        </row>
        <row r="29">
          <cell r="B29">
            <v>25.800000000000008</v>
          </cell>
          <cell r="C29">
            <v>32</v>
          </cell>
          <cell r="D29">
            <v>22.6</v>
          </cell>
          <cell r="E29">
            <v>77.916666666666671</v>
          </cell>
          <cell r="F29">
            <v>93</v>
          </cell>
          <cell r="G29">
            <v>48</v>
          </cell>
          <cell r="H29">
            <v>22.68</v>
          </cell>
          <cell r="I29" t="str">
            <v>NE</v>
          </cell>
          <cell r="J29">
            <v>42.84</v>
          </cell>
          <cell r="K29">
            <v>0</v>
          </cell>
        </row>
        <row r="30">
          <cell r="B30">
            <v>24.554166666666671</v>
          </cell>
          <cell r="C30">
            <v>28.7</v>
          </cell>
          <cell r="D30">
            <v>21.2</v>
          </cell>
          <cell r="E30">
            <v>85.416666666666671</v>
          </cell>
          <cell r="F30">
            <v>96</v>
          </cell>
          <cell r="G30">
            <v>67</v>
          </cell>
          <cell r="H30">
            <v>20.16</v>
          </cell>
          <cell r="I30" t="str">
            <v>NE</v>
          </cell>
          <cell r="J30">
            <v>51.84</v>
          </cell>
          <cell r="K30">
            <v>0</v>
          </cell>
        </row>
        <row r="31">
          <cell r="B31">
            <v>24.329166666666662</v>
          </cell>
          <cell r="C31">
            <v>29.6</v>
          </cell>
          <cell r="D31">
            <v>20.8</v>
          </cell>
          <cell r="E31">
            <v>83.875</v>
          </cell>
          <cell r="F31">
            <v>99</v>
          </cell>
          <cell r="G31">
            <v>58</v>
          </cell>
          <cell r="H31">
            <v>16.2</v>
          </cell>
          <cell r="I31" t="str">
            <v>SO</v>
          </cell>
          <cell r="J31">
            <v>25.92</v>
          </cell>
          <cell r="K31">
            <v>0</v>
          </cell>
        </row>
        <row r="32">
          <cell r="B32">
            <v>25.095833333333328</v>
          </cell>
          <cell r="C32">
            <v>30.9</v>
          </cell>
          <cell r="D32">
            <v>20.6</v>
          </cell>
          <cell r="E32">
            <v>74.875</v>
          </cell>
          <cell r="F32">
            <v>89</v>
          </cell>
          <cell r="G32">
            <v>55</v>
          </cell>
          <cell r="H32">
            <v>13.68</v>
          </cell>
          <cell r="I32" t="str">
            <v>S</v>
          </cell>
          <cell r="J32">
            <v>23.759999999999998</v>
          </cell>
          <cell r="K32">
            <v>0</v>
          </cell>
        </row>
        <row r="33">
          <cell r="B33">
            <v>25.425000000000008</v>
          </cell>
          <cell r="C33">
            <v>31.1</v>
          </cell>
          <cell r="D33">
            <v>22.6</v>
          </cell>
          <cell r="E33">
            <v>80</v>
          </cell>
          <cell r="F33">
            <v>97</v>
          </cell>
          <cell r="G33">
            <v>55</v>
          </cell>
          <cell r="H33">
            <v>17.28</v>
          </cell>
          <cell r="I33" t="str">
            <v>NE</v>
          </cell>
          <cell r="J33">
            <v>32.04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24.212499999999995</v>
          </cell>
          <cell r="C5">
            <v>30.5</v>
          </cell>
          <cell r="D5">
            <v>21.9</v>
          </cell>
          <cell r="E5">
            <v>89.166666666666671</v>
          </cell>
          <cell r="F5">
            <v>99</v>
          </cell>
          <cell r="G5">
            <v>65</v>
          </cell>
          <cell r="H5">
            <v>11.879999999999999</v>
          </cell>
          <cell r="I5" t="str">
            <v>NE</v>
          </cell>
          <cell r="J5">
            <v>25.56</v>
          </cell>
          <cell r="K5">
            <v>4.8000000000000007</v>
          </cell>
        </row>
        <row r="6">
          <cell r="B6">
            <v>24.629166666666666</v>
          </cell>
          <cell r="C6">
            <v>30.2</v>
          </cell>
          <cell r="D6">
            <v>22.3</v>
          </cell>
          <cell r="E6">
            <v>88.041666666666671</v>
          </cell>
          <cell r="F6">
            <v>98</v>
          </cell>
          <cell r="G6">
            <v>63</v>
          </cell>
          <cell r="H6">
            <v>12.96</v>
          </cell>
          <cell r="I6" t="str">
            <v>NO</v>
          </cell>
          <cell r="J6">
            <v>35.28</v>
          </cell>
          <cell r="K6">
            <v>12.8</v>
          </cell>
        </row>
        <row r="7">
          <cell r="B7">
            <v>23.275000000000002</v>
          </cell>
          <cell r="C7">
            <v>31.4</v>
          </cell>
          <cell r="D7">
            <v>18.5</v>
          </cell>
          <cell r="E7">
            <v>84.958333333333329</v>
          </cell>
          <cell r="F7">
            <v>99</v>
          </cell>
          <cell r="G7">
            <v>58</v>
          </cell>
          <cell r="H7">
            <v>21.6</v>
          </cell>
          <cell r="I7" t="str">
            <v>SO</v>
          </cell>
          <cell r="J7">
            <v>47.16</v>
          </cell>
          <cell r="K7">
            <v>0.6</v>
          </cell>
        </row>
        <row r="8">
          <cell r="B8">
            <v>23.808333333333337</v>
          </cell>
          <cell r="C8">
            <v>30.5</v>
          </cell>
          <cell r="D8">
            <v>20.7</v>
          </cell>
          <cell r="E8">
            <v>86.791666666666671</v>
          </cell>
          <cell r="F8">
            <v>97</v>
          </cell>
          <cell r="G8">
            <v>59</v>
          </cell>
          <cell r="H8">
            <v>18</v>
          </cell>
          <cell r="I8" t="str">
            <v>NE</v>
          </cell>
          <cell r="J8">
            <v>32.4</v>
          </cell>
          <cell r="K8">
            <v>1</v>
          </cell>
        </row>
        <row r="9">
          <cell r="B9">
            <v>24.904166666666665</v>
          </cell>
          <cell r="C9">
            <v>32.299999999999997</v>
          </cell>
          <cell r="D9">
            <v>21.2</v>
          </cell>
          <cell r="E9">
            <v>83.916666666666671</v>
          </cell>
          <cell r="F9">
            <v>99</v>
          </cell>
          <cell r="G9">
            <v>50</v>
          </cell>
          <cell r="H9">
            <v>21.96</v>
          </cell>
          <cell r="I9" t="str">
            <v>NE</v>
          </cell>
          <cell r="J9">
            <v>38.880000000000003</v>
          </cell>
          <cell r="K9">
            <v>1.8</v>
          </cell>
        </row>
        <row r="10">
          <cell r="B10">
            <v>25.570833333333329</v>
          </cell>
          <cell r="C10">
            <v>32.5</v>
          </cell>
          <cell r="D10">
            <v>20.7</v>
          </cell>
          <cell r="E10">
            <v>77.25</v>
          </cell>
          <cell r="F10">
            <v>98</v>
          </cell>
          <cell r="G10">
            <v>50</v>
          </cell>
          <cell r="H10">
            <v>16.2</v>
          </cell>
          <cell r="I10" t="str">
            <v>NE</v>
          </cell>
          <cell r="J10">
            <v>26.64</v>
          </cell>
          <cell r="K10">
            <v>0.4</v>
          </cell>
        </row>
        <row r="11">
          <cell r="B11">
            <v>26.450000000000006</v>
          </cell>
          <cell r="C11">
            <v>32.9</v>
          </cell>
          <cell r="D11">
            <v>23.2</v>
          </cell>
          <cell r="E11">
            <v>75.291666666666671</v>
          </cell>
          <cell r="F11">
            <v>90</v>
          </cell>
          <cell r="G11">
            <v>47</v>
          </cell>
          <cell r="H11">
            <v>13.32</v>
          </cell>
          <cell r="I11" t="str">
            <v>NE</v>
          </cell>
          <cell r="J11">
            <v>33.480000000000004</v>
          </cell>
          <cell r="K11">
            <v>4.5999999999999996</v>
          </cell>
        </row>
        <row r="12">
          <cell r="B12">
            <v>25.158333333333335</v>
          </cell>
          <cell r="C12">
            <v>32</v>
          </cell>
          <cell r="D12">
            <v>21.2</v>
          </cell>
          <cell r="E12">
            <v>81.458333333333329</v>
          </cell>
          <cell r="F12">
            <v>98</v>
          </cell>
          <cell r="G12">
            <v>51</v>
          </cell>
          <cell r="H12">
            <v>14.4</v>
          </cell>
          <cell r="I12" t="str">
            <v>L</v>
          </cell>
          <cell r="J12">
            <v>24.840000000000003</v>
          </cell>
          <cell r="K12">
            <v>0</v>
          </cell>
        </row>
        <row r="13">
          <cell r="B13">
            <v>26.354166666666668</v>
          </cell>
          <cell r="C13">
            <v>33.4</v>
          </cell>
          <cell r="D13">
            <v>21.5</v>
          </cell>
          <cell r="E13">
            <v>76.625</v>
          </cell>
          <cell r="F13">
            <v>96</v>
          </cell>
          <cell r="G13">
            <v>49</v>
          </cell>
          <cell r="H13">
            <v>16.2</v>
          </cell>
          <cell r="I13" t="str">
            <v>L</v>
          </cell>
          <cell r="J13">
            <v>30.96</v>
          </cell>
          <cell r="K13">
            <v>0</v>
          </cell>
        </row>
        <row r="14">
          <cell r="B14">
            <v>26.283333333333335</v>
          </cell>
          <cell r="C14">
            <v>33</v>
          </cell>
          <cell r="D14">
            <v>21.8</v>
          </cell>
          <cell r="E14">
            <v>79.5</v>
          </cell>
          <cell r="F14">
            <v>96</v>
          </cell>
          <cell r="G14">
            <v>44</v>
          </cell>
          <cell r="H14">
            <v>16.559999999999999</v>
          </cell>
          <cell r="I14" t="str">
            <v>L</v>
          </cell>
          <cell r="J14">
            <v>30.6</v>
          </cell>
          <cell r="K14">
            <v>3.4</v>
          </cell>
        </row>
        <row r="15">
          <cell r="B15">
            <v>23.862499999999997</v>
          </cell>
          <cell r="C15">
            <v>28.6</v>
          </cell>
          <cell r="D15">
            <v>21.4</v>
          </cell>
          <cell r="E15">
            <v>91.25</v>
          </cell>
          <cell r="F15">
            <v>99</v>
          </cell>
          <cell r="G15">
            <v>68</v>
          </cell>
          <cell r="H15">
            <v>15.840000000000002</v>
          </cell>
          <cell r="I15" t="str">
            <v>L</v>
          </cell>
          <cell r="J15">
            <v>29.16</v>
          </cell>
          <cell r="K15">
            <v>10</v>
          </cell>
        </row>
        <row r="16">
          <cell r="B16">
            <v>24.520833333333329</v>
          </cell>
          <cell r="C16">
            <v>30.3</v>
          </cell>
          <cell r="D16">
            <v>20.6</v>
          </cell>
          <cell r="E16">
            <v>80.666666666666671</v>
          </cell>
          <cell r="F16">
            <v>95</v>
          </cell>
          <cell r="G16">
            <v>57</v>
          </cell>
          <cell r="H16">
            <v>21.6</v>
          </cell>
          <cell r="I16" t="str">
            <v>NE</v>
          </cell>
          <cell r="J16">
            <v>42.12</v>
          </cell>
          <cell r="K16">
            <v>0</v>
          </cell>
        </row>
        <row r="17">
          <cell r="B17">
            <v>25.158333333333331</v>
          </cell>
          <cell r="C17">
            <v>31.8</v>
          </cell>
          <cell r="D17">
            <v>19.8</v>
          </cell>
          <cell r="E17">
            <v>72.375</v>
          </cell>
          <cell r="F17">
            <v>93</v>
          </cell>
          <cell r="G17">
            <v>49</v>
          </cell>
          <cell r="H17">
            <v>22.68</v>
          </cell>
          <cell r="I17" t="str">
            <v>NE</v>
          </cell>
          <cell r="J17">
            <v>42.12</v>
          </cell>
          <cell r="K17">
            <v>0</v>
          </cell>
        </row>
        <row r="18">
          <cell r="B18">
            <v>25.799999999999997</v>
          </cell>
          <cell r="C18">
            <v>32.6</v>
          </cell>
          <cell r="D18">
            <v>20.5</v>
          </cell>
          <cell r="E18">
            <v>68.086956521739125</v>
          </cell>
          <cell r="F18">
            <v>81</v>
          </cell>
          <cell r="G18">
            <v>51</v>
          </cell>
          <cell r="H18">
            <v>20.16</v>
          </cell>
          <cell r="I18" t="str">
            <v>NE</v>
          </cell>
          <cell r="J18">
            <v>42.84</v>
          </cell>
          <cell r="K18">
            <v>0</v>
          </cell>
        </row>
        <row r="19">
          <cell r="B19">
            <v>27.700000000000003</v>
          </cell>
          <cell r="C19">
            <v>34.6</v>
          </cell>
          <cell r="D19">
            <v>22.9</v>
          </cell>
          <cell r="E19">
            <v>70.166666666666671</v>
          </cell>
          <cell r="F19">
            <v>89</v>
          </cell>
          <cell r="G19">
            <v>44</v>
          </cell>
          <cell r="H19">
            <v>17.64</v>
          </cell>
          <cell r="I19" t="str">
            <v>NE</v>
          </cell>
          <cell r="J19">
            <v>33.480000000000004</v>
          </cell>
          <cell r="K19">
            <v>0</v>
          </cell>
        </row>
        <row r="20">
          <cell r="B20">
            <v>27.712499999999995</v>
          </cell>
          <cell r="C20">
            <v>35.700000000000003</v>
          </cell>
          <cell r="D20">
            <v>23.2</v>
          </cell>
          <cell r="E20">
            <v>72.875</v>
          </cell>
          <cell r="F20">
            <v>90</v>
          </cell>
          <cell r="G20">
            <v>43</v>
          </cell>
          <cell r="H20">
            <v>14.76</v>
          </cell>
          <cell r="I20" t="str">
            <v>N</v>
          </cell>
          <cell r="J20">
            <v>33.840000000000003</v>
          </cell>
          <cell r="K20">
            <v>0</v>
          </cell>
        </row>
        <row r="21">
          <cell r="B21">
            <v>28.170833333333331</v>
          </cell>
          <cell r="C21">
            <v>35.1</v>
          </cell>
          <cell r="D21">
            <v>23.4</v>
          </cell>
          <cell r="E21">
            <v>72.125</v>
          </cell>
          <cell r="F21">
            <v>95</v>
          </cell>
          <cell r="G21">
            <v>44</v>
          </cell>
          <cell r="H21">
            <v>20.52</v>
          </cell>
          <cell r="I21" t="str">
            <v>NE</v>
          </cell>
          <cell r="J21">
            <v>43.56</v>
          </cell>
          <cell r="K21">
            <v>7.8</v>
          </cell>
        </row>
        <row r="22">
          <cell r="B22">
            <v>28.462500000000006</v>
          </cell>
          <cell r="C22">
            <v>33.700000000000003</v>
          </cell>
          <cell r="D22">
            <v>24.4</v>
          </cell>
          <cell r="E22">
            <v>66.25</v>
          </cell>
          <cell r="F22">
            <v>87</v>
          </cell>
          <cell r="G22">
            <v>48</v>
          </cell>
          <cell r="H22">
            <v>18.36</v>
          </cell>
          <cell r="I22" t="str">
            <v>N</v>
          </cell>
          <cell r="J22">
            <v>53.64</v>
          </cell>
          <cell r="K22">
            <v>0.2</v>
          </cell>
        </row>
        <row r="23">
          <cell r="B23">
            <v>26.450000000000003</v>
          </cell>
          <cell r="C23">
            <v>31</v>
          </cell>
          <cell r="D23">
            <v>23.3</v>
          </cell>
          <cell r="E23">
            <v>78.416666666666671</v>
          </cell>
          <cell r="F23">
            <v>95</v>
          </cell>
          <cell r="G23">
            <v>64</v>
          </cell>
          <cell r="H23">
            <v>15.48</v>
          </cell>
          <cell r="I23" t="str">
            <v>NO</v>
          </cell>
          <cell r="J23">
            <v>27</v>
          </cell>
          <cell r="K23">
            <v>0</v>
          </cell>
        </row>
        <row r="24">
          <cell r="B24">
            <v>25.604166666666671</v>
          </cell>
          <cell r="C24">
            <v>30.4</v>
          </cell>
          <cell r="D24">
            <v>23.7</v>
          </cell>
          <cell r="E24">
            <v>84.666666666666671</v>
          </cell>
          <cell r="F24">
            <v>94</v>
          </cell>
          <cell r="G24">
            <v>60</v>
          </cell>
          <cell r="H24">
            <v>19.079999999999998</v>
          </cell>
          <cell r="I24" t="str">
            <v>NE</v>
          </cell>
          <cell r="J24">
            <v>30.240000000000002</v>
          </cell>
          <cell r="K24">
            <v>0.8</v>
          </cell>
        </row>
        <row r="25">
          <cell r="B25">
            <v>24.900000000000002</v>
          </cell>
          <cell r="C25">
            <v>30.8</v>
          </cell>
          <cell r="D25">
            <v>20.7</v>
          </cell>
          <cell r="E25">
            <v>74.333333333333329</v>
          </cell>
          <cell r="F25">
            <v>97</v>
          </cell>
          <cell r="G25">
            <v>48</v>
          </cell>
          <cell r="H25">
            <v>19.8</v>
          </cell>
          <cell r="I25" t="str">
            <v>S</v>
          </cell>
          <cell r="J25">
            <v>40.680000000000007</v>
          </cell>
          <cell r="K25">
            <v>0</v>
          </cell>
        </row>
        <row r="26">
          <cell r="B26">
            <v>20.579166666666662</v>
          </cell>
          <cell r="C26">
            <v>25.9</v>
          </cell>
          <cell r="D26">
            <v>15</v>
          </cell>
          <cell r="E26">
            <v>53.5</v>
          </cell>
          <cell r="F26">
            <v>73</v>
          </cell>
          <cell r="G26">
            <v>32</v>
          </cell>
          <cell r="H26">
            <v>21.6</v>
          </cell>
          <cell r="I26" t="str">
            <v>S</v>
          </cell>
          <cell r="J26">
            <v>39.96</v>
          </cell>
          <cell r="K26">
            <v>0</v>
          </cell>
        </row>
        <row r="27">
          <cell r="B27">
            <v>22.225000000000005</v>
          </cell>
          <cell r="C27">
            <v>30.8</v>
          </cell>
          <cell r="D27">
            <v>15.5</v>
          </cell>
          <cell r="E27">
            <v>51.458333333333336</v>
          </cell>
          <cell r="F27">
            <v>69</v>
          </cell>
          <cell r="G27">
            <v>34</v>
          </cell>
          <cell r="H27">
            <v>14.04</v>
          </cell>
          <cell r="I27" t="str">
            <v>S</v>
          </cell>
          <cell r="J27">
            <v>29.16</v>
          </cell>
          <cell r="K27">
            <v>0</v>
          </cell>
        </row>
        <row r="28">
          <cell r="B28">
            <v>25.375</v>
          </cell>
          <cell r="C28">
            <v>32.799999999999997</v>
          </cell>
          <cell r="D28">
            <v>22</v>
          </cell>
          <cell r="E28">
            <v>66.041666666666671</v>
          </cell>
          <cell r="F28">
            <v>88</v>
          </cell>
          <cell r="G28">
            <v>47</v>
          </cell>
          <cell r="H28">
            <v>20.16</v>
          </cell>
          <cell r="I28" t="str">
            <v>N</v>
          </cell>
          <cell r="J28">
            <v>30.6</v>
          </cell>
          <cell r="K28">
            <v>0</v>
          </cell>
        </row>
        <row r="29">
          <cell r="B29">
            <v>25.737499999999997</v>
          </cell>
          <cell r="C29">
            <v>31.4</v>
          </cell>
          <cell r="D29">
            <v>22</v>
          </cell>
          <cell r="E29">
            <v>77.5</v>
          </cell>
          <cell r="F29">
            <v>95</v>
          </cell>
          <cell r="G29">
            <v>51</v>
          </cell>
          <cell r="H29">
            <v>22.68</v>
          </cell>
          <cell r="I29" t="str">
            <v>NO</v>
          </cell>
          <cell r="J29">
            <v>44.64</v>
          </cell>
          <cell r="K29">
            <v>1.8</v>
          </cell>
        </row>
        <row r="30">
          <cell r="B30">
            <v>23.45</v>
          </cell>
          <cell r="C30">
            <v>27.4</v>
          </cell>
          <cell r="D30">
            <v>20.399999999999999</v>
          </cell>
          <cell r="E30">
            <v>82.25</v>
          </cell>
          <cell r="F30">
            <v>98</v>
          </cell>
          <cell r="G30">
            <v>58</v>
          </cell>
          <cell r="H30">
            <v>18</v>
          </cell>
          <cell r="I30" t="str">
            <v>SO</v>
          </cell>
          <cell r="J30">
            <v>47.16</v>
          </cell>
          <cell r="K30">
            <v>41.800000000000004</v>
          </cell>
        </row>
        <row r="31">
          <cell r="B31">
            <v>22.958333333333332</v>
          </cell>
          <cell r="C31">
            <v>28.7</v>
          </cell>
          <cell r="D31">
            <v>16.8</v>
          </cell>
          <cell r="E31">
            <v>62.833333333333336</v>
          </cell>
          <cell r="F31">
            <v>90</v>
          </cell>
          <cell r="G31">
            <v>40</v>
          </cell>
          <cell r="H31">
            <v>12.96</v>
          </cell>
          <cell r="I31" t="str">
            <v>SO</v>
          </cell>
          <cell r="J31">
            <v>27.720000000000002</v>
          </cell>
          <cell r="K31">
            <v>0</v>
          </cell>
        </row>
        <row r="32">
          <cell r="B32">
            <v>23.974999999999998</v>
          </cell>
          <cell r="C32">
            <v>30.4</v>
          </cell>
          <cell r="D32">
            <v>17.2</v>
          </cell>
          <cell r="E32">
            <v>52.083333333333336</v>
          </cell>
          <cell r="F32">
            <v>69</v>
          </cell>
          <cell r="G32">
            <v>36</v>
          </cell>
          <cell r="H32">
            <v>10.8</v>
          </cell>
          <cell r="I32" t="str">
            <v>SO</v>
          </cell>
          <cell r="K32">
            <v>0</v>
          </cell>
        </row>
        <row r="33">
          <cell r="B33">
            <v>25.483333333333334</v>
          </cell>
          <cell r="C33">
            <v>31.2</v>
          </cell>
          <cell r="D33">
            <v>20.6</v>
          </cell>
          <cell r="E33">
            <v>57.625</v>
          </cell>
          <cell r="F33">
            <v>78</v>
          </cell>
          <cell r="G33">
            <v>36</v>
          </cell>
          <cell r="H33">
            <v>14.76</v>
          </cell>
          <cell r="I33" t="str">
            <v>SO</v>
          </cell>
          <cell r="J33">
            <v>33.840000000000003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26.245833333333334</v>
          </cell>
          <cell r="C5">
            <v>31.6</v>
          </cell>
          <cell r="D5">
            <v>23.5</v>
          </cell>
          <cell r="E5">
            <v>85.4</v>
          </cell>
          <cell r="F5">
            <v>100</v>
          </cell>
          <cell r="G5">
            <v>60</v>
          </cell>
          <cell r="H5">
            <v>14.04</v>
          </cell>
          <cell r="I5" t="str">
            <v>NO</v>
          </cell>
          <cell r="J5">
            <v>37.440000000000005</v>
          </cell>
          <cell r="K5">
            <v>10.799999999999999</v>
          </cell>
        </row>
        <row r="6">
          <cell r="B6">
            <v>25.074999999999999</v>
          </cell>
          <cell r="C6">
            <v>29.7</v>
          </cell>
          <cell r="D6">
            <v>22.5</v>
          </cell>
          <cell r="E6">
            <v>79.599999999999994</v>
          </cell>
          <cell r="F6">
            <v>100</v>
          </cell>
          <cell r="G6">
            <v>65</v>
          </cell>
          <cell r="H6">
            <v>20.16</v>
          </cell>
          <cell r="I6" t="str">
            <v>N</v>
          </cell>
          <cell r="J6">
            <v>39.24</v>
          </cell>
          <cell r="K6">
            <v>34</v>
          </cell>
        </row>
        <row r="7">
          <cell r="B7">
            <v>23.645833333333332</v>
          </cell>
          <cell r="C7">
            <v>29.4</v>
          </cell>
          <cell r="D7">
            <v>21.6</v>
          </cell>
          <cell r="E7">
            <v>91</v>
          </cell>
          <cell r="F7">
            <v>100</v>
          </cell>
          <cell r="G7">
            <v>75</v>
          </cell>
          <cell r="H7">
            <v>16.920000000000002</v>
          </cell>
          <cell r="I7" t="str">
            <v>SE</v>
          </cell>
          <cell r="J7">
            <v>41.04</v>
          </cell>
          <cell r="K7">
            <v>80.399999999999991</v>
          </cell>
        </row>
        <row r="8">
          <cell r="B8">
            <v>25.316666666666666</v>
          </cell>
          <cell r="C8">
            <v>31.3</v>
          </cell>
          <cell r="D8">
            <v>21.9</v>
          </cell>
          <cell r="E8">
            <v>66</v>
          </cell>
          <cell r="F8">
            <v>100</v>
          </cell>
          <cell r="G8">
            <v>55</v>
          </cell>
          <cell r="H8">
            <v>12.24</v>
          </cell>
          <cell r="I8" t="str">
            <v>L</v>
          </cell>
          <cell r="J8">
            <v>28.08</v>
          </cell>
          <cell r="K8">
            <v>0.2</v>
          </cell>
        </row>
        <row r="9">
          <cell r="B9">
            <v>26.045833333333331</v>
          </cell>
          <cell r="C9">
            <v>32.1</v>
          </cell>
          <cell r="D9">
            <v>23.2</v>
          </cell>
          <cell r="E9">
            <v>77.375</v>
          </cell>
          <cell r="F9">
            <v>100</v>
          </cell>
          <cell r="G9">
            <v>53</v>
          </cell>
          <cell r="H9">
            <v>12.6</v>
          </cell>
          <cell r="I9" t="str">
            <v>L</v>
          </cell>
          <cell r="J9">
            <v>30.240000000000002</v>
          </cell>
          <cell r="K9">
            <v>0.2</v>
          </cell>
        </row>
        <row r="10">
          <cell r="B10">
            <v>26.349999999999998</v>
          </cell>
          <cell r="C10">
            <v>33.1</v>
          </cell>
          <cell r="D10">
            <v>21.7</v>
          </cell>
          <cell r="E10">
            <v>68.8</v>
          </cell>
          <cell r="F10">
            <v>100</v>
          </cell>
          <cell r="G10">
            <v>46</v>
          </cell>
          <cell r="H10">
            <v>14.04</v>
          </cell>
          <cell r="I10" t="str">
            <v>NE</v>
          </cell>
          <cell r="J10">
            <v>31.680000000000003</v>
          </cell>
          <cell r="K10">
            <v>0</v>
          </cell>
        </row>
        <row r="11">
          <cell r="B11">
            <v>25.999999999999989</v>
          </cell>
          <cell r="C11">
            <v>31</v>
          </cell>
          <cell r="D11">
            <v>22.5</v>
          </cell>
          <cell r="E11">
            <v>75.909090909090907</v>
          </cell>
          <cell r="F11">
            <v>100</v>
          </cell>
          <cell r="G11">
            <v>53</v>
          </cell>
          <cell r="H11">
            <v>15.120000000000001</v>
          </cell>
          <cell r="I11" t="str">
            <v>SE</v>
          </cell>
          <cell r="J11">
            <v>35.28</v>
          </cell>
          <cell r="K11">
            <v>0</v>
          </cell>
        </row>
        <row r="12">
          <cell r="B12">
            <v>25.866666666666674</v>
          </cell>
          <cell r="C12">
            <v>31.8</v>
          </cell>
          <cell r="D12">
            <v>22.8</v>
          </cell>
          <cell r="E12">
            <v>78.736842105263165</v>
          </cell>
          <cell r="F12">
            <v>100</v>
          </cell>
          <cell r="G12">
            <v>51</v>
          </cell>
          <cell r="H12">
            <v>20.16</v>
          </cell>
          <cell r="I12" t="str">
            <v>L</v>
          </cell>
          <cell r="J12">
            <v>30.240000000000002</v>
          </cell>
          <cell r="K12">
            <v>0</v>
          </cell>
        </row>
        <row r="13">
          <cell r="B13">
            <v>26.191666666666659</v>
          </cell>
          <cell r="C13">
            <v>32.200000000000003</v>
          </cell>
          <cell r="D13">
            <v>23</v>
          </cell>
          <cell r="E13">
            <v>74.599999999999994</v>
          </cell>
          <cell r="F13">
            <v>100</v>
          </cell>
          <cell r="G13">
            <v>51</v>
          </cell>
          <cell r="H13">
            <v>15.840000000000002</v>
          </cell>
          <cell r="I13" t="str">
            <v>L</v>
          </cell>
          <cell r="J13">
            <v>25.2</v>
          </cell>
          <cell r="K13">
            <v>0</v>
          </cell>
        </row>
        <row r="14">
          <cell r="B14">
            <v>26.174999999999994</v>
          </cell>
          <cell r="C14">
            <v>32.5</v>
          </cell>
          <cell r="D14">
            <v>23.3</v>
          </cell>
          <cell r="E14">
            <v>76.666666666666671</v>
          </cell>
          <cell r="F14">
            <v>100</v>
          </cell>
          <cell r="G14">
            <v>53</v>
          </cell>
          <cell r="H14">
            <v>17.64</v>
          </cell>
          <cell r="I14" t="str">
            <v>NO</v>
          </cell>
          <cell r="J14">
            <v>29.16</v>
          </cell>
          <cell r="K14">
            <v>0.4</v>
          </cell>
        </row>
        <row r="15">
          <cell r="B15">
            <v>24.3</v>
          </cell>
          <cell r="C15">
            <v>27.7</v>
          </cell>
          <cell r="D15">
            <v>21.8</v>
          </cell>
          <cell r="E15">
            <v>81.357142857142861</v>
          </cell>
          <cell r="F15">
            <v>100</v>
          </cell>
          <cell r="G15">
            <v>67</v>
          </cell>
          <cell r="H15">
            <v>19.440000000000001</v>
          </cell>
          <cell r="I15" t="str">
            <v>SE</v>
          </cell>
          <cell r="J15">
            <v>30.96</v>
          </cell>
          <cell r="K15">
            <v>0.2</v>
          </cell>
        </row>
        <row r="16">
          <cell r="B16">
            <v>25.145833333333339</v>
          </cell>
          <cell r="C16">
            <v>31.2</v>
          </cell>
          <cell r="D16">
            <v>19.899999999999999</v>
          </cell>
          <cell r="E16">
            <v>69.166666666666671</v>
          </cell>
          <cell r="F16">
            <v>98</v>
          </cell>
          <cell r="G16">
            <v>46</v>
          </cell>
          <cell r="H16">
            <v>19.8</v>
          </cell>
          <cell r="I16" t="str">
            <v>L</v>
          </cell>
          <cell r="J16">
            <v>29.52</v>
          </cell>
          <cell r="K16">
            <v>0</v>
          </cell>
        </row>
        <row r="17">
          <cell r="B17">
            <v>25.645833333333339</v>
          </cell>
          <cell r="C17">
            <v>31.8</v>
          </cell>
          <cell r="D17">
            <v>20.7</v>
          </cell>
          <cell r="E17">
            <v>67.375</v>
          </cell>
          <cell r="F17">
            <v>100</v>
          </cell>
          <cell r="G17">
            <v>38</v>
          </cell>
          <cell r="H17">
            <v>23.040000000000003</v>
          </cell>
          <cell r="I17" t="str">
            <v>L</v>
          </cell>
          <cell r="J17">
            <v>34.92</v>
          </cell>
          <cell r="K17">
            <v>0</v>
          </cell>
        </row>
        <row r="18">
          <cell r="B18">
            <v>26.108333333333331</v>
          </cell>
          <cell r="C18">
            <v>33.5</v>
          </cell>
          <cell r="D18">
            <v>20.3</v>
          </cell>
          <cell r="E18">
            <v>63.041666666666664</v>
          </cell>
          <cell r="F18">
            <v>95</v>
          </cell>
          <cell r="G18">
            <v>34</v>
          </cell>
          <cell r="H18">
            <v>19.079999999999998</v>
          </cell>
          <cell r="I18" t="str">
            <v>L</v>
          </cell>
          <cell r="J18">
            <v>30.240000000000002</v>
          </cell>
          <cell r="K18">
            <v>0</v>
          </cell>
        </row>
        <row r="19">
          <cell r="B19">
            <v>28.629166666666663</v>
          </cell>
          <cell r="C19">
            <v>36.200000000000003</v>
          </cell>
          <cell r="D19">
            <v>23</v>
          </cell>
          <cell r="E19">
            <v>58.583333333333336</v>
          </cell>
          <cell r="F19">
            <v>81</v>
          </cell>
          <cell r="G19">
            <v>34</v>
          </cell>
          <cell r="H19">
            <v>13.32</v>
          </cell>
          <cell r="I19" t="str">
            <v>SE</v>
          </cell>
          <cell r="J19">
            <v>28.08</v>
          </cell>
          <cell r="K19">
            <v>0</v>
          </cell>
        </row>
        <row r="20">
          <cell r="B20">
            <v>29.1875</v>
          </cell>
          <cell r="C20">
            <v>36.4</v>
          </cell>
          <cell r="D20">
            <v>23.8</v>
          </cell>
          <cell r="E20">
            <v>59.541666666666664</v>
          </cell>
          <cell r="F20">
            <v>80</v>
          </cell>
          <cell r="G20">
            <v>37</v>
          </cell>
          <cell r="H20">
            <v>15.840000000000002</v>
          </cell>
          <cell r="I20" t="str">
            <v>L</v>
          </cell>
          <cell r="J20">
            <v>27.36</v>
          </cell>
          <cell r="K20">
            <v>0</v>
          </cell>
        </row>
        <row r="21">
          <cell r="B21">
            <v>28.462500000000006</v>
          </cell>
          <cell r="C21">
            <v>37.5</v>
          </cell>
          <cell r="D21">
            <v>24.6</v>
          </cell>
          <cell r="E21">
            <v>69.25</v>
          </cell>
          <cell r="F21">
            <v>99</v>
          </cell>
          <cell r="G21">
            <v>34</v>
          </cell>
          <cell r="H21">
            <v>15.48</v>
          </cell>
          <cell r="I21" t="str">
            <v>L</v>
          </cell>
          <cell r="J21">
            <v>34.56</v>
          </cell>
          <cell r="K21">
            <v>8.9999999999999982</v>
          </cell>
        </row>
        <row r="22">
          <cell r="B22">
            <v>27.516666666666666</v>
          </cell>
          <cell r="C22">
            <v>36.4</v>
          </cell>
          <cell r="D22">
            <v>21.9</v>
          </cell>
          <cell r="E22">
            <v>77.043478260869563</v>
          </cell>
          <cell r="F22">
            <v>100</v>
          </cell>
          <cell r="G22">
            <v>38</v>
          </cell>
          <cell r="H22">
            <v>17.64</v>
          </cell>
          <cell r="I22" t="str">
            <v>NE</v>
          </cell>
          <cell r="J22">
            <v>42.480000000000004</v>
          </cell>
          <cell r="K22">
            <v>20</v>
          </cell>
        </row>
        <row r="23">
          <cell r="B23">
            <v>26.520833333333332</v>
          </cell>
          <cell r="C23">
            <v>33.9</v>
          </cell>
          <cell r="D23">
            <v>22.4</v>
          </cell>
          <cell r="E23">
            <v>68.916666666666671</v>
          </cell>
          <cell r="F23">
            <v>100</v>
          </cell>
          <cell r="G23">
            <v>48</v>
          </cell>
          <cell r="H23">
            <v>7.2</v>
          </cell>
          <cell r="I23" t="str">
            <v>N</v>
          </cell>
          <cell r="J23">
            <v>16.559999999999999</v>
          </cell>
          <cell r="K23">
            <v>1.2</v>
          </cell>
        </row>
        <row r="24">
          <cell r="B24">
            <v>27.241666666666664</v>
          </cell>
          <cell r="C24">
            <v>33.6</v>
          </cell>
          <cell r="D24">
            <v>24.3</v>
          </cell>
          <cell r="E24">
            <v>80</v>
          </cell>
          <cell r="F24">
            <v>100</v>
          </cell>
          <cell r="G24">
            <v>52</v>
          </cell>
          <cell r="H24">
            <v>11.520000000000001</v>
          </cell>
          <cell r="I24" t="str">
            <v>NE</v>
          </cell>
          <cell r="J24">
            <v>24.840000000000003</v>
          </cell>
          <cell r="K24">
            <v>0</v>
          </cell>
        </row>
        <row r="25">
          <cell r="B25">
            <v>26.291666666666668</v>
          </cell>
          <cell r="C25">
            <v>31.8</v>
          </cell>
          <cell r="D25">
            <v>23</v>
          </cell>
          <cell r="E25">
            <v>68.400000000000006</v>
          </cell>
          <cell r="F25">
            <v>100</v>
          </cell>
          <cell r="G25">
            <v>54</v>
          </cell>
          <cell r="H25">
            <v>8.64</v>
          </cell>
          <cell r="I25" t="str">
            <v>O</v>
          </cell>
          <cell r="J25">
            <v>20.16</v>
          </cell>
          <cell r="K25">
            <v>0</v>
          </cell>
        </row>
        <row r="26">
          <cell r="B26">
            <v>26.004166666666666</v>
          </cell>
          <cell r="C26">
            <v>32.5</v>
          </cell>
          <cell r="D26">
            <v>20.6</v>
          </cell>
          <cell r="E26">
            <v>68</v>
          </cell>
          <cell r="F26">
            <v>100</v>
          </cell>
          <cell r="G26">
            <v>41</v>
          </cell>
          <cell r="H26">
            <v>10.44</v>
          </cell>
          <cell r="I26" t="str">
            <v>SO</v>
          </cell>
          <cell r="J26">
            <v>24.840000000000003</v>
          </cell>
          <cell r="K26">
            <v>0</v>
          </cell>
        </row>
        <row r="27">
          <cell r="B27">
            <v>24.508333333333336</v>
          </cell>
          <cell r="C27">
            <v>29.5</v>
          </cell>
          <cell r="D27">
            <v>20.7</v>
          </cell>
          <cell r="E27">
            <v>69.608695652173907</v>
          </cell>
          <cell r="F27">
            <v>100</v>
          </cell>
          <cell r="G27">
            <v>53</v>
          </cell>
          <cell r="H27">
            <v>19.8</v>
          </cell>
          <cell r="I27" t="str">
            <v>L</v>
          </cell>
          <cell r="J27">
            <v>33.119999999999997</v>
          </cell>
          <cell r="K27">
            <v>0</v>
          </cell>
        </row>
        <row r="28">
          <cell r="B28">
            <v>25.716666666666665</v>
          </cell>
          <cell r="C28">
            <v>29.7</v>
          </cell>
          <cell r="D28">
            <v>22.8</v>
          </cell>
          <cell r="E28">
            <v>76.782608695652172</v>
          </cell>
          <cell r="F28">
            <v>100</v>
          </cell>
          <cell r="G28">
            <v>62</v>
          </cell>
          <cell r="H28">
            <v>14.76</v>
          </cell>
          <cell r="I28" t="str">
            <v>L</v>
          </cell>
          <cell r="J28">
            <v>30.96</v>
          </cell>
          <cell r="K28">
            <v>5</v>
          </cell>
        </row>
        <row r="29">
          <cell r="B29">
            <v>25.337500000000006</v>
          </cell>
          <cell r="C29">
            <v>31.2</v>
          </cell>
          <cell r="D29">
            <v>22.2</v>
          </cell>
          <cell r="E29">
            <v>82.63636363636364</v>
          </cell>
          <cell r="F29">
            <v>100</v>
          </cell>
          <cell r="G29">
            <v>61</v>
          </cell>
          <cell r="H29">
            <v>11.879999999999999</v>
          </cell>
          <cell r="I29" t="str">
            <v>NE</v>
          </cell>
          <cell r="J29">
            <v>37.440000000000005</v>
          </cell>
          <cell r="K29">
            <v>37.200000000000003</v>
          </cell>
        </row>
        <row r="30">
          <cell r="B30">
            <v>24.141666666666662</v>
          </cell>
          <cell r="C30">
            <v>27.7</v>
          </cell>
          <cell r="D30">
            <v>22.4</v>
          </cell>
          <cell r="E30">
            <v>84.4</v>
          </cell>
          <cell r="F30">
            <v>100</v>
          </cell>
          <cell r="G30">
            <v>65</v>
          </cell>
          <cell r="H30">
            <v>24.48</v>
          </cell>
          <cell r="I30" t="str">
            <v>NO</v>
          </cell>
          <cell r="J30">
            <v>45</v>
          </cell>
          <cell r="K30">
            <v>17</v>
          </cell>
        </row>
        <row r="31">
          <cell r="B31">
            <v>24.379166666666666</v>
          </cell>
          <cell r="C31">
            <v>31</v>
          </cell>
          <cell r="D31">
            <v>19.399999999999999</v>
          </cell>
          <cell r="E31">
            <v>66.714285714285708</v>
          </cell>
          <cell r="F31">
            <v>100</v>
          </cell>
          <cell r="G31">
            <v>39</v>
          </cell>
          <cell r="H31">
            <v>15.120000000000001</v>
          </cell>
          <cell r="I31" t="str">
            <v>O</v>
          </cell>
          <cell r="J31">
            <v>66.600000000000009</v>
          </cell>
          <cell r="K31">
            <v>0</v>
          </cell>
        </row>
        <row r="32">
          <cell r="B32">
            <v>24.854166666666661</v>
          </cell>
          <cell r="C32">
            <v>30.9</v>
          </cell>
          <cell r="D32">
            <v>19.8</v>
          </cell>
          <cell r="E32">
            <v>70.869565217391298</v>
          </cell>
          <cell r="F32">
            <v>100</v>
          </cell>
          <cell r="G32">
            <v>38</v>
          </cell>
          <cell r="H32">
            <v>16.920000000000002</v>
          </cell>
          <cell r="I32" t="str">
            <v>L</v>
          </cell>
          <cell r="J32">
            <v>88.2</v>
          </cell>
          <cell r="K32">
            <v>0</v>
          </cell>
        </row>
        <row r="33">
          <cell r="B33">
            <v>24.645833333333329</v>
          </cell>
          <cell r="C33">
            <v>31.2</v>
          </cell>
          <cell r="D33">
            <v>19.399999999999999</v>
          </cell>
          <cell r="E33">
            <v>63.545454545454547</v>
          </cell>
          <cell r="F33">
            <v>100</v>
          </cell>
          <cell r="G33">
            <v>35</v>
          </cell>
          <cell r="H33">
            <v>19.079999999999998</v>
          </cell>
          <cell r="I33" t="str">
            <v>SE</v>
          </cell>
          <cell r="J33">
            <v>84.24</v>
          </cell>
          <cell r="K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27.316666666666666</v>
          </cell>
          <cell r="C5">
            <v>32.6</v>
          </cell>
          <cell r="D5">
            <v>24.2</v>
          </cell>
          <cell r="E5">
            <v>71.84615384615384</v>
          </cell>
          <cell r="F5">
            <v>100</v>
          </cell>
          <cell r="G5">
            <v>51</v>
          </cell>
          <cell r="H5" t="str">
            <v>*</v>
          </cell>
          <cell r="I5" t="str">
            <v>N</v>
          </cell>
          <cell r="J5" t="str">
            <v>*</v>
          </cell>
          <cell r="K5">
            <v>0.4</v>
          </cell>
        </row>
        <row r="6">
          <cell r="B6">
            <v>28.012500000000003</v>
          </cell>
          <cell r="C6">
            <v>32.9</v>
          </cell>
          <cell r="D6">
            <v>24.7</v>
          </cell>
          <cell r="E6">
            <v>77.444444444444443</v>
          </cell>
          <cell r="F6">
            <v>100</v>
          </cell>
          <cell r="G6">
            <v>54</v>
          </cell>
          <cell r="H6" t="str">
            <v>*</v>
          </cell>
          <cell r="I6" t="str">
            <v>N</v>
          </cell>
          <cell r="J6" t="str">
            <v>*</v>
          </cell>
          <cell r="K6">
            <v>0.2</v>
          </cell>
        </row>
        <row r="7">
          <cell r="B7">
            <v>26.687500000000004</v>
          </cell>
          <cell r="C7">
            <v>29.9</v>
          </cell>
          <cell r="D7">
            <v>22.7</v>
          </cell>
          <cell r="E7">
            <v>78.3</v>
          </cell>
          <cell r="F7">
            <v>100</v>
          </cell>
          <cell r="G7">
            <v>63</v>
          </cell>
          <cell r="H7" t="str">
            <v>*</v>
          </cell>
          <cell r="I7" t="str">
            <v>N</v>
          </cell>
          <cell r="J7" t="str">
            <v>*</v>
          </cell>
          <cell r="K7">
            <v>0.2</v>
          </cell>
        </row>
        <row r="8">
          <cell r="B8">
            <v>26.916666666666668</v>
          </cell>
          <cell r="C8">
            <v>33</v>
          </cell>
          <cell r="D8">
            <v>23.9</v>
          </cell>
          <cell r="E8">
            <v>78</v>
          </cell>
          <cell r="F8">
            <v>100</v>
          </cell>
          <cell r="G8">
            <v>52</v>
          </cell>
          <cell r="H8" t="str">
            <v>*</v>
          </cell>
          <cell r="I8" t="str">
            <v>N</v>
          </cell>
          <cell r="J8" t="str">
            <v>*</v>
          </cell>
          <cell r="K8">
            <v>0.2</v>
          </cell>
        </row>
        <row r="9">
          <cell r="B9">
            <v>26.904166666666665</v>
          </cell>
          <cell r="C9">
            <v>32</v>
          </cell>
          <cell r="D9">
            <v>23.7</v>
          </cell>
          <cell r="E9">
            <v>79.38095238095238</v>
          </cell>
          <cell r="F9">
            <v>100</v>
          </cell>
          <cell r="G9">
            <v>57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27.858333333333331</v>
          </cell>
          <cell r="C10">
            <v>32.4</v>
          </cell>
          <cell r="D10">
            <v>24.3</v>
          </cell>
          <cell r="E10">
            <v>75.5</v>
          </cell>
          <cell r="F10">
            <v>100</v>
          </cell>
          <cell r="G10">
            <v>55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0.2</v>
          </cell>
        </row>
        <row r="11">
          <cell r="B11">
            <v>27.554166666666664</v>
          </cell>
          <cell r="C11">
            <v>32.1</v>
          </cell>
          <cell r="D11">
            <v>24.9</v>
          </cell>
          <cell r="E11">
            <v>77.84615384615384</v>
          </cell>
          <cell r="F11">
            <v>100</v>
          </cell>
          <cell r="G11">
            <v>57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0.4</v>
          </cell>
        </row>
        <row r="12">
          <cell r="B12">
            <v>27.383333333333336</v>
          </cell>
          <cell r="C12">
            <v>32</v>
          </cell>
          <cell r="D12">
            <v>23.1</v>
          </cell>
          <cell r="E12">
            <v>64.727272727272734</v>
          </cell>
          <cell r="F12">
            <v>80</v>
          </cell>
          <cell r="G12">
            <v>50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</v>
          </cell>
        </row>
        <row r="13">
          <cell r="B13">
            <v>28.112500000000001</v>
          </cell>
          <cell r="C13">
            <v>32.9</v>
          </cell>
          <cell r="D13">
            <v>23.8</v>
          </cell>
          <cell r="E13">
            <v>75.4375</v>
          </cell>
          <cell r="F13">
            <v>100</v>
          </cell>
          <cell r="G13">
            <v>55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0.4</v>
          </cell>
        </row>
        <row r="14">
          <cell r="B14">
            <v>27.933333333333326</v>
          </cell>
          <cell r="C14">
            <v>32.1</v>
          </cell>
          <cell r="D14">
            <v>25.4</v>
          </cell>
          <cell r="E14">
            <v>81.933333333333337</v>
          </cell>
          <cell r="F14">
            <v>100</v>
          </cell>
          <cell r="G14">
            <v>64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27.4375</v>
          </cell>
          <cell r="C15">
            <v>31.9</v>
          </cell>
          <cell r="D15">
            <v>24.5</v>
          </cell>
          <cell r="E15">
            <v>74.099999999999994</v>
          </cell>
          <cell r="F15">
            <v>100</v>
          </cell>
          <cell r="G15">
            <v>64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28.254166666666666</v>
          </cell>
          <cell r="C16">
            <v>31.8</v>
          </cell>
          <cell r="D16">
            <v>25.6</v>
          </cell>
          <cell r="E16">
            <v>77.722222222222229</v>
          </cell>
          <cell r="F16">
            <v>100</v>
          </cell>
          <cell r="G16">
            <v>62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28.345833333333335</v>
          </cell>
          <cell r="C17">
            <v>32.1</v>
          </cell>
          <cell r="D17">
            <v>24.5</v>
          </cell>
          <cell r="E17">
            <v>76.041666666666671</v>
          </cell>
          <cell r="F17">
            <v>90</v>
          </cell>
          <cell r="G17">
            <v>61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28.908333333333342</v>
          </cell>
          <cell r="C18">
            <v>32.4</v>
          </cell>
          <cell r="D18">
            <v>25.5</v>
          </cell>
          <cell r="E18">
            <v>73.416666666666671</v>
          </cell>
          <cell r="F18">
            <v>87</v>
          </cell>
          <cell r="G18">
            <v>62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29.308333333333326</v>
          </cell>
          <cell r="C19">
            <v>32.9</v>
          </cell>
          <cell r="D19">
            <v>26.3</v>
          </cell>
          <cell r="E19">
            <v>77.7</v>
          </cell>
          <cell r="F19">
            <v>100</v>
          </cell>
          <cell r="G19">
            <v>57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29.074999999999999</v>
          </cell>
          <cell r="C20">
            <v>32.700000000000003</v>
          </cell>
          <cell r="D20">
            <v>26.2</v>
          </cell>
          <cell r="E20">
            <v>80.125</v>
          </cell>
          <cell r="F20">
            <v>97</v>
          </cell>
          <cell r="G20">
            <v>61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29.250000000000004</v>
          </cell>
          <cell r="C21">
            <v>32.5</v>
          </cell>
          <cell r="D21">
            <v>25.6</v>
          </cell>
          <cell r="E21">
            <v>77.208333333333329</v>
          </cell>
          <cell r="F21">
            <v>94</v>
          </cell>
          <cell r="G21">
            <v>59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28.924999999999997</v>
          </cell>
          <cell r="C22">
            <v>32.5</v>
          </cell>
          <cell r="D22">
            <v>26.2</v>
          </cell>
          <cell r="E22">
            <v>77.916666666666671</v>
          </cell>
          <cell r="F22">
            <v>91</v>
          </cell>
          <cell r="G22">
            <v>64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28.679166666666671</v>
          </cell>
          <cell r="C23">
            <v>33.200000000000003</v>
          </cell>
          <cell r="D23">
            <v>25.5</v>
          </cell>
          <cell r="E23">
            <v>78.55</v>
          </cell>
          <cell r="F23">
            <v>100</v>
          </cell>
          <cell r="G23">
            <v>59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27.549999999999997</v>
          </cell>
          <cell r="C24">
            <v>32.299999999999997</v>
          </cell>
          <cell r="D24">
            <v>24.9</v>
          </cell>
          <cell r="E24">
            <v>83.2</v>
          </cell>
          <cell r="F24">
            <v>100</v>
          </cell>
          <cell r="G24">
            <v>62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27.254166666666666</v>
          </cell>
          <cell r="C25">
            <v>31.1</v>
          </cell>
          <cell r="D25">
            <v>24.7</v>
          </cell>
          <cell r="E25">
            <v>65.36363636363636</v>
          </cell>
          <cell r="F25">
            <v>79</v>
          </cell>
          <cell r="G25">
            <v>55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23.008333333333336</v>
          </cell>
          <cell r="C26">
            <v>27.7</v>
          </cell>
          <cell r="D26">
            <v>17.899999999999999</v>
          </cell>
          <cell r="E26">
            <v>57.666666666666664</v>
          </cell>
          <cell r="F26">
            <v>76</v>
          </cell>
          <cell r="G26">
            <v>41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23.633333333333336</v>
          </cell>
          <cell r="C27">
            <v>31</v>
          </cell>
          <cell r="D27">
            <v>17.100000000000001</v>
          </cell>
          <cell r="E27">
            <v>66.333333333333329</v>
          </cell>
          <cell r="F27">
            <v>92</v>
          </cell>
          <cell r="G27">
            <v>42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26.754166666666663</v>
          </cell>
          <cell r="C28">
            <v>32.5</v>
          </cell>
          <cell r="D28">
            <v>21.7</v>
          </cell>
          <cell r="E28">
            <v>72</v>
          </cell>
          <cell r="F28">
            <v>93</v>
          </cell>
          <cell r="G28">
            <v>51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28.387499999999992</v>
          </cell>
          <cell r="C29">
            <v>33.200000000000003</v>
          </cell>
          <cell r="D29">
            <v>25</v>
          </cell>
          <cell r="E29">
            <v>72.458333333333329</v>
          </cell>
          <cell r="F29">
            <v>93</v>
          </cell>
          <cell r="G29">
            <v>46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26.675000000000001</v>
          </cell>
          <cell r="C30">
            <v>29.3</v>
          </cell>
          <cell r="D30">
            <v>22.3</v>
          </cell>
          <cell r="E30">
            <v>78.38095238095238</v>
          </cell>
          <cell r="F30">
            <v>100</v>
          </cell>
          <cell r="G30">
            <v>56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24.295833333333331</v>
          </cell>
          <cell r="C31">
            <v>30.9</v>
          </cell>
          <cell r="D31">
            <v>16.899999999999999</v>
          </cell>
          <cell r="E31">
            <v>70.958333333333329</v>
          </cell>
          <cell r="F31">
            <v>93</v>
          </cell>
          <cell r="G31">
            <v>42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24.704166666666669</v>
          </cell>
          <cell r="C32">
            <v>31.9</v>
          </cell>
          <cell r="D32">
            <v>17</v>
          </cell>
          <cell r="E32">
            <v>68.38095238095238</v>
          </cell>
          <cell r="F32">
            <v>100</v>
          </cell>
          <cell r="G32">
            <v>41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25.791666666666661</v>
          </cell>
          <cell r="C33">
            <v>32.299999999999997</v>
          </cell>
          <cell r="D33">
            <v>19.3</v>
          </cell>
          <cell r="E33">
            <v>71.333333333333329</v>
          </cell>
          <cell r="F33">
            <v>99</v>
          </cell>
          <cell r="G33">
            <v>43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zoomScale="90" zoomScaleNormal="90" workbookViewId="0">
      <selection activeCell="AK98" sqref="AK98"/>
    </sheetView>
  </sheetViews>
  <sheetFormatPr defaultRowHeight="12.75" x14ac:dyDescent="0.2"/>
  <cols>
    <col min="1" max="1" width="19.140625" style="2" bestFit="1" customWidth="1"/>
    <col min="2" max="30" width="5.42578125" style="2" customWidth="1"/>
    <col min="31" max="31" width="6.5703125" style="7" bestFit="1" customWidth="1"/>
  </cols>
  <sheetData>
    <row r="1" spans="1:34" ht="20.100000000000001" customHeight="1" x14ac:dyDescent="0.2">
      <c r="A1" s="140" t="s">
        <v>22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2"/>
    </row>
    <row r="2" spans="1:34" s="4" customFormat="1" ht="20.100000000000001" customHeight="1" x14ac:dyDescent="0.2">
      <c r="A2" s="143" t="s">
        <v>21</v>
      </c>
      <c r="B2" s="137" t="s">
        <v>235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9"/>
    </row>
    <row r="3" spans="1:34" s="5" customFormat="1" ht="20.100000000000001" customHeight="1" x14ac:dyDescent="0.2">
      <c r="A3" s="143"/>
      <c r="B3" s="144">
        <v>1</v>
      </c>
      <c r="C3" s="144">
        <f>SUM(B3+1)</f>
        <v>2</v>
      </c>
      <c r="D3" s="144">
        <f t="shared" ref="D3:AA3" si="0">SUM(C3+1)</f>
        <v>3</v>
      </c>
      <c r="E3" s="144">
        <f t="shared" si="0"/>
        <v>4</v>
      </c>
      <c r="F3" s="144">
        <f t="shared" si="0"/>
        <v>5</v>
      </c>
      <c r="G3" s="144">
        <v>6</v>
      </c>
      <c r="H3" s="144"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>SUM(AA3+1)</f>
        <v>27</v>
      </c>
      <c r="AC3" s="144">
        <v>28</v>
      </c>
      <c r="AD3" s="144">
        <v>29</v>
      </c>
      <c r="AE3" s="145" t="s">
        <v>36</v>
      </c>
    </row>
    <row r="4" spans="1:34" s="5" customFormat="1" x14ac:dyDescent="0.2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6"/>
    </row>
    <row r="5" spans="1:34" s="5" customFormat="1" x14ac:dyDescent="0.2">
      <c r="A5" s="57" t="s">
        <v>40</v>
      </c>
      <c r="B5" s="118">
        <f>[1]Fevereiro!$B$5</f>
        <v>25.862500000000001</v>
      </c>
      <c r="C5" s="118">
        <f>[1]Fevereiro!$B$6</f>
        <v>25.583333333333339</v>
      </c>
      <c r="D5" s="118">
        <f>[1]Fevereiro!$B$7</f>
        <v>26.170833333333334</v>
      </c>
      <c r="E5" s="118">
        <f>[1]Fevereiro!$B$8</f>
        <v>26.033333333333331</v>
      </c>
      <c r="F5" s="118">
        <f>[1]Fevereiro!$B$9</f>
        <v>26.325000000000003</v>
      </c>
      <c r="G5" s="118">
        <f>[1]Fevereiro!$B$10</f>
        <v>26.737500000000008</v>
      </c>
      <c r="H5" s="118">
        <f>[1]Fevereiro!$B$11</f>
        <v>25.887499999999999</v>
      </c>
      <c r="I5" s="118">
        <f>[1]Fevereiro!$B$12</f>
        <v>26.041666666666668</v>
      </c>
      <c r="J5" s="118">
        <f>[1]Fevereiro!$B$13</f>
        <v>26.366666666666671</v>
      </c>
      <c r="K5" s="118">
        <f>[1]Fevereiro!$B$14</f>
        <v>26.141666666666676</v>
      </c>
      <c r="L5" s="118">
        <f>[1]Fevereiro!$B$15</f>
        <v>25.308333333333326</v>
      </c>
      <c r="M5" s="118">
        <f>[1]Fevereiro!$B$16</f>
        <v>25.866666666666664</v>
      </c>
      <c r="N5" s="118">
        <f>[1]Fevereiro!$B$17</f>
        <v>26.545833333333334</v>
      </c>
      <c r="O5" s="118">
        <f>[1]Fevereiro!$B$18</f>
        <v>27.2</v>
      </c>
      <c r="P5" s="118">
        <f>[1]Fevereiro!$B$19</f>
        <v>29.05416666666666</v>
      </c>
      <c r="Q5" s="118">
        <f>[1]Fevereiro!$B$20</f>
        <v>29.683333333333334</v>
      </c>
      <c r="R5" s="118">
        <f>[1]Fevereiro!$B$21</f>
        <v>28.787500000000005</v>
      </c>
      <c r="S5" s="118">
        <f>[1]Fevereiro!$B$22</f>
        <v>28.154166666666669</v>
      </c>
      <c r="T5" s="118">
        <f>[1]Fevereiro!$B$23</f>
        <v>27.991666666666671</v>
      </c>
      <c r="U5" s="118">
        <f>[1]Fevereiro!$B$24</f>
        <v>27.458333333333339</v>
      </c>
      <c r="V5" s="118">
        <f>[1]Fevereiro!$B$25</f>
        <v>25.983333333333334</v>
      </c>
      <c r="W5" s="118">
        <f>[1]Fevereiro!$B$26</f>
        <v>27.425000000000001</v>
      </c>
      <c r="X5" s="118">
        <f>[1]Fevereiro!$B$27</f>
        <v>24.900000000000002</v>
      </c>
      <c r="Y5" s="118">
        <f>[1]Fevereiro!$B$28</f>
        <v>25.237499999999994</v>
      </c>
      <c r="Z5" s="118">
        <f>[1]Fevereiro!$B$29</f>
        <v>25.929166666666664</v>
      </c>
      <c r="AA5" s="118">
        <f>[1]Fevereiro!$B$30</f>
        <v>25.308333333333334</v>
      </c>
      <c r="AB5" s="118">
        <f>[1]Fevereiro!$B$31</f>
        <v>25.645833333333329</v>
      </c>
      <c r="AC5" s="118">
        <f>[1]Fevereiro!$B$32</f>
        <v>26.225000000000005</v>
      </c>
      <c r="AD5" s="118">
        <f>[1]Fevereiro!$B$33</f>
        <v>25.045833333333334</v>
      </c>
      <c r="AE5" s="91">
        <f>AVERAGE(B5:AD5)</f>
        <v>26.513793103448279</v>
      </c>
    </row>
    <row r="6" spans="1:34" x14ac:dyDescent="0.2">
      <c r="A6" s="57" t="s">
        <v>0</v>
      </c>
      <c r="B6" s="11">
        <f>[2]Fevereiro!$B$5</f>
        <v>24.512500000000006</v>
      </c>
      <c r="C6" s="11">
        <f>[2]Fevereiro!$B$6</f>
        <v>25.625</v>
      </c>
      <c r="D6" s="11">
        <f>[2]Fevereiro!$B$7</f>
        <v>23.400000000000002</v>
      </c>
      <c r="E6" s="11">
        <f>[2]Fevereiro!$B$8</f>
        <v>24.124999999999996</v>
      </c>
      <c r="F6" s="11">
        <f>[2]Fevereiro!$B$9</f>
        <v>25.058333333333337</v>
      </c>
      <c r="G6" s="11">
        <f>[2]Fevereiro!$B$10</f>
        <v>25.516666666666669</v>
      </c>
      <c r="H6" s="11">
        <f>[2]Fevereiro!$B$11</f>
        <v>26.791666666666671</v>
      </c>
      <c r="I6" s="11">
        <f>[2]Fevereiro!$B$12</f>
        <v>25.629166666666663</v>
      </c>
      <c r="J6" s="11">
        <f>[2]Fevereiro!$B$13</f>
        <v>26.537500000000005</v>
      </c>
      <c r="K6" s="11">
        <f>[2]Fevereiro!$B$14</f>
        <v>26.895833333333332</v>
      </c>
      <c r="L6" s="11">
        <f>[2]Fevereiro!$B$15</f>
        <v>24.595833333333331</v>
      </c>
      <c r="M6" s="11">
        <f>[2]Fevereiro!$B$16</f>
        <v>24.866666666666664</v>
      </c>
      <c r="N6" s="11">
        <f>[2]Fevereiro!$B$17</f>
        <v>24.875</v>
      </c>
      <c r="O6" s="11">
        <f>[2]Fevereiro!$B$18</f>
        <v>24.908333333333335</v>
      </c>
      <c r="P6" s="11">
        <f>[2]Fevereiro!$B$19</f>
        <v>26.862500000000001</v>
      </c>
      <c r="Q6" s="11">
        <f>[2]Fevereiro!$B$20</f>
        <v>26.558333333333334</v>
      </c>
      <c r="R6" s="11">
        <f>[2]Fevereiro!$B$21</f>
        <v>28.099999999999998</v>
      </c>
      <c r="S6" s="11">
        <f>[2]Fevereiro!$B$22</f>
        <v>28.137499999999992</v>
      </c>
      <c r="T6" s="11">
        <f>[2]Fevereiro!$B$23</f>
        <v>26.1875</v>
      </c>
      <c r="U6" s="11">
        <f>[2]Fevereiro!$B$24</f>
        <v>24.904166666666665</v>
      </c>
      <c r="V6" s="11">
        <f>[2]Fevereiro!$B$25</f>
        <v>25.770833333333332</v>
      </c>
      <c r="W6" s="11">
        <f>[2]Fevereiro!$B$26</f>
        <v>21.900000000000002</v>
      </c>
      <c r="X6" s="11">
        <f>[2]Fevereiro!$B$27</f>
        <v>21.162499999999998</v>
      </c>
      <c r="Y6" s="11">
        <f>[2]Fevereiro!$B$28</f>
        <v>23.57083333333334</v>
      </c>
      <c r="Z6" s="11">
        <f>[2]Fevereiro!$B$29</f>
        <v>26.333333333333332</v>
      </c>
      <c r="AA6" s="11">
        <f>[2]Fevereiro!$B$30</f>
        <v>24.4375</v>
      </c>
      <c r="AB6" s="11">
        <f>[2]Fevereiro!$B$31</f>
        <v>23.220833333333335</v>
      </c>
      <c r="AC6" s="11">
        <f>[2]Fevereiro!$B$32</f>
        <v>22.849999999999998</v>
      </c>
      <c r="AD6" s="11">
        <f>[2]Fevereiro!$B$33</f>
        <v>24.266666666666666</v>
      </c>
      <c r="AE6" s="87">
        <f>AVERAGE(B6:AD6)</f>
        <v>25.089655172413799</v>
      </c>
    </row>
    <row r="7" spans="1:34" x14ac:dyDescent="0.2">
      <c r="A7" s="57" t="s">
        <v>104</v>
      </c>
      <c r="B7" s="11">
        <f>[3]Fevereiro!$B$5</f>
        <v>26.241666666666664</v>
      </c>
      <c r="C7" s="11">
        <f>[3]Fevereiro!$B$6</f>
        <v>25.900000000000006</v>
      </c>
      <c r="D7" s="11">
        <f>[3]Fevereiro!$B$7</f>
        <v>24.216666666666669</v>
      </c>
      <c r="E7" s="11">
        <f>[3]Fevereiro!$B$8</f>
        <v>25.191666666666666</v>
      </c>
      <c r="F7" s="11">
        <f>[3]Fevereiro!$B$9</f>
        <v>25.891666666666666</v>
      </c>
      <c r="G7" s="11">
        <f>[3]Fevereiro!$B$10</f>
        <v>26.670833333333334</v>
      </c>
      <c r="H7" s="11">
        <f>[3]Fevereiro!$B$11</f>
        <v>27.445833333333329</v>
      </c>
      <c r="I7" s="11">
        <f>[3]Fevereiro!$B$12</f>
        <v>26.645833333333332</v>
      </c>
      <c r="J7" s="11">
        <f>[3]Fevereiro!$B$13</f>
        <v>26.875</v>
      </c>
      <c r="K7" s="11">
        <f>[3]Fevereiro!$B$14</f>
        <v>27.304166666666664</v>
      </c>
      <c r="L7" s="11">
        <f>[3]Fevereiro!$B$15</f>
        <v>25.658333333333331</v>
      </c>
      <c r="M7" s="11">
        <f>[3]Fevereiro!$B$16</f>
        <v>25.704166666666669</v>
      </c>
      <c r="N7" s="11">
        <f>[3]Fevereiro!$B$17</f>
        <v>26.149999999999995</v>
      </c>
      <c r="O7" s="11">
        <f>[3]Fevereiro!$B$18</f>
        <v>26.579166666666666</v>
      </c>
      <c r="P7" s="11">
        <f>[3]Fevereiro!$B$19</f>
        <v>29.112500000000008</v>
      </c>
      <c r="Q7" s="11">
        <f>[3]Fevereiro!$B$20</f>
        <v>30.033333333333335</v>
      </c>
      <c r="R7" s="11">
        <f>[3]Fevereiro!$B$21</f>
        <v>30.5</v>
      </c>
      <c r="S7" s="11">
        <f>[3]Fevereiro!$B$22</f>
        <v>28.666666666666671</v>
      </c>
      <c r="T7" s="11">
        <f>[3]Fevereiro!$B$23</f>
        <v>26.820833333333329</v>
      </c>
      <c r="U7" s="11">
        <f>[3]Fevereiro!$B$24</f>
        <v>26.041666666666671</v>
      </c>
      <c r="V7" s="11">
        <f>[3]Fevereiro!$B$25</f>
        <v>26.620833333333326</v>
      </c>
      <c r="W7" s="11">
        <f>[3]Fevereiro!$B$26</f>
        <v>25.062499999999996</v>
      </c>
      <c r="X7" s="11">
        <f>[3]Fevereiro!$B$27</f>
        <v>24.112500000000001</v>
      </c>
      <c r="Y7" s="11">
        <f>[3]Fevereiro!$B$28</f>
        <v>26.429166666666664</v>
      </c>
      <c r="Z7" s="11">
        <f>[3]Fevereiro!$B$29</f>
        <v>26.858333333333324</v>
      </c>
      <c r="AA7" s="11">
        <f>[3]Fevereiro!$B$30</f>
        <v>23.870833333333337</v>
      </c>
      <c r="AB7" s="11">
        <f>[3]Fevereiro!$B$31</f>
        <v>24.475000000000005</v>
      </c>
      <c r="AC7" s="11">
        <f>[3]Fevereiro!$B$32</f>
        <v>24.895833333333332</v>
      </c>
      <c r="AD7" s="11">
        <f>[3]Fevereiro!$B$33</f>
        <v>25.058333333333334</v>
      </c>
      <c r="AE7" s="120">
        <f>AVERAGE(B7:AD7)</f>
        <v>26.380459770114939</v>
      </c>
    </row>
    <row r="8" spans="1:34" x14ac:dyDescent="0.2">
      <c r="A8" s="57" t="s">
        <v>1</v>
      </c>
      <c r="B8" s="11" t="str">
        <f>[4]Fevereiro!$B$5</f>
        <v xml:space="preserve"> </v>
      </c>
      <c r="C8" s="11" t="str">
        <f>[4]Fevereiro!$B$6</f>
        <v>*</v>
      </c>
      <c r="D8" s="11" t="str">
        <f>[4]Fevereiro!$B$7</f>
        <v>*</v>
      </c>
      <c r="E8" s="11" t="str">
        <f>[4]Fevereiro!$B$8</f>
        <v>*</v>
      </c>
      <c r="F8" s="11">
        <f>[4]Fevereiro!$B$9</f>
        <v>28.74545454545455</v>
      </c>
      <c r="G8" s="11">
        <f>[4]Fevereiro!$B$10</f>
        <v>27.625</v>
      </c>
      <c r="H8" s="11">
        <f>[4]Fevereiro!$B$11</f>
        <v>27.587500000000002</v>
      </c>
      <c r="I8" s="11">
        <f>[4]Fevereiro!$B$12</f>
        <v>27.891666666666666</v>
      </c>
      <c r="J8" s="11">
        <f>[4]Fevereiro!$B$13</f>
        <v>27.333333333333329</v>
      </c>
      <c r="K8" s="11">
        <f>[4]Fevereiro!$B$14</f>
        <v>27.412499999999994</v>
      </c>
      <c r="L8" s="11">
        <f>[4]Fevereiro!$B$15</f>
        <v>27.025000000000002</v>
      </c>
      <c r="M8" s="11" t="str">
        <f>[4]Fevereiro!$B$16</f>
        <v>*</v>
      </c>
      <c r="N8" s="11" t="str">
        <f>[4]Fevereiro!$B$17</f>
        <v>*</v>
      </c>
      <c r="O8" s="11" t="str">
        <f>[4]Fevereiro!$B$18</f>
        <v>*</v>
      </c>
      <c r="P8" s="11" t="str">
        <f>[4]Fevereiro!$B$19</f>
        <v>*</v>
      </c>
      <c r="Q8" s="11" t="str">
        <f>[4]Fevereiro!$B$20</f>
        <v>*</v>
      </c>
      <c r="R8" s="11">
        <f>[4]Fevereiro!$B$21</f>
        <v>32.725000000000001</v>
      </c>
      <c r="S8" s="11">
        <f>[4]Fevereiro!$B$22</f>
        <v>29.758333333333336</v>
      </c>
      <c r="T8" s="11">
        <f>[4]Fevereiro!$B$23</f>
        <v>29.462500000000002</v>
      </c>
      <c r="U8" s="11">
        <f>[4]Fevereiro!$B$24</f>
        <v>28</v>
      </c>
      <c r="V8" s="11">
        <f>[4]Fevereiro!$B$25</f>
        <v>25.662499999999994</v>
      </c>
      <c r="W8" s="11">
        <f>[4]Fevereiro!$B$26</f>
        <v>24.775000000000002</v>
      </c>
      <c r="X8" s="11">
        <f>[4]Fevereiro!$B$27</f>
        <v>24.391666666666666</v>
      </c>
      <c r="Y8" s="11" t="str">
        <f>[4]Fevereiro!$B$28</f>
        <v>*</v>
      </c>
      <c r="Z8" s="11" t="str">
        <f>[4]Fevereiro!$B$29</f>
        <v>*</v>
      </c>
      <c r="AA8" s="11" t="str">
        <f>[4]Fevereiro!$B$30</f>
        <v>*</v>
      </c>
      <c r="AB8" s="11" t="str">
        <f>[4]Fevereiro!$B$31</f>
        <v>*</v>
      </c>
      <c r="AC8" s="11" t="str">
        <f>[4]Fevereiro!$B$32</f>
        <v>*</v>
      </c>
      <c r="AD8" s="11" t="str">
        <f>[4]Fevereiro!$B$33</f>
        <v>*</v>
      </c>
      <c r="AE8" s="87">
        <f>AVERAGE(B8:AD8)</f>
        <v>27.742532467532467</v>
      </c>
    </row>
    <row r="9" spans="1:34" x14ac:dyDescent="0.2">
      <c r="A9" s="57" t="s">
        <v>167</v>
      </c>
      <c r="B9" s="11">
        <f>[5]Fevereiro!$B$5</f>
        <v>24.212499999999995</v>
      </c>
      <c r="C9" s="11">
        <f>[5]Fevereiro!$B$6</f>
        <v>24.629166666666666</v>
      </c>
      <c r="D9" s="11">
        <f>[5]Fevereiro!$B$7</f>
        <v>23.275000000000002</v>
      </c>
      <c r="E9" s="11">
        <f>[5]Fevereiro!$B$8</f>
        <v>23.808333333333337</v>
      </c>
      <c r="F9" s="11">
        <f>[5]Fevereiro!$B$9</f>
        <v>24.904166666666665</v>
      </c>
      <c r="G9" s="11">
        <f>[5]Fevereiro!$B$10</f>
        <v>25.570833333333329</v>
      </c>
      <c r="H9" s="11">
        <f>[5]Fevereiro!$B$11</f>
        <v>26.450000000000006</v>
      </c>
      <c r="I9" s="11">
        <f>[5]Fevereiro!$B$12</f>
        <v>25.158333333333335</v>
      </c>
      <c r="J9" s="11">
        <f>[5]Fevereiro!$B$13</f>
        <v>26.354166666666668</v>
      </c>
      <c r="K9" s="11">
        <f>[5]Fevereiro!$B$14</f>
        <v>26.283333333333335</v>
      </c>
      <c r="L9" s="11">
        <f>[5]Fevereiro!$B$15</f>
        <v>23.862499999999997</v>
      </c>
      <c r="M9" s="11">
        <f>[5]Fevereiro!$B$16</f>
        <v>24.520833333333329</v>
      </c>
      <c r="N9" s="11">
        <f>[5]Fevereiro!$B$17</f>
        <v>25.158333333333331</v>
      </c>
      <c r="O9" s="11">
        <f>[5]Fevereiro!$B$18</f>
        <v>25.799999999999997</v>
      </c>
      <c r="P9" s="11">
        <f>[5]Fevereiro!$B$19</f>
        <v>27.700000000000003</v>
      </c>
      <c r="Q9" s="11">
        <f>[5]Fevereiro!$B$20</f>
        <v>27.712499999999995</v>
      </c>
      <c r="R9" s="11">
        <f>[5]Fevereiro!$B$21</f>
        <v>28.170833333333331</v>
      </c>
      <c r="S9" s="11">
        <f>[5]Fevereiro!$B$22</f>
        <v>28.462500000000006</v>
      </c>
      <c r="T9" s="11">
        <f>[5]Fevereiro!$B$23</f>
        <v>26.450000000000003</v>
      </c>
      <c r="U9" s="11">
        <f>[5]Fevereiro!$B$24</f>
        <v>25.604166666666671</v>
      </c>
      <c r="V9" s="11">
        <f>[5]Fevereiro!$B$25</f>
        <v>24.900000000000002</v>
      </c>
      <c r="W9" s="11">
        <f>[5]Fevereiro!$B$26</f>
        <v>20.579166666666662</v>
      </c>
      <c r="X9" s="11">
        <f>[5]Fevereiro!$B$27</f>
        <v>22.225000000000005</v>
      </c>
      <c r="Y9" s="11">
        <f>[5]Fevereiro!$B$28</f>
        <v>25.375</v>
      </c>
      <c r="Z9" s="11">
        <f>[5]Fevereiro!$B$29</f>
        <v>25.737499999999997</v>
      </c>
      <c r="AA9" s="11">
        <f>[5]Fevereiro!$B$30</f>
        <v>23.45</v>
      </c>
      <c r="AB9" s="11">
        <f>[5]Fevereiro!$B$31</f>
        <v>22.958333333333332</v>
      </c>
      <c r="AC9" s="11">
        <f>[5]Fevereiro!$B$32</f>
        <v>23.974999999999998</v>
      </c>
      <c r="AD9" s="11">
        <f>[5]Fevereiro!$B$33</f>
        <v>25.483333333333334</v>
      </c>
      <c r="AE9" s="120">
        <f>AVERAGE(B9:AD9)</f>
        <v>25.130028735632184</v>
      </c>
    </row>
    <row r="10" spans="1:34" x14ac:dyDescent="0.2">
      <c r="A10" s="57" t="s">
        <v>111</v>
      </c>
      <c r="B10" s="11" t="str">
        <f>[6]Fevereiro!$B$5</f>
        <v>*</v>
      </c>
      <c r="C10" s="11" t="str">
        <f>[6]Fevereiro!$B$6</f>
        <v>*</v>
      </c>
      <c r="D10" s="11" t="str">
        <f>[6]Fevereiro!$B$7</f>
        <v>*</v>
      </c>
      <c r="E10" s="11" t="str">
        <f>[6]Fevereiro!$B$8</f>
        <v>*</v>
      </c>
      <c r="F10" s="11" t="str">
        <f>[6]Fevereiro!$B$9</f>
        <v>*</v>
      </c>
      <c r="G10" s="11" t="str">
        <f>[6]Fevereiro!$B$10</f>
        <v>*</v>
      </c>
      <c r="H10" s="11" t="str">
        <f>[6]Fevereiro!$B$11</f>
        <v>*</v>
      </c>
      <c r="I10" s="11" t="str">
        <f>[6]Fevereiro!$B$12</f>
        <v>*</v>
      </c>
      <c r="J10" s="11" t="str">
        <f>[6]Fevereiro!$B$13</f>
        <v>*</v>
      </c>
      <c r="K10" s="11" t="str">
        <f>[6]Fevereiro!$B$14</f>
        <v>*</v>
      </c>
      <c r="L10" s="11" t="str">
        <f>[6]Fevereiro!$B$15</f>
        <v>*</v>
      </c>
      <c r="M10" s="11" t="str">
        <f>[6]Fevereiro!$B$16</f>
        <v>*</v>
      </c>
      <c r="N10" s="11" t="str">
        <f>[6]Fevereiro!$B$17</f>
        <v>*</v>
      </c>
      <c r="O10" s="11" t="str">
        <f>[6]Fevereiro!$B$18</f>
        <v>*</v>
      </c>
      <c r="P10" s="11" t="str">
        <f>[6]Fevereiro!$B$19</f>
        <v>*</v>
      </c>
      <c r="Q10" s="11" t="str">
        <f>[6]Fevereiro!$B$20</f>
        <v>*</v>
      </c>
      <c r="R10" s="11" t="str">
        <f>[6]Fevereiro!$B$21</f>
        <v>*</v>
      </c>
      <c r="S10" s="11" t="str">
        <f>[6]Fevereiro!$B$22</f>
        <v>*</v>
      </c>
      <c r="T10" s="11" t="str">
        <f>[6]Fevereiro!$B$23</f>
        <v>*</v>
      </c>
      <c r="U10" s="11" t="str">
        <f>[6]Fevereiro!$B$24</f>
        <v>*</v>
      </c>
      <c r="V10" s="11" t="str">
        <f>[6]Fevereiro!$B$25</f>
        <v>*</v>
      </c>
      <c r="W10" s="11" t="str">
        <f>[6]Fevereiro!$B$26</f>
        <v>*</v>
      </c>
      <c r="X10" s="11" t="str">
        <f>[6]Fevereiro!$B$27</f>
        <v>*</v>
      </c>
      <c r="Y10" s="11" t="str">
        <f>[6]Fevereiro!$B$28</f>
        <v>*</v>
      </c>
      <c r="Z10" s="11" t="str">
        <f>[6]Fevereiro!$B$29</f>
        <v>*</v>
      </c>
      <c r="AA10" s="11" t="str">
        <f>[6]Fevereiro!$B$30</f>
        <v>*</v>
      </c>
      <c r="AB10" s="11" t="str">
        <f>[6]Fevereiro!$B$31</f>
        <v>*</v>
      </c>
      <c r="AC10" s="11" t="str">
        <f>[6]Fevereiro!$B$32</f>
        <v>*</v>
      </c>
      <c r="AD10" s="11" t="str">
        <f>[6]Fevereiro!$B$33</f>
        <v>*</v>
      </c>
      <c r="AE10" s="126" t="s">
        <v>226</v>
      </c>
    </row>
    <row r="11" spans="1:34" x14ac:dyDescent="0.2">
      <c r="A11" s="57" t="s">
        <v>64</v>
      </c>
      <c r="B11" s="11">
        <f>[7]Fevereiro!$B$5</f>
        <v>26.245833333333334</v>
      </c>
      <c r="C11" s="11">
        <f>[7]Fevereiro!$B$6</f>
        <v>25.074999999999999</v>
      </c>
      <c r="D11" s="11">
        <f>[7]Fevereiro!$B$7</f>
        <v>23.645833333333332</v>
      </c>
      <c r="E11" s="11">
        <f>[7]Fevereiro!$B$8</f>
        <v>25.316666666666666</v>
      </c>
      <c r="F11" s="11">
        <f>[7]Fevereiro!$B$9</f>
        <v>26.045833333333331</v>
      </c>
      <c r="G11" s="11">
        <f>[7]Fevereiro!$B$10</f>
        <v>26.349999999999998</v>
      </c>
      <c r="H11" s="11">
        <f>[7]Fevereiro!$B$11</f>
        <v>25.999999999999989</v>
      </c>
      <c r="I11" s="11">
        <f>[7]Fevereiro!$B$12</f>
        <v>25.866666666666674</v>
      </c>
      <c r="J11" s="11">
        <f>[7]Fevereiro!$B$13</f>
        <v>26.191666666666659</v>
      </c>
      <c r="K11" s="11">
        <f>[7]Fevereiro!$B$14</f>
        <v>26.174999999999994</v>
      </c>
      <c r="L11" s="11">
        <f>[7]Fevereiro!$B$15</f>
        <v>24.3</v>
      </c>
      <c r="M11" s="11">
        <f>[7]Fevereiro!$B$16</f>
        <v>25.145833333333339</v>
      </c>
      <c r="N11" s="11">
        <f>[7]Fevereiro!$B$17</f>
        <v>25.645833333333339</v>
      </c>
      <c r="O11" s="11">
        <f>[7]Fevereiro!$B$18</f>
        <v>26.108333333333331</v>
      </c>
      <c r="P11" s="11">
        <f>[7]Fevereiro!$B$19</f>
        <v>28.629166666666663</v>
      </c>
      <c r="Q11" s="11">
        <f>[7]Fevereiro!$B$20</f>
        <v>29.1875</v>
      </c>
      <c r="R11" s="11">
        <f>[7]Fevereiro!$B$21</f>
        <v>28.462500000000006</v>
      </c>
      <c r="S11" s="11">
        <f>[7]Fevereiro!$B$22</f>
        <v>27.516666666666666</v>
      </c>
      <c r="T11" s="11">
        <f>[7]Fevereiro!$B$23</f>
        <v>26.520833333333332</v>
      </c>
      <c r="U11" s="11">
        <f>[7]Fevereiro!$B$24</f>
        <v>27.241666666666664</v>
      </c>
      <c r="V11" s="11">
        <f>[7]Fevereiro!$B$25</f>
        <v>26.291666666666668</v>
      </c>
      <c r="W11" s="11">
        <f>[7]Fevereiro!$B$26</f>
        <v>26.004166666666666</v>
      </c>
      <c r="X11" s="11">
        <f>[7]Fevereiro!$B$27</f>
        <v>24.508333333333336</v>
      </c>
      <c r="Y11" s="11">
        <f>[7]Fevereiro!$B$28</f>
        <v>25.716666666666665</v>
      </c>
      <c r="Z11" s="11">
        <f>[7]Fevereiro!$B$29</f>
        <v>25.337500000000006</v>
      </c>
      <c r="AA11" s="11">
        <f>[7]Fevereiro!$B$30</f>
        <v>24.141666666666662</v>
      </c>
      <c r="AB11" s="11">
        <f>[7]Fevereiro!$B$31</f>
        <v>24.379166666666666</v>
      </c>
      <c r="AC11" s="11">
        <f>[7]Fevereiro!$B$32</f>
        <v>24.854166666666661</v>
      </c>
      <c r="AD11" s="11">
        <f>[7]Fevereiro!$B$33</f>
        <v>24.645833333333329</v>
      </c>
      <c r="AE11" s="87">
        <f t="shared" ref="AE11:AE19" si="1">AVERAGE(B11:AD11)</f>
        <v>25.915517241379309</v>
      </c>
    </row>
    <row r="12" spans="1:34" x14ac:dyDescent="0.2">
      <c r="A12" s="57" t="s">
        <v>41</v>
      </c>
      <c r="B12" s="11">
        <f>[8]Fevereiro!$B$5</f>
        <v>27.316666666666666</v>
      </c>
      <c r="C12" s="11">
        <f>[8]Fevereiro!$B$6</f>
        <v>28.012500000000003</v>
      </c>
      <c r="D12" s="11">
        <f>[8]Fevereiro!$B$7</f>
        <v>26.687500000000004</v>
      </c>
      <c r="E12" s="11">
        <f>[8]Fevereiro!$B$8</f>
        <v>26.916666666666668</v>
      </c>
      <c r="F12" s="11">
        <f>[8]Fevereiro!$B$9</f>
        <v>26.904166666666665</v>
      </c>
      <c r="G12" s="11">
        <f>[8]Fevereiro!$B$10</f>
        <v>27.858333333333331</v>
      </c>
      <c r="H12" s="11">
        <f>[8]Fevereiro!$B$11</f>
        <v>27.554166666666664</v>
      </c>
      <c r="I12" s="11">
        <f>[8]Fevereiro!$B$12</f>
        <v>27.383333333333336</v>
      </c>
      <c r="J12" s="11">
        <f>[8]Fevereiro!$B$13</f>
        <v>28.112500000000001</v>
      </c>
      <c r="K12" s="11">
        <f>[8]Fevereiro!$B$14</f>
        <v>27.933333333333326</v>
      </c>
      <c r="L12" s="11">
        <f>[8]Fevereiro!$B$15</f>
        <v>27.4375</v>
      </c>
      <c r="M12" s="11">
        <f>[8]Fevereiro!$B$16</f>
        <v>28.254166666666666</v>
      </c>
      <c r="N12" s="11">
        <f>[8]Fevereiro!$B$17</f>
        <v>28.345833333333335</v>
      </c>
      <c r="O12" s="11">
        <f>[8]Fevereiro!$B$18</f>
        <v>28.908333333333342</v>
      </c>
      <c r="P12" s="11">
        <f>[8]Fevereiro!$B$19</f>
        <v>29.308333333333326</v>
      </c>
      <c r="Q12" s="11">
        <f>[8]Fevereiro!$B$20</f>
        <v>29.074999999999999</v>
      </c>
      <c r="R12" s="11">
        <f>[8]Fevereiro!$B$21</f>
        <v>29.250000000000004</v>
      </c>
      <c r="S12" s="11">
        <f>[8]Fevereiro!$B$22</f>
        <v>28.924999999999997</v>
      </c>
      <c r="T12" s="11">
        <f>[8]Fevereiro!$B$23</f>
        <v>28.679166666666671</v>
      </c>
      <c r="U12" s="11">
        <f>[8]Fevereiro!$B$24</f>
        <v>27.549999999999997</v>
      </c>
      <c r="V12" s="11">
        <f>[8]Fevereiro!$B$25</f>
        <v>27.254166666666666</v>
      </c>
      <c r="W12" s="11">
        <f>[8]Fevereiro!$B$26</f>
        <v>23.008333333333336</v>
      </c>
      <c r="X12" s="11">
        <f>[8]Fevereiro!$B$27</f>
        <v>23.633333333333336</v>
      </c>
      <c r="Y12" s="11">
        <f>[8]Fevereiro!$B$28</f>
        <v>26.754166666666663</v>
      </c>
      <c r="Z12" s="11">
        <f>[8]Fevereiro!$B$29</f>
        <v>28.387499999999992</v>
      </c>
      <c r="AA12" s="11">
        <f>[8]Fevereiro!$B$30</f>
        <v>26.675000000000001</v>
      </c>
      <c r="AB12" s="11">
        <f>[8]Fevereiro!$B$31</f>
        <v>24.295833333333331</v>
      </c>
      <c r="AC12" s="11">
        <f>[8]Fevereiro!$B$32</f>
        <v>24.704166666666669</v>
      </c>
      <c r="AD12" s="11">
        <f>[8]Fevereiro!$B$33</f>
        <v>25.791666666666661</v>
      </c>
      <c r="AE12" s="87">
        <f t="shared" si="1"/>
        <v>27.272988505747126</v>
      </c>
      <c r="AG12" t="s">
        <v>47</v>
      </c>
    </row>
    <row r="13" spans="1:34" x14ac:dyDescent="0.2">
      <c r="A13" s="57" t="s">
        <v>114</v>
      </c>
      <c r="B13" s="11" t="str">
        <f>[9]Fevereiro!$B$5</f>
        <v>*</v>
      </c>
      <c r="C13" s="11" t="str">
        <f>[9]Fevereiro!$B$6</f>
        <v>*</v>
      </c>
      <c r="D13" s="11" t="str">
        <f>[9]Fevereiro!$B$7</f>
        <v>*</v>
      </c>
      <c r="E13" s="11" t="str">
        <f>[9]Fevereiro!$B$8</f>
        <v>*</v>
      </c>
      <c r="F13" s="11" t="str">
        <f>[9]Fevereiro!$B$9</f>
        <v>*</v>
      </c>
      <c r="G13" s="11" t="str">
        <f>[9]Fevereiro!$B$10</f>
        <v>*</v>
      </c>
      <c r="H13" s="11" t="str">
        <f>[9]Fevereiro!$B$11</f>
        <v>*</v>
      </c>
      <c r="I13" s="11" t="str">
        <f>[9]Fevereiro!$B$12</f>
        <v>*</v>
      </c>
      <c r="J13" s="11" t="str">
        <f>[9]Fevereiro!$B$13</f>
        <v>*</v>
      </c>
      <c r="K13" s="11" t="str">
        <f>[9]Fevereiro!$B$14</f>
        <v>*</v>
      </c>
      <c r="L13" s="11" t="str">
        <f>[9]Fevereiro!$B$15</f>
        <v>*</v>
      </c>
      <c r="M13" s="11" t="str">
        <f>[9]Fevereiro!$B$16</f>
        <v>*</v>
      </c>
      <c r="N13" s="11" t="str">
        <f>[9]Fevereiro!$B$17</f>
        <v>*</v>
      </c>
      <c r="O13" s="11" t="str">
        <f>[9]Fevereiro!$B$18</f>
        <v>*</v>
      </c>
      <c r="P13" s="11" t="str">
        <f>[9]Fevereiro!$B$19</f>
        <v>*</v>
      </c>
      <c r="Q13" s="11" t="str">
        <f>[9]Fevereiro!$B$20</f>
        <v>*</v>
      </c>
      <c r="R13" s="11" t="str">
        <f>[9]Fevereiro!$B$21</f>
        <v>*</v>
      </c>
      <c r="S13" s="11" t="str">
        <f>[9]Fevereiro!$B$22</f>
        <v>*</v>
      </c>
      <c r="T13" s="11" t="str">
        <f>[9]Fevereiro!$B$23</f>
        <v>*</v>
      </c>
      <c r="U13" s="11" t="str">
        <f>[9]Fevereiro!$B$24</f>
        <v>*</v>
      </c>
      <c r="V13" s="11" t="str">
        <f>[9]Fevereiro!$B$25</f>
        <v>*</v>
      </c>
      <c r="W13" s="11" t="str">
        <f>[9]Fevereiro!$B$26</f>
        <v>*</v>
      </c>
      <c r="X13" s="11" t="str">
        <f>[9]Fevereiro!$B$27</f>
        <v>*</v>
      </c>
      <c r="Y13" s="11" t="str">
        <f>[9]Fevereiro!$B$28</f>
        <v>*</v>
      </c>
      <c r="Z13" s="11" t="str">
        <f>[9]Fevereiro!$B$29</f>
        <v>*</v>
      </c>
      <c r="AA13" s="11" t="str">
        <f>[9]Fevereiro!$B$30</f>
        <v>*</v>
      </c>
      <c r="AB13" s="11" t="str">
        <f>[9]Fevereiro!$B$31</f>
        <v>*</v>
      </c>
      <c r="AC13" s="11" t="str">
        <f>[9]Fevereiro!$B$32</f>
        <v>*</v>
      </c>
      <c r="AD13" s="11" t="str">
        <f>[9]Fevereiro!$B$33</f>
        <v>*</v>
      </c>
      <c r="AE13" s="120" t="s">
        <v>226</v>
      </c>
    </row>
    <row r="14" spans="1:34" x14ac:dyDescent="0.2">
      <c r="A14" s="57" t="s">
        <v>118</v>
      </c>
      <c r="B14" s="11" t="str">
        <f>[10]Fevereiro!$B$5</f>
        <v>*</v>
      </c>
      <c r="C14" s="11" t="str">
        <f>[10]Fevereiro!$B$6</f>
        <v>*</v>
      </c>
      <c r="D14" s="11" t="str">
        <f>[10]Fevereiro!$B$7</f>
        <v>*</v>
      </c>
      <c r="E14" s="11" t="str">
        <f>[10]Fevereiro!$B$8</f>
        <v>*</v>
      </c>
      <c r="F14" s="11" t="str">
        <f>[10]Fevereiro!$B$9</f>
        <v>*</v>
      </c>
      <c r="G14" s="11" t="str">
        <f>[10]Fevereiro!$B$10</f>
        <v>*</v>
      </c>
      <c r="H14" s="11" t="str">
        <f>[10]Fevereiro!$B$11</f>
        <v>*</v>
      </c>
      <c r="I14" s="11" t="str">
        <f>[10]Fevereiro!$B$12</f>
        <v>*</v>
      </c>
      <c r="J14" s="11" t="str">
        <f>[10]Fevereiro!$B$13</f>
        <v>*</v>
      </c>
      <c r="K14" s="11" t="str">
        <f>[10]Fevereiro!$B$14</f>
        <v>*</v>
      </c>
      <c r="L14" s="11" t="str">
        <f>[10]Fevereiro!$B$15</f>
        <v>*</v>
      </c>
      <c r="M14" s="11" t="str">
        <f>[10]Fevereiro!$B$16</f>
        <v>*</v>
      </c>
      <c r="N14" s="11" t="str">
        <f>[10]Fevereiro!$B$17</f>
        <v>*</v>
      </c>
      <c r="O14" s="11" t="str">
        <f>[10]Fevereiro!$B$18</f>
        <v>*</v>
      </c>
      <c r="P14" s="11" t="str">
        <f>[10]Fevereiro!$B$19</f>
        <v>*</v>
      </c>
      <c r="Q14" s="11" t="str">
        <f>[10]Fevereiro!$B$20</f>
        <v>*</v>
      </c>
      <c r="R14" s="11" t="str">
        <f>[10]Fevereiro!$B$21</f>
        <v>*</v>
      </c>
      <c r="S14" s="11" t="str">
        <f>[10]Fevereiro!$B$22</f>
        <v>*</v>
      </c>
      <c r="T14" s="11" t="str">
        <f>[10]Fevereiro!$B$23</f>
        <v>*</v>
      </c>
      <c r="U14" s="11" t="str">
        <f>[10]Fevereiro!$B$24</f>
        <v>*</v>
      </c>
      <c r="V14" s="11" t="str">
        <f>[10]Fevereiro!$B$25</f>
        <v>*</v>
      </c>
      <c r="W14" s="11" t="str">
        <f>[10]Fevereiro!$B$26</f>
        <v>*</v>
      </c>
      <c r="X14" s="11" t="str">
        <f>[10]Fevereiro!$B$27</f>
        <v>*</v>
      </c>
      <c r="Y14" s="11" t="str">
        <f>[10]Fevereiro!$B$28</f>
        <v>*</v>
      </c>
      <c r="Z14" s="11" t="str">
        <f>[10]Fevereiro!$B$29</f>
        <v>*</v>
      </c>
      <c r="AA14" s="11" t="str">
        <f>[10]Fevereiro!$B$30</f>
        <v>*</v>
      </c>
      <c r="AB14" s="11" t="str">
        <f>[10]Fevereiro!$B$31</f>
        <v>*</v>
      </c>
      <c r="AC14" s="11" t="str">
        <f>[10]Fevereiro!$B$32</f>
        <v>*</v>
      </c>
      <c r="AD14" s="11" t="str">
        <f>[10]Fevereiro!$B$33</f>
        <v>*</v>
      </c>
      <c r="AE14" s="126" t="s">
        <v>226</v>
      </c>
    </row>
    <row r="15" spans="1:34" x14ac:dyDescent="0.2">
      <c r="A15" s="57" t="s">
        <v>121</v>
      </c>
      <c r="B15" s="11">
        <f>[11]Fevereiro!$B$5</f>
        <v>25.747058823529414</v>
      </c>
      <c r="C15" s="11">
        <f>[11]Fevereiro!$B$6</f>
        <v>25.71764705882353</v>
      </c>
      <c r="D15" s="11">
        <f>[11]Fevereiro!$B$7</f>
        <v>22.913043478260871</v>
      </c>
      <c r="E15" s="11">
        <f>[11]Fevereiro!$B$8</f>
        <v>25.600000000000005</v>
      </c>
      <c r="F15" s="11">
        <f>[11]Fevereiro!$B$9</f>
        <v>27.292307692307695</v>
      </c>
      <c r="G15" s="11">
        <f>[11]Fevereiro!$B$10</f>
        <v>30.150000000000006</v>
      </c>
      <c r="H15" s="11">
        <f>[11]Fevereiro!$B$11</f>
        <v>30.65</v>
      </c>
      <c r="I15" s="11">
        <f>[11]Fevereiro!$B$12</f>
        <v>26.854545454545452</v>
      </c>
      <c r="J15" s="11">
        <f>[11]Fevereiro!$B$13</f>
        <v>29.769999999999992</v>
      </c>
      <c r="K15" s="11">
        <f>[11]Fevereiro!$B$14</f>
        <v>29.569230769230767</v>
      </c>
      <c r="L15" s="11">
        <f>[11]Fevereiro!$B$15</f>
        <v>26.133333333333329</v>
      </c>
      <c r="M15" s="11">
        <f>[11]Fevereiro!$B$16</f>
        <v>27.783333333333331</v>
      </c>
      <c r="N15" s="11">
        <f>[11]Fevereiro!$B$17</f>
        <v>29.036363636363639</v>
      </c>
      <c r="O15" s="11">
        <f>[11]Fevereiro!$B$18</f>
        <v>29.272727272727273</v>
      </c>
      <c r="P15" s="11">
        <f>[11]Fevereiro!$B$19</f>
        <v>27.895454545454541</v>
      </c>
      <c r="Q15" s="11">
        <f>[11]Fevereiro!$B$20</f>
        <v>29.0625</v>
      </c>
      <c r="R15" s="11">
        <f>[11]Fevereiro!$B$21</f>
        <v>29.716666666666669</v>
      </c>
      <c r="S15" s="11">
        <f>[11]Fevereiro!$B$22</f>
        <v>28.566666666666666</v>
      </c>
      <c r="T15" s="11">
        <f>[11]Fevereiro!$B$23</f>
        <v>26.604166666666671</v>
      </c>
      <c r="U15" s="11">
        <f>[11]Fevereiro!$B$24</f>
        <v>25.712500000000006</v>
      </c>
      <c r="V15" s="11">
        <f>[11]Fevereiro!$B$25</f>
        <v>26.041666666666668</v>
      </c>
      <c r="W15" s="11">
        <f>[11]Fevereiro!$B$26</f>
        <v>22.425000000000001</v>
      </c>
      <c r="X15" s="11">
        <f>[11]Fevereiro!$B$27</f>
        <v>22.445833333333336</v>
      </c>
      <c r="Y15" s="11">
        <f>[11]Fevereiro!$B$28</f>
        <v>25.254166666666674</v>
      </c>
      <c r="Z15" s="11">
        <f>[11]Fevereiro!$B$29</f>
        <v>26.875000000000004</v>
      </c>
      <c r="AA15" s="11">
        <f>[11]Fevereiro!$B$30</f>
        <v>24.278947368421051</v>
      </c>
      <c r="AB15" s="11">
        <f>[11]Fevereiro!$B$31</f>
        <v>26.630769230769229</v>
      </c>
      <c r="AC15" s="11">
        <f>[11]Fevereiro!$B$32</f>
        <v>24.472727272727276</v>
      </c>
      <c r="AD15" s="11">
        <f>[11]Fevereiro!$B$33</f>
        <v>26.305882352941172</v>
      </c>
      <c r="AE15" s="126">
        <f t="shared" si="1"/>
        <v>26.854397872049489</v>
      </c>
      <c r="AH15" t="s">
        <v>47</v>
      </c>
    </row>
    <row r="16" spans="1:34" x14ac:dyDescent="0.2">
      <c r="A16" s="57" t="s">
        <v>168</v>
      </c>
      <c r="B16" s="11" t="str">
        <f>[12]Fevereiro!$B$5</f>
        <v>*</v>
      </c>
      <c r="C16" s="11" t="str">
        <f>[12]Fevereiro!$B$6</f>
        <v>*</v>
      </c>
      <c r="D16" s="11" t="str">
        <f>[12]Fevereiro!$B$7</f>
        <v>*</v>
      </c>
      <c r="E16" s="11" t="str">
        <f>[12]Fevereiro!$B$8</f>
        <v>*</v>
      </c>
      <c r="F16" s="11" t="str">
        <f>[12]Fevereiro!$B$9</f>
        <v>*</v>
      </c>
      <c r="G16" s="11" t="str">
        <f>[12]Fevereiro!$B$10</f>
        <v>*</v>
      </c>
      <c r="H16" s="11" t="str">
        <f>[12]Fevereiro!$B$11</f>
        <v>*</v>
      </c>
      <c r="I16" s="11" t="str">
        <f>[12]Fevereiro!$B$12</f>
        <v>*</v>
      </c>
      <c r="J16" s="11" t="str">
        <f>[12]Fevereiro!$B$13</f>
        <v>*</v>
      </c>
      <c r="K16" s="11" t="str">
        <f>[12]Fevereiro!$B$14</f>
        <v>*</v>
      </c>
      <c r="L16" s="11" t="str">
        <f>[12]Fevereiro!$B$15</f>
        <v>*</v>
      </c>
      <c r="M16" s="11" t="str">
        <f>[12]Fevereiro!$B$16</f>
        <v>*</v>
      </c>
      <c r="N16" s="11" t="str">
        <f>[12]Fevereiro!$B$17</f>
        <v>*</v>
      </c>
      <c r="O16" s="11" t="str">
        <f>[12]Fevereiro!$B$18</f>
        <v>*</v>
      </c>
      <c r="P16" s="11" t="str">
        <f>[12]Fevereiro!$B$19</f>
        <v>*</v>
      </c>
      <c r="Q16" s="11" t="str">
        <f>[12]Fevereiro!$B$20</f>
        <v>*</v>
      </c>
      <c r="R16" s="11" t="str">
        <f>[12]Fevereiro!$B$21</f>
        <v>*</v>
      </c>
      <c r="S16" s="11" t="str">
        <f>[12]Fevereiro!$B$22</f>
        <v>*</v>
      </c>
      <c r="T16" s="11" t="str">
        <f>[12]Fevereiro!$B$23</f>
        <v>*</v>
      </c>
      <c r="U16" s="11" t="str">
        <f>[12]Fevereiro!$B$24</f>
        <v>*</v>
      </c>
      <c r="V16" s="11" t="str">
        <f>[12]Fevereiro!$B$25</f>
        <v>*</v>
      </c>
      <c r="W16" s="11" t="str">
        <f>[12]Fevereiro!$B$26</f>
        <v>*</v>
      </c>
      <c r="X16" s="11" t="str">
        <f>[12]Fevereiro!$B$27</f>
        <v>*</v>
      </c>
      <c r="Y16" s="11" t="str">
        <f>[12]Fevereiro!$B$28</f>
        <v>*</v>
      </c>
      <c r="Z16" s="11" t="str">
        <f>[12]Fevereiro!$B$29</f>
        <v>*</v>
      </c>
      <c r="AA16" s="11" t="str">
        <f>[12]Fevereiro!$B$30</f>
        <v>*</v>
      </c>
      <c r="AB16" s="11" t="str">
        <f>[12]Fevereiro!$B$31</f>
        <v>*</v>
      </c>
      <c r="AC16" s="11" t="str">
        <f>[12]Fevereiro!$B$32</f>
        <v>*</v>
      </c>
      <c r="AD16" s="11" t="str">
        <f>[12]Fevereiro!$B$33</f>
        <v>*</v>
      </c>
      <c r="AE16" s="126" t="s">
        <v>226</v>
      </c>
      <c r="AH16" t="s">
        <v>47</v>
      </c>
    </row>
    <row r="17" spans="1:35" x14ac:dyDescent="0.2">
      <c r="A17" s="57" t="s">
        <v>2</v>
      </c>
      <c r="B17" s="11">
        <f>[13]Fevereiro!$B$5</f>
        <v>24.341666666666669</v>
      </c>
      <c r="C17" s="11">
        <f>[13]Fevereiro!$B$6</f>
        <v>25.070833333333336</v>
      </c>
      <c r="D17" s="11">
        <f>[13]Fevereiro!$B$7</f>
        <v>24.808333333333337</v>
      </c>
      <c r="E17" s="11">
        <f>[13]Fevereiro!$B$8</f>
        <v>25.362499999999997</v>
      </c>
      <c r="F17" s="11">
        <f>[13]Fevereiro!$B$9</f>
        <v>24.104166666666661</v>
      </c>
      <c r="G17" s="11">
        <f>[13]Fevereiro!$B$10</f>
        <v>25.995833333333337</v>
      </c>
      <c r="H17" s="11">
        <f>[13]Fevereiro!$B$11</f>
        <v>25.395833333333332</v>
      </c>
      <c r="I17" s="11">
        <f>[13]Fevereiro!$B$12</f>
        <v>24.925000000000001</v>
      </c>
      <c r="J17" s="11">
        <f>[13]Fevereiro!$B$13</f>
        <v>25.154166666666665</v>
      </c>
      <c r="K17" s="11">
        <f>[13]Fevereiro!$B$14</f>
        <v>24.595833333333331</v>
      </c>
      <c r="L17" s="11">
        <f>[13]Fevereiro!$B$15</f>
        <v>24.183333333333337</v>
      </c>
      <c r="M17" s="11">
        <f>[13]Fevereiro!$B$16</f>
        <v>25.783333333333335</v>
      </c>
      <c r="N17" s="11">
        <f>[13]Fevereiro!$B$17</f>
        <v>25.720833333333335</v>
      </c>
      <c r="O17" s="11">
        <f>[13]Fevereiro!$B$18</f>
        <v>26.891666666666676</v>
      </c>
      <c r="P17" s="11">
        <f>[13]Fevereiro!$B$19</f>
        <v>27.162499999999998</v>
      </c>
      <c r="Q17" s="11">
        <f>[13]Fevereiro!$B$20</f>
        <v>27.233333333333331</v>
      </c>
      <c r="R17" s="11">
        <f>[13]Fevereiro!$B$21</f>
        <v>28.104166666666661</v>
      </c>
      <c r="S17" s="11">
        <f>[13]Fevereiro!$B$22</f>
        <v>28.145833333333332</v>
      </c>
      <c r="T17" s="11">
        <f>[13]Fevereiro!$B$23</f>
        <v>25.920833333333331</v>
      </c>
      <c r="U17" s="11">
        <f>[13]Fevereiro!$B$24</f>
        <v>24.908333333333331</v>
      </c>
      <c r="V17" s="11">
        <f>[13]Fevereiro!$B$25</f>
        <v>23.954166666666666</v>
      </c>
      <c r="W17" s="11">
        <f>[13]Fevereiro!$B$26</f>
        <v>23.737499999999997</v>
      </c>
      <c r="X17" s="11">
        <f>[13]Fevereiro!$B$27</f>
        <v>23.133333333333336</v>
      </c>
      <c r="Y17" s="11">
        <f>[13]Fevereiro!$B$28</f>
        <v>25.054166666666671</v>
      </c>
      <c r="Z17" s="11">
        <f>[13]Fevereiro!$B$29</f>
        <v>24.554166666666674</v>
      </c>
      <c r="AA17" s="11">
        <f>[13]Fevereiro!$B$30</f>
        <v>22.458333333333339</v>
      </c>
      <c r="AB17" s="11">
        <f>[13]Fevereiro!$B$31</f>
        <v>22.6875</v>
      </c>
      <c r="AC17" s="11">
        <f>[13]Fevereiro!$B$32</f>
        <v>23.829166666666666</v>
      </c>
      <c r="AD17" s="11">
        <f>[13]Fevereiro!$B$33</f>
        <v>26.225000000000005</v>
      </c>
      <c r="AE17" s="87">
        <f t="shared" si="1"/>
        <v>25.15316091954023</v>
      </c>
      <c r="AF17" s="12" t="s">
        <v>47</v>
      </c>
    </row>
    <row r="18" spans="1:35" x14ac:dyDescent="0.2">
      <c r="A18" s="57" t="s">
        <v>3</v>
      </c>
      <c r="B18" s="11">
        <f>[14]Fevereiro!$B$5</f>
        <v>25.329166666666669</v>
      </c>
      <c r="C18" s="11">
        <f>[14]Fevereiro!$B$6</f>
        <v>25.491666666666664</v>
      </c>
      <c r="D18" s="11">
        <f>[14]Fevereiro!$B$7</f>
        <v>26.029166666666672</v>
      </c>
      <c r="E18" s="11">
        <f>[14]Fevereiro!$B$8</f>
        <v>25.041666666666671</v>
      </c>
      <c r="F18" s="11">
        <f>[14]Fevereiro!$B$9</f>
        <v>24.241666666666664</v>
      </c>
      <c r="G18" s="11">
        <f>[14]Fevereiro!$B$10</f>
        <v>25</v>
      </c>
      <c r="H18" s="11">
        <f>[14]Fevereiro!$B$11</f>
        <v>25.212499999999995</v>
      </c>
      <c r="I18" s="11">
        <f>[14]Fevereiro!$B$12</f>
        <v>24.066666666666666</v>
      </c>
      <c r="J18" s="11">
        <f>[14]Fevereiro!$B$13</f>
        <v>24.873913043478261</v>
      </c>
      <c r="K18" s="11">
        <f>[14]Fevereiro!$B$14</f>
        <v>24.129166666666666</v>
      </c>
      <c r="L18" s="11">
        <f>[14]Fevereiro!$B$15</f>
        <v>25.054166666666664</v>
      </c>
      <c r="M18" s="11">
        <f>[14]Fevereiro!$B$16</f>
        <v>24.091666666666669</v>
      </c>
      <c r="N18" s="11">
        <f>[14]Fevereiro!$B$17</f>
        <v>25.291666666666661</v>
      </c>
      <c r="O18" s="11">
        <f>[14]Fevereiro!$B$18</f>
        <v>25.779166666666669</v>
      </c>
      <c r="P18" s="11">
        <f>[14]Fevereiro!$B$19</f>
        <v>27.404166666666669</v>
      </c>
      <c r="Q18" s="11">
        <f>[14]Fevereiro!$B$20</f>
        <v>27.120833333333337</v>
      </c>
      <c r="R18" s="11">
        <f>[14]Fevereiro!$B$21</f>
        <v>27.425000000000001</v>
      </c>
      <c r="S18" s="11">
        <f>[14]Fevereiro!$B$22</f>
        <v>26.541666666666661</v>
      </c>
      <c r="T18" s="11">
        <f>[14]Fevereiro!$B$23</f>
        <v>26.741666666666671</v>
      </c>
      <c r="U18" s="11">
        <f>[14]Fevereiro!$B$24</f>
        <v>26.6875</v>
      </c>
      <c r="V18" s="11">
        <f>[14]Fevereiro!$B$25</f>
        <v>23.949999999999992</v>
      </c>
      <c r="W18" s="11">
        <f>[14]Fevereiro!$B$26</f>
        <v>23.912499999999998</v>
      </c>
      <c r="X18" s="11">
        <f>[14]Fevereiro!$B$27</f>
        <v>24.100000000000005</v>
      </c>
      <c r="Y18" s="11">
        <f>[14]Fevereiro!$B$28</f>
        <v>24.541666666666668</v>
      </c>
      <c r="Z18" s="11">
        <f>[14]Fevereiro!$B$29</f>
        <v>25.058333333333334</v>
      </c>
      <c r="AA18" s="11">
        <f>[14]Fevereiro!$B$30</f>
        <v>24.554166666666671</v>
      </c>
      <c r="AB18" s="11">
        <f>[14]Fevereiro!$B$31</f>
        <v>24.862500000000008</v>
      </c>
      <c r="AC18" s="11">
        <f>[14]Fevereiro!$B$32</f>
        <v>24.858333333333324</v>
      </c>
      <c r="AD18" s="11">
        <f>[14]Fevereiro!$B$33</f>
        <v>25.633333333333336</v>
      </c>
      <c r="AE18" s="87">
        <f t="shared" si="1"/>
        <v>25.276686656671664</v>
      </c>
      <c r="AF18" s="12" t="s">
        <v>47</v>
      </c>
      <c r="AI18" t="s">
        <v>47</v>
      </c>
    </row>
    <row r="19" spans="1:35" x14ac:dyDescent="0.2">
      <c r="A19" s="57" t="s">
        <v>4</v>
      </c>
      <c r="B19" s="11">
        <f>[15]Fevereiro!$B$5</f>
        <v>23.870833333333334</v>
      </c>
      <c r="C19" s="11">
        <f>[15]Fevereiro!$B$6</f>
        <v>23.55</v>
      </c>
      <c r="D19" s="11">
        <f>[15]Fevereiro!$B$7</f>
        <v>25.566666666666674</v>
      </c>
      <c r="E19" s="11">
        <f>[15]Fevereiro!$B$8</f>
        <v>22.841666666666665</v>
      </c>
      <c r="F19" s="11">
        <f>[15]Fevereiro!$B$9</f>
        <v>22.637499999999999</v>
      </c>
      <c r="G19" s="11">
        <f>[15]Fevereiro!$B$10</f>
        <v>23.466666666666665</v>
      </c>
      <c r="H19" s="11">
        <f>[15]Fevereiro!$B$11</f>
        <v>23.074999999999999</v>
      </c>
      <c r="I19" s="11">
        <f>[15]Fevereiro!$B$12</f>
        <v>22.666666666666668</v>
      </c>
      <c r="J19" s="11">
        <f>[15]Fevereiro!$B$13</f>
        <v>22.599999999999994</v>
      </c>
      <c r="K19" s="11">
        <f>[15]Fevereiro!$B$14</f>
        <v>22.066666666666674</v>
      </c>
      <c r="L19" s="11">
        <f>[15]Fevereiro!$B$15</f>
        <v>22.804166666666664</v>
      </c>
      <c r="M19" s="11">
        <f>[15]Fevereiro!$B$16</f>
        <v>22.69583333333334</v>
      </c>
      <c r="N19" s="11">
        <f>[15]Fevereiro!$B$17</f>
        <v>23.216666666666665</v>
      </c>
      <c r="O19" s="11">
        <f>[15]Fevereiro!$B$18</f>
        <v>23.374999999999996</v>
      </c>
      <c r="P19" s="11">
        <f>[15]Fevereiro!$B$19</f>
        <v>23.870833333333334</v>
      </c>
      <c r="Q19" s="11">
        <f>[15]Fevereiro!$B$20</f>
        <v>24.333333333333329</v>
      </c>
      <c r="R19" s="11">
        <f>[15]Fevereiro!$B$21</f>
        <v>25.487500000000001</v>
      </c>
      <c r="S19" s="11">
        <f>[15]Fevereiro!$B$22</f>
        <v>24.270833333333332</v>
      </c>
      <c r="T19" s="11">
        <f>[15]Fevereiro!$B$23</f>
        <v>23.95</v>
      </c>
      <c r="U19" s="11">
        <f>[15]Fevereiro!$B$24</f>
        <v>24.445833333333336</v>
      </c>
      <c r="V19" s="11">
        <f>[15]Fevereiro!$B$25</f>
        <v>22.083333333333332</v>
      </c>
      <c r="W19" s="11">
        <f>[15]Fevereiro!$B$26</f>
        <v>22.065217391304348</v>
      </c>
      <c r="X19" s="11" t="str">
        <f>[15]Fevereiro!$B$27</f>
        <v>*</v>
      </c>
      <c r="Y19" s="11" t="str">
        <f>[15]Fevereiro!$B$28</f>
        <v>*</v>
      </c>
      <c r="Z19" s="11" t="str">
        <f>[15]Fevereiro!$B$29</f>
        <v>*</v>
      </c>
      <c r="AA19" s="11" t="str">
        <f>[15]Fevereiro!$B$30</f>
        <v>*</v>
      </c>
      <c r="AB19" s="11" t="str">
        <f>[15]Fevereiro!$B$31</f>
        <v>*</v>
      </c>
      <c r="AC19" s="11" t="str">
        <f>[15]Fevereiro!$B$32</f>
        <v>*</v>
      </c>
      <c r="AD19" s="11" t="str">
        <f>[15]Fevereiro!$B$33</f>
        <v>*</v>
      </c>
      <c r="AE19" s="87">
        <f t="shared" si="1"/>
        <v>23.406373517786559</v>
      </c>
      <c r="AF19" s="12" t="s">
        <v>47</v>
      </c>
      <c r="AH19" t="s">
        <v>47</v>
      </c>
    </row>
    <row r="20" spans="1:35" x14ac:dyDescent="0.2">
      <c r="A20" s="57" t="s">
        <v>5</v>
      </c>
      <c r="B20" s="11">
        <f>[16]Fevereiro!$B$5</f>
        <v>26.274999999999995</v>
      </c>
      <c r="C20" s="11">
        <f>[16]Fevereiro!$B$6</f>
        <v>27.369565217391305</v>
      </c>
      <c r="D20" s="11">
        <f>[16]Fevereiro!$B$7</f>
        <v>27.716666666666665</v>
      </c>
      <c r="E20" s="11">
        <f>[16]Fevereiro!$B$8</f>
        <v>27.760869565217391</v>
      </c>
      <c r="F20" s="11">
        <f>[16]Fevereiro!$B$9</f>
        <v>28.458333333333329</v>
      </c>
      <c r="G20" s="11">
        <f>[16]Fevereiro!$B$10</f>
        <v>27.9375</v>
      </c>
      <c r="H20" s="11">
        <f>[16]Fevereiro!$B$11</f>
        <v>28.300000000000008</v>
      </c>
      <c r="I20" s="11">
        <f>[16]Fevereiro!$B$12</f>
        <v>28.445833333333326</v>
      </c>
      <c r="J20" s="11">
        <f>[16]Fevereiro!$B$13</f>
        <v>27.870833333333326</v>
      </c>
      <c r="K20" s="11">
        <f>[16]Fevereiro!$B$14</f>
        <v>27.670833333333331</v>
      </c>
      <c r="L20" s="11">
        <f>[16]Fevereiro!$B$15</f>
        <v>27.099999999999994</v>
      </c>
      <c r="M20" s="11">
        <f>[16]Fevereiro!$B$16</f>
        <v>27.562500000000004</v>
      </c>
      <c r="N20" s="11">
        <f>[16]Fevereiro!$B$17</f>
        <v>27.737499999999997</v>
      </c>
      <c r="O20" s="11">
        <f>[16]Fevereiro!$B$18</f>
        <v>30.245833333333326</v>
      </c>
      <c r="P20" s="11">
        <f>[16]Fevereiro!$B$19</f>
        <v>31.274999999999995</v>
      </c>
      <c r="Q20" s="11">
        <f>[16]Fevereiro!$B$20</f>
        <v>31.504166666666666</v>
      </c>
      <c r="R20" s="11">
        <f>[16]Fevereiro!$B$21</f>
        <v>31.212499999999995</v>
      </c>
      <c r="S20" s="11">
        <f>[16]Fevereiro!$B$22</f>
        <v>31.637500000000003</v>
      </c>
      <c r="T20" s="11">
        <f>[16]Fevereiro!$B$23</f>
        <v>29.075000000000006</v>
      </c>
      <c r="U20" s="11">
        <f>[16]Fevereiro!$B$24</f>
        <v>27.541666666666668</v>
      </c>
      <c r="V20" s="11">
        <f>[16]Fevereiro!$B$25</f>
        <v>27.274999999999995</v>
      </c>
      <c r="W20" s="11">
        <f>[16]Fevereiro!$B$26</f>
        <v>24.026086956521741</v>
      </c>
      <c r="X20" s="11">
        <f>[16]Fevereiro!$B$27</f>
        <v>25.4375</v>
      </c>
      <c r="Y20" s="11">
        <f>[16]Fevereiro!$B$28</f>
        <v>27.05416666666666</v>
      </c>
      <c r="Z20" s="11">
        <f>[16]Fevereiro!$B$29</f>
        <v>28.520833333333329</v>
      </c>
      <c r="AA20" s="11">
        <f>[16]Fevereiro!$B$30</f>
        <v>25.783333333333335</v>
      </c>
      <c r="AB20" s="11">
        <f>[16]Fevereiro!$B$31</f>
        <v>26.541666666666668</v>
      </c>
      <c r="AC20" s="11">
        <f>[16]Fevereiro!$B$32</f>
        <v>26.170833333333334</v>
      </c>
      <c r="AD20" s="11">
        <f>[16]Fevereiro!$B$33</f>
        <v>28.229166666666668</v>
      </c>
      <c r="AE20" s="87" t="s">
        <v>226</v>
      </c>
      <c r="AF20" s="12" t="s">
        <v>47</v>
      </c>
    </row>
    <row r="21" spans="1:35" x14ac:dyDescent="0.2">
      <c r="A21" s="57" t="s">
        <v>43</v>
      </c>
      <c r="B21" s="11">
        <f>[17]Fevereiro!$B$5</f>
        <v>24.395833333333329</v>
      </c>
      <c r="C21" s="11">
        <f>[17]Fevereiro!$B$6</f>
        <v>23.595833333333335</v>
      </c>
      <c r="D21" s="11">
        <f>[17]Fevereiro!$B$7</f>
        <v>26.254166666666666</v>
      </c>
      <c r="E21" s="11">
        <f>[17]Fevereiro!$B$8</f>
        <v>24.274999999999995</v>
      </c>
      <c r="F21" s="11">
        <f>[17]Fevereiro!$B$9</f>
        <v>23.637500000000003</v>
      </c>
      <c r="G21" s="11">
        <f>[17]Fevereiro!$B$10</f>
        <v>24.324999999999999</v>
      </c>
      <c r="H21" s="11">
        <f>[17]Fevereiro!$B$11</f>
        <v>22.716666666666669</v>
      </c>
      <c r="I21" s="11">
        <f>[17]Fevereiro!$B$12</f>
        <v>23.008333333333329</v>
      </c>
      <c r="J21" s="11">
        <f>[17]Fevereiro!$B$13</f>
        <v>23.404166666666669</v>
      </c>
      <c r="K21" s="11">
        <f>[17]Fevereiro!$B$14</f>
        <v>22.958333333333329</v>
      </c>
      <c r="L21" s="11">
        <f>[17]Fevereiro!$B$15</f>
        <v>22.941666666666663</v>
      </c>
      <c r="M21" s="11">
        <f>[17]Fevereiro!$B$16</f>
        <v>23.708333333333332</v>
      </c>
      <c r="N21" s="11">
        <f>[17]Fevereiro!$B$17</f>
        <v>24.524999999999995</v>
      </c>
      <c r="O21" s="11">
        <f>[17]Fevereiro!$B$18</f>
        <v>25.716666666666658</v>
      </c>
      <c r="P21" s="11">
        <f>[17]Fevereiro!$B$19</f>
        <v>24.791666666666671</v>
      </c>
      <c r="Q21" s="11">
        <f>[17]Fevereiro!$B$20</f>
        <v>25.058333333333326</v>
      </c>
      <c r="R21" s="11">
        <f>[17]Fevereiro!$B$21</f>
        <v>25.129166666666666</v>
      </c>
      <c r="S21" s="11">
        <f>[17]Fevereiro!$B$22</f>
        <v>24.266666666666666</v>
      </c>
      <c r="T21" s="11">
        <f>[17]Fevereiro!$B$23</f>
        <v>24.170833333333324</v>
      </c>
      <c r="U21" s="11">
        <f>[17]Fevereiro!$B$24</f>
        <v>24.400000000000002</v>
      </c>
      <c r="V21" s="11">
        <f>[17]Fevereiro!$B$25</f>
        <v>22.875</v>
      </c>
      <c r="W21" s="11">
        <f>[17]Fevereiro!$B$26</f>
        <v>22.137499999999999</v>
      </c>
      <c r="X21" s="11">
        <f>[17]Fevereiro!$B$27</f>
        <v>23.208333333333332</v>
      </c>
      <c r="Y21" s="11">
        <f>[17]Fevereiro!$B$28</f>
        <v>23.212499999999995</v>
      </c>
      <c r="Z21" s="11">
        <f>[17]Fevereiro!$B$29</f>
        <v>24.191666666666666</v>
      </c>
      <c r="AA21" s="11">
        <f>[17]Fevereiro!$B$30</f>
        <v>23.612500000000001</v>
      </c>
      <c r="AB21" s="11">
        <f>[17]Fevereiro!$B$31</f>
        <v>23.237499999999997</v>
      </c>
      <c r="AC21" s="11">
        <f>[17]Fevereiro!$B$32</f>
        <v>24.016666666666662</v>
      </c>
      <c r="AD21" s="11">
        <f>[17]Fevereiro!$B$33</f>
        <v>24.295833333333331</v>
      </c>
      <c r="AE21" s="87">
        <f t="shared" ref="AE21:AE48" si="2">AVERAGE(B21:AD21)</f>
        <v>23.93333333333333</v>
      </c>
      <c r="AF21" s="12" t="s">
        <v>47</v>
      </c>
      <c r="AG21" t="s">
        <v>47</v>
      </c>
      <c r="AH21" t="s">
        <v>47</v>
      </c>
    </row>
    <row r="22" spans="1:35" x14ac:dyDescent="0.2">
      <c r="A22" s="57" t="s">
        <v>6</v>
      </c>
      <c r="B22" s="11">
        <f>[18]Fevereiro!$B$5</f>
        <v>26.168181818181822</v>
      </c>
      <c r="C22" s="11">
        <f>[18]Fevereiro!$B$6</f>
        <v>26.162499999999998</v>
      </c>
      <c r="D22" s="11">
        <f>[18]Fevereiro!$B$7</f>
        <v>28.187499999999996</v>
      </c>
      <c r="E22" s="11">
        <f>[18]Fevereiro!$B$8</f>
        <v>27.430434782608703</v>
      </c>
      <c r="F22" s="11">
        <f>[18]Fevereiro!$B$9</f>
        <v>24.829166666666666</v>
      </c>
      <c r="G22" s="11">
        <f>[18]Fevereiro!$B$10</f>
        <v>26.436363636363637</v>
      </c>
      <c r="H22" s="11">
        <f>[18]Fevereiro!$B$11</f>
        <v>26.321739130434782</v>
      </c>
      <c r="I22" s="11">
        <f>[18]Fevereiro!$B$12</f>
        <v>26.860869565217389</v>
      </c>
      <c r="J22" s="11">
        <f>[18]Fevereiro!$B$13</f>
        <v>26.612500000000001</v>
      </c>
      <c r="K22" s="11">
        <f>[18]Fevereiro!$B$14</f>
        <v>25.654166666666669</v>
      </c>
      <c r="L22" s="11">
        <f>[18]Fevereiro!$B$15</f>
        <v>25.991666666666664</v>
      </c>
      <c r="M22" s="11">
        <f>[18]Fevereiro!$B$16</f>
        <v>26.216666666666658</v>
      </c>
      <c r="N22" s="11">
        <f>[18]Fevereiro!$B$17</f>
        <v>27.508333333333336</v>
      </c>
      <c r="O22" s="11">
        <f>[18]Fevereiro!$B$18</f>
        <v>28.391666666666676</v>
      </c>
      <c r="P22" s="11">
        <f>[18]Fevereiro!$B$19</f>
        <v>27.666666666666671</v>
      </c>
      <c r="Q22" s="11">
        <f>[18]Fevereiro!$B$20</f>
        <v>28.187499999999996</v>
      </c>
      <c r="R22" s="11">
        <f>[18]Fevereiro!$B$21</f>
        <v>27.612500000000001</v>
      </c>
      <c r="S22" s="11">
        <f>[18]Fevereiro!$B$22</f>
        <v>26.834782608695651</v>
      </c>
      <c r="T22" s="11">
        <f>[18]Fevereiro!$B$23</f>
        <v>27.679166666666671</v>
      </c>
      <c r="U22" s="11">
        <f>[18]Fevereiro!$B$24</f>
        <v>27.099999999999998</v>
      </c>
      <c r="V22" s="11">
        <f>[18]Fevereiro!$B$25</f>
        <v>25.391666666666662</v>
      </c>
      <c r="W22" s="11">
        <f>[18]Fevereiro!$B$26</f>
        <v>24.352173913043469</v>
      </c>
      <c r="X22" s="11">
        <f>[18]Fevereiro!$B$27</f>
        <v>26.083333333333339</v>
      </c>
      <c r="Y22" s="11">
        <f>[18]Fevereiro!$B$28</f>
        <v>26.245833333333326</v>
      </c>
      <c r="Z22" s="11">
        <f>[18]Fevereiro!$B$29</f>
        <v>26.166666666666668</v>
      </c>
      <c r="AA22" s="11">
        <f>[18]Fevereiro!$B$30</f>
        <v>24.625000000000004</v>
      </c>
      <c r="AB22" s="11">
        <f>[18]Fevereiro!$B$31</f>
        <v>25.63333333333334</v>
      </c>
      <c r="AC22" s="11">
        <f>[18]Fevereiro!$B$32</f>
        <v>25.662500000000005</v>
      </c>
      <c r="AD22" s="11">
        <f>[18]Fevereiro!$B$33</f>
        <v>26.849999999999998</v>
      </c>
      <c r="AE22" s="87">
        <f t="shared" si="2"/>
        <v>26.512513061650992</v>
      </c>
      <c r="AH22" t="s">
        <v>47</v>
      </c>
    </row>
    <row r="23" spans="1:35" x14ac:dyDescent="0.2">
      <c r="A23" s="57" t="s">
        <v>7</v>
      </c>
      <c r="B23" s="11">
        <f>[19]Fevereiro!$B$5</f>
        <v>25.429166666666664</v>
      </c>
      <c r="C23" s="11">
        <f>[19]Fevereiro!$B$6</f>
        <v>24.75</v>
      </c>
      <c r="D23" s="11">
        <f>[19]Fevereiro!$B$7</f>
        <v>23.283333333333331</v>
      </c>
      <c r="E23" s="11">
        <f>[19]Fevereiro!$B$8</f>
        <v>24.104166666666661</v>
      </c>
      <c r="F23" s="11">
        <f>[19]Fevereiro!$B$9</f>
        <v>24.837500000000002</v>
      </c>
      <c r="G23" s="11">
        <f>[19]Fevereiro!$B$10</f>
        <v>25.845833333333331</v>
      </c>
      <c r="H23" s="11">
        <f>[19]Fevereiro!$B$11</f>
        <v>27.591666666666669</v>
      </c>
      <c r="I23" s="11">
        <f>[19]Fevereiro!$B$12</f>
        <v>25.875</v>
      </c>
      <c r="J23" s="11">
        <f>[19]Fevereiro!$B$13</f>
        <v>26.312500000000004</v>
      </c>
      <c r="K23" s="11">
        <f>[19]Fevereiro!$B$14</f>
        <v>26.891666666666666</v>
      </c>
      <c r="L23" s="11">
        <f>[19]Fevereiro!$B$15</f>
        <v>24.583333333333332</v>
      </c>
      <c r="M23" s="11">
        <f>[19]Fevereiro!$B$16</f>
        <v>24.716666666666669</v>
      </c>
      <c r="N23" s="11">
        <f>[19]Fevereiro!$B$17</f>
        <v>25.633333333333336</v>
      </c>
      <c r="O23" s="11">
        <f>[19]Fevereiro!$B$18</f>
        <v>26.324999999999992</v>
      </c>
      <c r="P23" s="11">
        <f>[19]Fevereiro!$B$19</f>
        <v>27.150000000000006</v>
      </c>
      <c r="Q23" s="11">
        <f>[19]Fevereiro!$B$20</f>
        <v>28.216666666666669</v>
      </c>
      <c r="R23" s="11">
        <f>[19]Fevereiro!$B$21</f>
        <v>29.845833333333335</v>
      </c>
      <c r="S23" s="11">
        <f>[19]Fevereiro!$B$22</f>
        <v>28.808333333333326</v>
      </c>
      <c r="T23" s="11">
        <f>[19]Fevereiro!$B$23</f>
        <v>26.454166666666669</v>
      </c>
      <c r="U23" s="11">
        <f>[19]Fevereiro!$B$24</f>
        <v>25.987499999999997</v>
      </c>
      <c r="V23" s="11">
        <f>[19]Fevereiro!$B$25</f>
        <v>26.275000000000002</v>
      </c>
      <c r="W23" s="11">
        <f>[19]Fevereiro!$B$26</f>
        <v>22.833333333333332</v>
      </c>
      <c r="X23" s="11">
        <f>[19]Fevereiro!$B$27</f>
        <v>22.687499999999996</v>
      </c>
      <c r="Y23" s="11">
        <f>[19]Fevereiro!$B$28</f>
        <v>25.558333333333334</v>
      </c>
      <c r="Z23" s="11">
        <f>[19]Fevereiro!$B$29</f>
        <v>26.545833333333331</v>
      </c>
      <c r="AA23" s="11">
        <f>[19]Fevereiro!$B$30</f>
        <v>23.325000000000003</v>
      </c>
      <c r="AB23" s="11">
        <f>[19]Fevereiro!$B$31</f>
        <v>23.470833333333331</v>
      </c>
      <c r="AC23" s="11">
        <f>[19]Fevereiro!$B$32</f>
        <v>24.787500000000005</v>
      </c>
      <c r="AD23" s="11">
        <f>[19]Fevereiro!$B$33</f>
        <v>25.879166666666666</v>
      </c>
      <c r="AE23" s="87">
        <f t="shared" si="2"/>
        <v>25.655316091954024</v>
      </c>
      <c r="AF23" t="s">
        <v>47</v>
      </c>
      <c r="AH23" t="s">
        <v>47</v>
      </c>
      <c r="AI23" t="s">
        <v>47</v>
      </c>
    </row>
    <row r="24" spans="1:35" x14ac:dyDescent="0.2">
      <c r="A24" s="57" t="s">
        <v>169</v>
      </c>
      <c r="B24" s="11" t="str">
        <f>[20]Fevereiro!$B$5</f>
        <v>*</v>
      </c>
      <c r="C24" s="11" t="str">
        <f>[20]Fevereiro!$B$6</f>
        <v>*</v>
      </c>
      <c r="D24" s="11" t="str">
        <f>[20]Fevereiro!$B$7</f>
        <v>*</v>
      </c>
      <c r="E24" s="11" t="str">
        <f>[20]Fevereiro!$B$8</f>
        <v>*</v>
      </c>
      <c r="F24" s="11" t="str">
        <f>[20]Fevereiro!$B$9</f>
        <v>*</v>
      </c>
      <c r="G24" s="11" t="str">
        <f>[20]Fevereiro!$B$10</f>
        <v>*</v>
      </c>
      <c r="H24" s="11" t="str">
        <f>[20]Fevereiro!$B$11</f>
        <v>*</v>
      </c>
      <c r="I24" s="11" t="str">
        <f>[20]Fevereiro!$B$12</f>
        <v>*</v>
      </c>
      <c r="J24" s="11" t="str">
        <f>[20]Fevereiro!$B$13</f>
        <v>*</v>
      </c>
      <c r="K24" s="11" t="str">
        <f>[20]Fevereiro!$B$14</f>
        <v>*</v>
      </c>
      <c r="L24" s="11" t="str">
        <f>[20]Fevereiro!$B$15</f>
        <v>*</v>
      </c>
      <c r="M24" s="11" t="str">
        <f>[20]Fevereiro!$B$16</f>
        <v>*</v>
      </c>
      <c r="N24" s="11" t="str">
        <f>[20]Fevereiro!$B$17</f>
        <v>*</v>
      </c>
      <c r="O24" s="11" t="str">
        <f>[20]Fevereiro!$B$18</f>
        <v>*</v>
      </c>
      <c r="P24" s="11" t="str">
        <f>[20]Fevereiro!$B$19</f>
        <v>*</v>
      </c>
      <c r="Q24" s="11" t="str">
        <f>[20]Fevereiro!$B$20</f>
        <v>*</v>
      </c>
      <c r="R24" s="11" t="str">
        <f>[20]Fevereiro!$B$21</f>
        <v>*</v>
      </c>
      <c r="S24" s="11" t="str">
        <f>[20]Fevereiro!$B$22</f>
        <v>*</v>
      </c>
      <c r="T24" s="11" t="str">
        <f>[20]Fevereiro!$B$23</f>
        <v>*</v>
      </c>
      <c r="U24" s="11" t="str">
        <f>[20]Fevereiro!$B$24</f>
        <v>*</v>
      </c>
      <c r="V24" s="11" t="str">
        <f>[20]Fevereiro!$B$25</f>
        <v>*</v>
      </c>
      <c r="W24" s="11" t="str">
        <f>[20]Fevereiro!$B$26</f>
        <v>*</v>
      </c>
      <c r="X24" s="11" t="str">
        <f>[20]Fevereiro!$B$27</f>
        <v>*</v>
      </c>
      <c r="Y24" s="11" t="str">
        <f>[20]Fevereiro!$B$28</f>
        <v>*</v>
      </c>
      <c r="Z24" s="11" t="str">
        <f>[20]Fevereiro!$B$29</f>
        <v>*</v>
      </c>
      <c r="AA24" s="11" t="str">
        <f>[20]Fevereiro!$B$30</f>
        <v>*</v>
      </c>
      <c r="AB24" s="11" t="str">
        <f>[20]Fevereiro!$B$31</f>
        <v>*</v>
      </c>
      <c r="AC24" s="11" t="str">
        <f>[20]Fevereiro!$B$32</f>
        <v>*</v>
      </c>
      <c r="AD24" s="11" t="str">
        <f>[20]Fevereiro!$B$33</f>
        <v>*</v>
      </c>
      <c r="AE24" s="126" t="s">
        <v>226</v>
      </c>
      <c r="AF24" s="12" t="s">
        <v>47</v>
      </c>
      <c r="AG24" t="s">
        <v>47</v>
      </c>
      <c r="AH24" t="s">
        <v>47</v>
      </c>
    </row>
    <row r="25" spans="1:35" x14ac:dyDescent="0.2">
      <c r="A25" s="57" t="s">
        <v>170</v>
      </c>
      <c r="B25" s="11">
        <f>[21]Fevereiro!$B$5</f>
        <v>25.270833333333332</v>
      </c>
      <c r="C25" s="11">
        <f>[21]Fevereiro!$B$6</f>
        <v>25.254166666666663</v>
      </c>
      <c r="D25" s="11">
        <f>[21]Fevereiro!$B$7</f>
        <v>22.816666666666666</v>
      </c>
      <c r="E25" s="11">
        <f>[21]Fevereiro!$B$8</f>
        <v>24.875</v>
      </c>
      <c r="F25" s="11">
        <f>[21]Fevereiro!$B$9</f>
        <v>24.604166666666671</v>
      </c>
      <c r="G25" s="11">
        <f>[21]Fevereiro!$B$10</f>
        <v>26.287499999999994</v>
      </c>
      <c r="H25" s="11">
        <f>[21]Fevereiro!$B$11</f>
        <v>27.183333333333334</v>
      </c>
      <c r="I25" s="11">
        <f>[21]Fevereiro!$B$12</f>
        <v>26.420833333333334</v>
      </c>
      <c r="J25" s="11">
        <f>[21]Fevereiro!$B$13</f>
        <v>27.583333333333339</v>
      </c>
      <c r="K25" s="11">
        <f>[21]Fevereiro!$B$14</f>
        <v>26.945833333333326</v>
      </c>
      <c r="L25" s="11">
        <f>[21]Fevereiro!$B$15</f>
        <v>25.691666666666659</v>
      </c>
      <c r="M25" s="11">
        <f>[21]Fevereiro!$B$16</f>
        <v>25.545833333333334</v>
      </c>
      <c r="N25" s="11">
        <f>[21]Fevereiro!$B$17</f>
        <v>26.1875</v>
      </c>
      <c r="O25" s="11">
        <f>[21]Fevereiro!$B$18</f>
        <v>25.879166666666666</v>
      </c>
      <c r="P25" s="11">
        <f>[21]Fevereiro!$B$19</f>
        <v>28.204166666666669</v>
      </c>
      <c r="Q25" s="11">
        <f>[21]Fevereiro!$B$20</f>
        <v>28.316666666666663</v>
      </c>
      <c r="R25" s="11">
        <f>[21]Fevereiro!$B$21</f>
        <v>28.875</v>
      </c>
      <c r="S25" s="11">
        <f>[21]Fevereiro!$B$22</f>
        <v>29.258333333333336</v>
      </c>
      <c r="T25" s="11">
        <f>[21]Fevereiro!$B$23</f>
        <v>26.762499999999999</v>
      </c>
      <c r="U25" s="11">
        <f>[21]Fevereiro!$B$24</f>
        <v>27.162500000000005</v>
      </c>
      <c r="V25" s="11">
        <f>[21]Fevereiro!$B$25</f>
        <v>26.329166666666662</v>
      </c>
      <c r="W25" s="11">
        <f>[21]Fevereiro!$B$26</f>
        <v>22.720833333333331</v>
      </c>
      <c r="X25" s="11">
        <f>[21]Fevereiro!$B$27</f>
        <v>21.55</v>
      </c>
      <c r="Y25" s="11">
        <f>[21]Fevereiro!$B$28</f>
        <v>25.645833333333329</v>
      </c>
      <c r="Z25" s="11">
        <f>[21]Fevereiro!$B$29</f>
        <v>27.858333333333331</v>
      </c>
      <c r="AA25" s="11">
        <f>[21]Fevereiro!$B$30</f>
        <v>25.395833333333339</v>
      </c>
      <c r="AB25" s="11">
        <f>[21]Fevereiro!$B$31</f>
        <v>23.549999999999997</v>
      </c>
      <c r="AC25" s="11">
        <f>[21]Fevereiro!$B$32</f>
        <v>22.854166666666668</v>
      </c>
      <c r="AD25" s="11">
        <f>[21]Fevereiro!$B$33</f>
        <v>25.583333333333332</v>
      </c>
      <c r="AE25" s="126">
        <f t="shared" si="2"/>
        <v>25.883189655172412</v>
      </c>
      <c r="AF25" s="12" t="s">
        <v>47</v>
      </c>
      <c r="AG25" t="s">
        <v>47</v>
      </c>
    </row>
    <row r="26" spans="1:35" x14ac:dyDescent="0.2">
      <c r="A26" s="57" t="s">
        <v>171</v>
      </c>
      <c r="B26" s="11">
        <f>[22]Fevereiro!$B$5</f>
        <v>26.149999999999991</v>
      </c>
      <c r="C26" s="11">
        <f>[22]Fevereiro!$B$6</f>
        <v>25.441666666666674</v>
      </c>
      <c r="D26" s="11">
        <f>[22]Fevereiro!$B$7</f>
        <v>23.862500000000001</v>
      </c>
      <c r="E26" s="11">
        <f>[22]Fevereiro!$B$8</f>
        <v>24.654166666666672</v>
      </c>
      <c r="F26" s="11">
        <f>[22]Fevereiro!$B$9</f>
        <v>25.479166666666671</v>
      </c>
      <c r="G26" s="11">
        <f>[22]Fevereiro!$B$10</f>
        <v>26.487500000000001</v>
      </c>
      <c r="H26" s="11">
        <f>[22]Fevereiro!$B$11</f>
        <v>27.349999999999994</v>
      </c>
      <c r="I26" s="11">
        <f>[22]Fevereiro!$B$12</f>
        <v>26.699999999999992</v>
      </c>
      <c r="J26" s="11">
        <f>[22]Fevereiro!$B$13</f>
        <v>26.733333333333338</v>
      </c>
      <c r="K26" s="11">
        <f>[22]Fevereiro!$B$14</f>
        <v>27.212500000000006</v>
      </c>
      <c r="L26" s="11">
        <f>[22]Fevereiro!$B$15</f>
        <v>25.049999999999997</v>
      </c>
      <c r="M26" s="11">
        <f>[22]Fevereiro!$B$16</f>
        <v>25.308333333333337</v>
      </c>
      <c r="N26" s="11">
        <f>[22]Fevereiro!$B$17</f>
        <v>25.833333333333332</v>
      </c>
      <c r="O26" s="11">
        <f>[22]Fevereiro!$B$18</f>
        <v>26.291666666666661</v>
      </c>
      <c r="P26" s="11">
        <f>[22]Fevereiro!$B$19</f>
        <v>27.658333333333335</v>
      </c>
      <c r="Q26" s="11">
        <f>[22]Fevereiro!$B$20</f>
        <v>28.608333333333331</v>
      </c>
      <c r="R26" s="11">
        <f>[22]Fevereiro!$B$21</f>
        <v>30.145833333333329</v>
      </c>
      <c r="S26" s="11">
        <f>[22]Fevereiro!$B$22</f>
        <v>28.320833333333329</v>
      </c>
      <c r="T26" s="11">
        <f>[22]Fevereiro!$B$23</f>
        <v>26.787499999999998</v>
      </c>
      <c r="U26" s="11">
        <f>[22]Fevereiro!$B$24</f>
        <v>26.537499999999994</v>
      </c>
      <c r="V26" s="11">
        <f>[22]Fevereiro!$B$25</f>
        <v>27.408333333333335</v>
      </c>
      <c r="W26" s="11">
        <f>[22]Fevereiro!$B$26</f>
        <v>24.125000000000004</v>
      </c>
      <c r="X26" s="11">
        <f>[22]Fevereiro!$B$27</f>
        <v>23.625000000000004</v>
      </c>
      <c r="Y26" s="11">
        <f>[22]Fevereiro!$B$28</f>
        <v>25.770833333333329</v>
      </c>
      <c r="Z26" s="11">
        <f>[22]Fevereiro!$B$29</f>
        <v>26.895833333333332</v>
      </c>
      <c r="AA26" s="11">
        <f>[22]Fevereiro!$B$30</f>
        <v>24.041666666666671</v>
      </c>
      <c r="AB26" s="11">
        <f>[22]Fevereiro!$B$31</f>
        <v>24.587499999999995</v>
      </c>
      <c r="AC26" s="11">
        <f>[22]Fevereiro!$B$32</f>
        <v>25.237500000000001</v>
      </c>
      <c r="AD26" s="11">
        <f>[22]Fevereiro!$B$33</f>
        <v>25.687500000000004</v>
      </c>
      <c r="AE26" s="126">
        <f t="shared" si="2"/>
        <v>26.13764367816092</v>
      </c>
      <c r="AF26" s="12" t="s">
        <v>47</v>
      </c>
      <c r="AG26" t="s">
        <v>47</v>
      </c>
      <c r="AH26" t="s">
        <v>47</v>
      </c>
    </row>
    <row r="27" spans="1:35" x14ac:dyDescent="0.2">
      <c r="A27" s="57" t="s">
        <v>8</v>
      </c>
      <c r="B27" s="11">
        <f>[23]Fevereiro!$B$5</f>
        <v>25.191666666666666</v>
      </c>
      <c r="C27" s="11">
        <f>[23]Fevereiro!$B$6</f>
        <v>25.079166666666666</v>
      </c>
      <c r="D27" s="11">
        <f>[23]Fevereiro!$B$7</f>
        <v>23.254166666666666</v>
      </c>
      <c r="E27" s="11">
        <f>[23]Fevereiro!$B$8</f>
        <v>24.266666666666669</v>
      </c>
      <c r="F27" s="11">
        <f>[23]Fevereiro!$B$9</f>
        <v>24.499999999999996</v>
      </c>
      <c r="G27" s="11">
        <f>[23]Fevereiro!$B$10</f>
        <v>25.887499999999992</v>
      </c>
      <c r="H27" s="11">
        <f>[23]Fevereiro!$B$11</f>
        <v>26.900000000000006</v>
      </c>
      <c r="I27" s="11">
        <f>[23]Fevereiro!$B$12</f>
        <v>26.212500000000006</v>
      </c>
      <c r="J27" s="11">
        <f>[23]Fevereiro!$B$13</f>
        <v>27.112500000000001</v>
      </c>
      <c r="K27" s="11">
        <f>[23]Fevereiro!$B$14</f>
        <v>26.683333333333326</v>
      </c>
      <c r="L27" s="11">
        <f>[23]Fevereiro!$B$15</f>
        <v>25.137500000000006</v>
      </c>
      <c r="M27" s="11">
        <f>[23]Fevereiro!$B$16</f>
        <v>25.066666666666666</v>
      </c>
      <c r="N27" s="11">
        <f>[23]Fevereiro!$B$17</f>
        <v>25.558333333333334</v>
      </c>
      <c r="O27" s="11">
        <f>[23]Fevereiro!$B$18</f>
        <v>25.570833333333336</v>
      </c>
      <c r="P27" s="11">
        <f>[23]Fevereiro!$B$19</f>
        <v>27.770833333333329</v>
      </c>
      <c r="Q27" s="11">
        <f>[23]Fevereiro!$B$20</f>
        <v>28.45</v>
      </c>
      <c r="R27" s="11">
        <f>[23]Fevereiro!$B$21</f>
        <v>28.195833333333336</v>
      </c>
      <c r="S27" s="11">
        <f>[23]Fevereiro!$B$22</f>
        <v>28.312499999999996</v>
      </c>
      <c r="T27" s="11">
        <f>[23]Fevereiro!$B$23</f>
        <v>26.104166666666668</v>
      </c>
      <c r="U27" s="11">
        <f>[23]Fevereiro!$B$24</f>
        <v>26.966666666666669</v>
      </c>
      <c r="V27" s="11">
        <f>[23]Fevereiro!$B$25</f>
        <v>26.787500000000005</v>
      </c>
      <c r="W27" s="11">
        <f>[23]Fevereiro!$B$26</f>
        <v>22.850000000000005</v>
      </c>
      <c r="X27" s="11">
        <f>[23]Fevereiro!$B$27</f>
        <v>22.345833333333335</v>
      </c>
      <c r="Y27" s="11">
        <f>[23]Fevereiro!$B$28</f>
        <v>25.100000000000005</v>
      </c>
      <c r="Z27" s="11">
        <f>[23]Fevereiro!$B$29</f>
        <v>27.391666666666666</v>
      </c>
      <c r="AA27" s="11">
        <f>[23]Fevereiro!$B$30</f>
        <v>24.679166666666671</v>
      </c>
      <c r="AB27" s="11">
        <f>[23]Fevereiro!$B$31</f>
        <v>23.745833333333334</v>
      </c>
      <c r="AC27" s="11">
        <f>[23]Fevereiro!$B$32</f>
        <v>24.0625</v>
      </c>
      <c r="AD27" s="11">
        <f>[23]Fevereiro!$B$33</f>
        <v>25.137500000000003</v>
      </c>
      <c r="AE27" s="87">
        <f t="shared" si="2"/>
        <v>25.666235632183909</v>
      </c>
      <c r="AG27" t="s">
        <v>47</v>
      </c>
      <c r="AH27" t="s">
        <v>47</v>
      </c>
    </row>
    <row r="28" spans="1:35" x14ac:dyDescent="0.2">
      <c r="A28" s="57" t="s">
        <v>9</v>
      </c>
      <c r="B28" s="11">
        <f>[24]Fevereiro!$B$5</f>
        <v>26.366666666666671</v>
      </c>
      <c r="C28" s="11">
        <f>[24]Fevereiro!$B$6</f>
        <v>25.616666666666664</v>
      </c>
      <c r="D28" s="11">
        <f>[24]Fevereiro!$B$7</f>
        <v>23.812500000000004</v>
      </c>
      <c r="E28" s="11">
        <f>[24]Fevereiro!$B$8</f>
        <v>25.037499999999998</v>
      </c>
      <c r="F28" s="11">
        <f>[24]Fevereiro!$B$9</f>
        <v>25.904166666666665</v>
      </c>
      <c r="G28" s="11">
        <f>[24]Fevereiro!$B$10</f>
        <v>26.370833333333334</v>
      </c>
      <c r="H28" s="11">
        <f>[24]Fevereiro!$B$11</f>
        <v>27.733333333333331</v>
      </c>
      <c r="I28" s="11">
        <f>[24]Fevereiro!$B$12</f>
        <v>26.445833333333336</v>
      </c>
      <c r="J28" s="11">
        <f>[24]Fevereiro!$B$13</f>
        <v>26.929166666666664</v>
      </c>
      <c r="K28" s="11">
        <f>[24]Fevereiro!$B$14</f>
        <v>27.473913043478259</v>
      </c>
      <c r="L28" s="11">
        <f>[24]Fevereiro!$B$15</f>
        <v>25.091666666666672</v>
      </c>
      <c r="M28" s="11">
        <f>[24]Fevereiro!$B$16</f>
        <v>25.354166666666661</v>
      </c>
      <c r="N28" s="11">
        <f>[24]Fevereiro!$B$17</f>
        <v>26.079166666666669</v>
      </c>
      <c r="O28" s="11">
        <f>[24]Fevereiro!$B$18</f>
        <v>26.487500000000001</v>
      </c>
      <c r="P28" s="11">
        <f>[24]Fevereiro!$B$19</f>
        <v>29.00833333333334</v>
      </c>
      <c r="Q28" s="11">
        <f>[24]Fevereiro!$B$20</f>
        <v>29.891666666666669</v>
      </c>
      <c r="R28" s="11">
        <f>[24]Fevereiro!$B$21</f>
        <v>30.333333333333329</v>
      </c>
      <c r="S28" s="11">
        <f>[24]Fevereiro!$B$22</f>
        <v>29.091666666666672</v>
      </c>
      <c r="T28" s="11">
        <f>[24]Fevereiro!$B$23</f>
        <v>26.904166666666665</v>
      </c>
      <c r="U28" s="11">
        <f>[24]Fevereiro!$B$24</f>
        <v>25.929166666666664</v>
      </c>
      <c r="V28" s="11">
        <f>[24]Fevereiro!$B$25</f>
        <v>26.583333333333329</v>
      </c>
      <c r="W28" s="11">
        <f>[24]Fevereiro!$B$26</f>
        <v>24.583333333333332</v>
      </c>
      <c r="X28" s="11">
        <f>[24]Fevereiro!$B$27</f>
        <v>24.204166666666669</v>
      </c>
      <c r="Y28" s="11">
        <f>[24]Fevereiro!$B$28</f>
        <v>25.999999999999996</v>
      </c>
      <c r="Z28" s="11">
        <f>[24]Fevereiro!$B$29</f>
        <v>26.183333333333334</v>
      </c>
      <c r="AA28" s="11">
        <f>[24]Fevereiro!$B$30</f>
        <v>23.629166666666663</v>
      </c>
      <c r="AB28" s="11">
        <f>[24]Fevereiro!$B$31</f>
        <v>24.595833333333331</v>
      </c>
      <c r="AC28" s="11">
        <f>[24]Fevereiro!$B$32</f>
        <v>25.170833333333334</v>
      </c>
      <c r="AD28" s="11">
        <f>[24]Fevereiro!$B$33</f>
        <v>25.483333333333338</v>
      </c>
      <c r="AE28" s="87">
        <f t="shared" si="2"/>
        <v>26.286025737131435</v>
      </c>
      <c r="AG28" t="s">
        <v>47</v>
      </c>
      <c r="AH28" t="s">
        <v>47</v>
      </c>
    </row>
    <row r="29" spans="1:35" x14ac:dyDescent="0.2">
      <c r="A29" s="57" t="s">
        <v>42</v>
      </c>
      <c r="B29" s="11">
        <f>[25]Fevereiro!$B$5</f>
        <v>27.587500000000002</v>
      </c>
      <c r="C29" s="11">
        <f>[25]Fevereiro!$B$6</f>
        <v>27.483333333333334</v>
      </c>
      <c r="D29" s="11">
        <f>[25]Fevereiro!$B$7</f>
        <v>26.720833333333335</v>
      </c>
      <c r="E29" s="11">
        <f>[25]Fevereiro!$B$8</f>
        <v>27.870833333333334</v>
      </c>
      <c r="F29" s="11">
        <f>[25]Fevereiro!$B$9</f>
        <v>27.591666666666672</v>
      </c>
      <c r="G29" s="11">
        <f>[25]Fevereiro!$B$10</f>
        <v>28.279166666666665</v>
      </c>
      <c r="H29" s="11">
        <f>[25]Fevereiro!$B$11</f>
        <v>28.320833333333336</v>
      </c>
      <c r="I29" s="11">
        <f>[25]Fevereiro!$B$12</f>
        <v>27.712499999999995</v>
      </c>
      <c r="J29" s="11">
        <f>[25]Fevereiro!$B$13</f>
        <v>28.345833333333335</v>
      </c>
      <c r="K29" s="11">
        <f>[25]Fevereiro!$B$14</f>
        <v>28.341666666666669</v>
      </c>
      <c r="L29" s="11">
        <f>[25]Fevereiro!$B$15</f>
        <v>27.179166666666656</v>
      </c>
      <c r="M29" s="11">
        <f>[25]Fevereiro!$B$16</f>
        <v>28.425000000000001</v>
      </c>
      <c r="N29" s="11">
        <f>[25]Fevereiro!$B$17</f>
        <v>28.195833333333336</v>
      </c>
      <c r="O29" s="11">
        <f>[25]Fevereiro!$B$18</f>
        <v>28.9375</v>
      </c>
      <c r="P29" s="11">
        <f>[25]Fevereiro!$B$19</f>
        <v>29.662499999999998</v>
      </c>
      <c r="Q29" s="11">
        <f>[25]Fevereiro!$B$20</f>
        <v>29.795833333333324</v>
      </c>
      <c r="R29" s="11">
        <f>[25]Fevereiro!$B$21</f>
        <v>29.862499999999994</v>
      </c>
      <c r="S29" s="11">
        <f>[25]Fevereiro!$B$22</f>
        <v>29.8</v>
      </c>
      <c r="T29" s="11">
        <f>[25]Fevereiro!$B$23</f>
        <v>29.362500000000001</v>
      </c>
      <c r="U29" s="11">
        <f>[25]Fevereiro!$B$24</f>
        <v>27.825000000000003</v>
      </c>
      <c r="V29" s="11">
        <f>[25]Fevereiro!$B$25</f>
        <v>27.774999999999995</v>
      </c>
      <c r="W29" s="11">
        <f>[25]Fevereiro!$B$26</f>
        <v>24.212500000000002</v>
      </c>
      <c r="X29" s="11">
        <f>[25]Fevereiro!$B$27</f>
        <v>23.870833333333337</v>
      </c>
      <c r="Y29" s="11">
        <f>[25]Fevereiro!$B$28</f>
        <v>27.287500000000005</v>
      </c>
      <c r="Z29" s="11">
        <f>[25]Fevereiro!$B$29</f>
        <v>27.908333333333335</v>
      </c>
      <c r="AA29" s="11">
        <f>[25]Fevereiro!$B$30</f>
        <v>25.766666666666669</v>
      </c>
      <c r="AB29" s="11">
        <f>[25]Fevereiro!$B$31</f>
        <v>24.804166666666664</v>
      </c>
      <c r="AC29" s="11">
        <f>[25]Fevereiro!$B$32</f>
        <v>25.741666666666664</v>
      </c>
      <c r="AD29" s="11">
        <f>[25]Fevereiro!$B$33</f>
        <v>27.075000000000003</v>
      </c>
      <c r="AE29" s="87">
        <f t="shared" si="2"/>
        <v>27.646264367816102</v>
      </c>
      <c r="AF29" s="12" t="s">
        <v>47</v>
      </c>
    </row>
    <row r="30" spans="1:35" x14ac:dyDescent="0.2">
      <c r="A30" s="57" t="s">
        <v>10</v>
      </c>
      <c r="B30" s="11">
        <f>[26]Fevereiro!$B$5</f>
        <v>25.400000000000002</v>
      </c>
      <c r="C30" s="11">
        <f>[26]Fevereiro!$B$6</f>
        <v>25.762499999999999</v>
      </c>
      <c r="D30" s="11">
        <f>[26]Fevereiro!$B$7</f>
        <v>23.458333333333332</v>
      </c>
      <c r="E30" s="11">
        <f>[26]Fevereiro!$B$8</f>
        <v>25.333333333333332</v>
      </c>
      <c r="F30" s="11">
        <f>[26]Fevereiro!$B$9</f>
        <v>25.337500000000002</v>
      </c>
      <c r="G30" s="11">
        <f>[26]Fevereiro!$B$10</f>
        <v>26.491666666666664</v>
      </c>
      <c r="H30" s="11">
        <f>[26]Fevereiro!$B$11</f>
        <v>27.970833333333331</v>
      </c>
      <c r="I30" s="11">
        <f>[26]Fevereiro!$B$12</f>
        <v>26.024999999999995</v>
      </c>
      <c r="J30" s="11">
        <f>[26]Fevereiro!$B$13</f>
        <v>27.375000000000004</v>
      </c>
      <c r="K30" s="11">
        <f>[26]Fevereiro!$B$14</f>
        <v>27.741666666666674</v>
      </c>
      <c r="L30" s="11">
        <f>[26]Fevereiro!$B$15</f>
        <v>24.995833333333334</v>
      </c>
      <c r="M30" s="11">
        <f>[26]Fevereiro!$B$16</f>
        <v>25.724999999999994</v>
      </c>
      <c r="N30" s="11">
        <f>[26]Fevereiro!$B$17</f>
        <v>26.466666666666669</v>
      </c>
      <c r="O30" s="11">
        <f>[26]Fevereiro!$B$18</f>
        <v>26.804166666666674</v>
      </c>
      <c r="P30" s="11">
        <f>[26]Fevereiro!$B$19</f>
        <v>28.349999999999998</v>
      </c>
      <c r="Q30" s="11">
        <f>[26]Fevereiro!$B$20</f>
        <v>29.104166666666671</v>
      </c>
      <c r="R30" s="11">
        <f>[26]Fevereiro!$B$21</f>
        <v>30.262500000000003</v>
      </c>
      <c r="S30" s="11">
        <f>[26]Fevereiro!$B$22</f>
        <v>29.441666666666663</v>
      </c>
      <c r="T30" s="11">
        <f>[26]Fevereiro!$B$23</f>
        <v>27.191666666666666</v>
      </c>
      <c r="U30" s="11">
        <f>[26]Fevereiro!$B$24</f>
        <v>26.462499999999995</v>
      </c>
      <c r="V30" s="11">
        <f>[26]Fevereiro!$B$25</f>
        <v>26.416666666666668</v>
      </c>
      <c r="W30" s="11">
        <f>[26]Fevereiro!$B$26</f>
        <v>23.295833333333334</v>
      </c>
      <c r="X30" s="11">
        <f>[26]Fevereiro!$B$27</f>
        <v>22.895833333333329</v>
      </c>
      <c r="Y30" s="11">
        <f>[26]Fevereiro!$B$28</f>
        <v>25.749999999999996</v>
      </c>
      <c r="Z30" s="11">
        <f>[26]Fevereiro!$B$29</f>
        <v>27.537500000000005</v>
      </c>
      <c r="AA30" s="11">
        <f>[26]Fevereiro!$B$30</f>
        <v>23.9375</v>
      </c>
      <c r="AB30" s="11">
        <f>[26]Fevereiro!$B$31</f>
        <v>23.866666666666671</v>
      </c>
      <c r="AC30" s="11">
        <f>[26]Fevereiro!$B$32</f>
        <v>24.38333333333334</v>
      </c>
      <c r="AD30" s="11">
        <f>[26]Fevereiro!$B$33</f>
        <v>25.645833333333339</v>
      </c>
      <c r="AE30" s="87">
        <f t="shared" si="2"/>
        <v>26.187212643678166</v>
      </c>
      <c r="AH30" t="s">
        <v>47</v>
      </c>
      <c r="AI30" t="s">
        <v>47</v>
      </c>
    </row>
    <row r="31" spans="1:35" x14ac:dyDescent="0.2">
      <c r="A31" s="57" t="s">
        <v>172</v>
      </c>
      <c r="B31" s="11">
        <f>[27]Fevereiro!$B$5</f>
        <v>26.076470588235296</v>
      </c>
      <c r="C31" s="11">
        <f>[27]Fevereiro!$B$6</f>
        <v>24.933333333333334</v>
      </c>
      <c r="D31" s="11">
        <f>[27]Fevereiro!$B$7</f>
        <v>24.511764705882349</v>
      </c>
      <c r="E31" s="11">
        <f>[27]Fevereiro!$B$8</f>
        <v>24.277777777777779</v>
      </c>
      <c r="F31" s="11">
        <f>[27]Fevereiro!$B$9</f>
        <v>25.100000000000005</v>
      </c>
      <c r="G31" s="11">
        <f>[27]Fevereiro!$B$10</f>
        <v>26.844444444444445</v>
      </c>
      <c r="H31" s="11">
        <f>[27]Fevereiro!$B$11</f>
        <v>27.994444444444444</v>
      </c>
      <c r="I31" s="11">
        <f>[27]Fevereiro!$B$12</f>
        <v>26.641176470588242</v>
      </c>
      <c r="J31" s="11">
        <f>[27]Fevereiro!$B$13</f>
        <v>27.222222222222221</v>
      </c>
      <c r="K31" s="11">
        <f>[27]Fevereiro!$B$14</f>
        <v>28.394117647058827</v>
      </c>
      <c r="L31" s="11">
        <f>[27]Fevereiro!$B$15</f>
        <v>25.135294117647057</v>
      </c>
      <c r="M31" s="11">
        <f>[27]Fevereiro!$B$16</f>
        <v>25.347058823529409</v>
      </c>
      <c r="N31" s="11">
        <f>[27]Fevereiro!$B$17</f>
        <v>26.166666666666671</v>
      </c>
      <c r="O31" s="11">
        <f>[27]Fevereiro!$B$18</f>
        <v>26.811111111111114</v>
      </c>
      <c r="P31" s="11">
        <f>[27]Fevereiro!$B$19</f>
        <v>27.635000000000002</v>
      </c>
      <c r="Q31" s="11">
        <f>[27]Fevereiro!$B$20</f>
        <v>29.2</v>
      </c>
      <c r="R31" s="11">
        <f>[27]Fevereiro!$B$21</f>
        <v>30.533333333333335</v>
      </c>
      <c r="S31" s="11">
        <f>[27]Fevereiro!$B$22</f>
        <v>30.41764705882353</v>
      </c>
      <c r="T31" s="11">
        <f>[27]Fevereiro!$B$23</f>
        <v>27.935294117647057</v>
      </c>
      <c r="U31" s="11">
        <f>[27]Fevereiro!$B$24</f>
        <v>27.240000000000002</v>
      </c>
      <c r="V31" s="11">
        <f>[27]Fevereiro!$B$25</f>
        <v>27.487500000000004</v>
      </c>
      <c r="W31" s="11">
        <f>[27]Fevereiro!$B$26</f>
        <v>23.05263157894737</v>
      </c>
      <c r="X31" s="11">
        <f>[27]Fevereiro!$B$27</f>
        <v>24.533333333333335</v>
      </c>
      <c r="Y31" s="11">
        <f>[27]Fevereiro!$B$28</f>
        <v>26.405263157894737</v>
      </c>
      <c r="Z31" s="11">
        <f>[27]Fevereiro!$B$29</f>
        <v>27.900000000000002</v>
      </c>
      <c r="AA31" s="11">
        <f>[27]Fevereiro!$B$30</f>
        <v>24.047058823529412</v>
      </c>
      <c r="AB31" s="11">
        <f>[27]Fevereiro!$B$31</f>
        <v>25.094117647058823</v>
      </c>
      <c r="AC31" s="11">
        <f>[27]Fevereiro!$B$32</f>
        <v>25.89411764705882</v>
      </c>
      <c r="AD31" s="11">
        <f>[27]Fevereiro!$B$33</f>
        <v>27.152941176470591</v>
      </c>
      <c r="AE31" s="126">
        <f t="shared" si="2"/>
        <v>26.551176559553038</v>
      </c>
    </row>
    <row r="32" spans="1:35" x14ac:dyDescent="0.2">
      <c r="A32" s="57" t="s">
        <v>11</v>
      </c>
      <c r="B32" s="11" t="str">
        <f>[28]Fevereiro!$B$5</f>
        <v>*</v>
      </c>
      <c r="C32" s="11" t="str">
        <f>[28]Fevereiro!$B$6</f>
        <v>*</v>
      </c>
      <c r="D32" s="11" t="str">
        <f>[28]Fevereiro!$B$7</f>
        <v>*</v>
      </c>
      <c r="E32" s="11" t="str">
        <f>[28]Fevereiro!$B$8</f>
        <v>*</v>
      </c>
      <c r="F32" s="11" t="str">
        <f>[28]Fevereiro!$B$9</f>
        <v>*</v>
      </c>
      <c r="G32" s="11" t="str">
        <f>[28]Fevereiro!$B$10</f>
        <v>*</v>
      </c>
      <c r="H32" s="11" t="str">
        <f>[28]Fevereiro!$B$11</f>
        <v>*</v>
      </c>
      <c r="I32" s="11" t="str">
        <f>[28]Fevereiro!$B$12</f>
        <v>*</v>
      </c>
      <c r="J32" s="11" t="str">
        <f>[28]Fevereiro!$B$13</f>
        <v>*</v>
      </c>
      <c r="K32" s="11" t="str">
        <f>[28]Fevereiro!$B$14</f>
        <v>*</v>
      </c>
      <c r="L32" s="11" t="str">
        <f>[28]Fevereiro!$B$15</f>
        <v>*</v>
      </c>
      <c r="M32" s="11" t="str">
        <f>[28]Fevereiro!$B$16</f>
        <v>*</v>
      </c>
      <c r="N32" s="11" t="str">
        <f>[28]Fevereiro!$B$17</f>
        <v>*</v>
      </c>
      <c r="O32" s="11" t="str">
        <f>[28]Fevereiro!$B$18</f>
        <v>*</v>
      </c>
      <c r="P32" s="11" t="str">
        <f>[28]Fevereiro!$B$19</f>
        <v>*</v>
      </c>
      <c r="Q32" s="11" t="str">
        <f>[28]Fevereiro!$B$20</f>
        <v>*</v>
      </c>
      <c r="R32" s="11" t="str">
        <f>[28]Fevereiro!$B$21</f>
        <v>*</v>
      </c>
      <c r="S32" s="11" t="str">
        <f>[28]Fevereiro!$B$22</f>
        <v>*</v>
      </c>
      <c r="T32" s="11" t="str">
        <f>[28]Fevereiro!$B$23</f>
        <v>*</v>
      </c>
      <c r="U32" s="11" t="str">
        <f>[28]Fevereiro!$B$24</f>
        <v>*</v>
      </c>
      <c r="V32" s="11" t="str">
        <f>[28]Fevereiro!$B$25</f>
        <v>*</v>
      </c>
      <c r="W32" s="11" t="str">
        <f>[28]Fevereiro!$B$26</f>
        <v>*</v>
      </c>
      <c r="X32" s="11" t="str">
        <f>[28]Fevereiro!$B$27</f>
        <v>*</v>
      </c>
      <c r="Y32" s="11" t="str">
        <f>[28]Fevereiro!$B$28</f>
        <v>*</v>
      </c>
      <c r="Z32" s="11" t="str">
        <f>[28]Fevereiro!$B$29</f>
        <v>*</v>
      </c>
      <c r="AA32" s="11" t="str">
        <f>[28]Fevereiro!$B$30</f>
        <v>*</v>
      </c>
      <c r="AB32" s="11" t="str">
        <f>[28]Fevereiro!$B$31</f>
        <v>*</v>
      </c>
      <c r="AC32" s="11" t="str">
        <f>[28]Fevereiro!$B$32</f>
        <v>*</v>
      </c>
      <c r="AD32" s="11" t="str">
        <f>[28]Fevereiro!$B$33</f>
        <v>*</v>
      </c>
      <c r="AE32" s="87" t="s">
        <v>226</v>
      </c>
      <c r="AF32" s="12" t="s">
        <v>47</v>
      </c>
      <c r="AH32" t="s">
        <v>47</v>
      </c>
      <c r="AI32" t="s">
        <v>47</v>
      </c>
    </row>
    <row r="33" spans="1:35" s="5" customFormat="1" x14ac:dyDescent="0.2">
      <c r="A33" s="57" t="s">
        <v>12</v>
      </c>
      <c r="B33" s="11">
        <f>[29]Fevereiro!$B$5</f>
        <v>27.22608695652173</v>
      </c>
      <c r="C33" s="11">
        <f>[29]Fevereiro!$B$6</f>
        <v>27.237499999999997</v>
      </c>
      <c r="D33" s="11">
        <f>[29]Fevereiro!$B$7</f>
        <v>26.808333333333337</v>
      </c>
      <c r="E33" s="11">
        <f>[29]Fevereiro!$B$8</f>
        <v>25.533333333333331</v>
      </c>
      <c r="F33" s="11">
        <f>[29]Fevereiro!$B$9</f>
        <v>25.654166666666658</v>
      </c>
      <c r="G33" s="11">
        <f>[29]Fevereiro!$B$10</f>
        <v>27.183333333333334</v>
      </c>
      <c r="H33" s="11">
        <f>[29]Fevereiro!$B$11</f>
        <v>27.779166666666672</v>
      </c>
      <c r="I33" s="11">
        <f>[29]Fevereiro!$B$12</f>
        <v>27.990909090909089</v>
      </c>
      <c r="J33" s="11">
        <f>[29]Fevereiro!$B$13</f>
        <v>27.345833333333331</v>
      </c>
      <c r="K33" s="11">
        <f>[29]Fevereiro!$B$14</f>
        <v>27.325000000000006</v>
      </c>
      <c r="L33" s="11">
        <f>[29]Fevereiro!$B$15</f>
        <v>27.208695652173915</v>
      </c>
      <c r="M33" s="11">
        <f>[29]Fevereiro!$B$16</f>
        <v>27.245833333333341</v>
      </c>
      <c r="N33" s="11">
        <f>[29]Fevereiro!$B$17</f>
        <v>27.216666666666665</v>
      </c>
      <c r="O33" s="11">
        <f>[29]Fevereiro!$B$18</f>
        <v>28.279166666666665</v>
      </c>
      <c r="P33" s="11">
        <f>[29]Fevereiro!$B$19</f>
        <v>29.520833333333325</v>
      </c>
      <c r="Q33" s="11">
        <f>[29]Fevereiro!$B$20</f>
        <v>28.366666666666671</v>
      </c>
      <c r="R33" s="11">
        <f>[29]Fevereiro!$B$21</f>
        <v>29.129166666666663</v>
      </c>
      <c r="S33" s="11">
        <f>[29]Fevereiro!$B$22</f>
        <v>29.591666666666665</v>
      </c>
      <c r="T33" s="11">
        <f>[29]Fevereiro!$B$23</f>
        <v>28.816666666666666</v>
      </c>
      <c r="U33" s="11">
        <f>[29]Fevereiro!$B$24</f>
        <v>27.245833333333337</v>
      </c>
      <c r="V33" s="11">
        <f>[29]Fevereiro!$B$25</f>
        <v>25.537500000000005</v>
      </c>
      <c r="W33" s="11">
        <f>[29]Fevereiro!$B$26</f>
        <v>24.666666666666668</v>
      </c>
      <c r="X33" s="11">
        <f>[29]Fevereiro!$B$27</f>
        <v>23.979166666666661</v>
      </c>
      <c r="Y33" s="11">
        <f>[29]Fevereiro!$B$28</f>
        <v>26.754166666666666</v>
      </c>
      <c r="Z33" s="11">
        <f>[29]Fevereiro!$B$29</f>
        <v>27.058333333333337</v>
      </c>
      <c r="AA33" s="11">
        <f>[29]Fevereiro!$B$30</f>
        <v>25.412500000000005</v>
      </c>
      <c r="AB33" s="11">
        <f>[29]Fevereiro!$B$31</f>
        <v>25.087500000000002</v>
      </c>
      <c r="AC33" s="11">
        <f>[29]Fevereiro!$B$32</f>
        <v>25.254166666666663</v>
      </c>
      <c r="AD33" s="11">
        <f>[29]Fevereiro!$B$33</f>
        <v>26.125000000000004</v>
      </c>
      <c r="AE33" s="87">
        <f t="shared" si="2"/>
        <v>26.98551235745763</v>
      </c>
      <c r="AG33" s="5" t="s">
        <v>47</v>
      </c>
      <c r="AH33" s="5" t="s">
        <v>47</v>
      </c>
    </row>
    <row r="34" spans="1:35" x14ac:dyDescent="0.2">
      <c r="A34" s="57" t="s">
        <v>13</v>
      </c>
      <c r="B34" s="11">
        <f>[30]Fevereiro!$B$5</f>
        <v>27.571428571428566</v>
      </c>
      <c r="C34" s="11">
        <f>[30]Fevereiro!$B$6</f>
        <v>27.54347826086957</v>
      </c>
      <c r="D34" s="11">
        <f>[30]Fevereiro!$B$7</f>
        <v>27.700000000000003</v>
      </c>
      <c r="E34" s="11">
        <f>[30]Fevereiro!$B$8</f>
        <v>29.141176470588235</v>
      </c>
      <c r="F34" s="11">
        <f>[30]Fevereiro!$B$9</f>
        <v>27.541666666666661</v>
      </c>
      <c r="G34" s="11">
        <f>[30]Fevereiro!$B$10</f>
        <v>27.125</v>
      </c>
      <c r="H34" s="11">
        <f>[30]Fevereiro!$B$11</f>
        <v>27.608333333333334</v>
      </c>
      <c r="I34" s="11">
        <f>[30]Fevereiro!$B$12</f>
        <v>28.116666666666664</v>
      </c>
      <c r="J34" s="11">
        <f>[30]Fevereiro!$B$13</f>
        <v>26.766666666666666</v>
      </c>
      <c r="K34" s="11">
        <f>[30]Fevereiro!$B$14</f>
        <v>27.020833333333332</v>
      </c>
      <c r="L34" s="11">
        <f>[30]Fevereiro!$B$15</f>
        <v>27.320833333333336</v>
      </c>
      <c r="M34" s="11">
        <f>[30]Fevereiro!$B$16</f>
        <v>26.8</v>
      </c>
      <c r="N34" s="11">
        <f>[30]Fevereiro!$B$17</f>
        <v>27.745833333333334</v>
      </c>
      <c r="O34" s="11">
        <f>[30]Fevereiro!$B$18</f>
        <v>29.116666666666671</v>
      </c>
      <c r="P34" s="11">
        <f>[30]Fevereiro!$B$19</f>
        <v>30.675000000000001</v>
      </c>
      <c r="Q34" s="11">
        <f>[30]Fevereiro!$B$20</f>
        <v>29.029166666666669</v>
      </c>
      <c r="R34" s="11">
        <f>[30]Fevereiro!$B$21</f>
        <v>30.208333333333332</v>
      </c>
      <c r="S34" s="11">
        <f>[30]Fevereiro!$B$22</f>
        <v>30.399999999999995</v>
      </c>
      <c r="T34" s="11">
        <f>[30]Fevereiro!$B$23</f>
        <v>28.762499999999999</v>
      </c>
      <c r="U34" s="11">
        <f>[30]Fevereiro!$B$24</f>
        <v>26.470833333333342</v>
      </c>
      <c r="V34" s="11">
        <f>[30]Fevereiro!$B$25</f>
        <v>27.366666666666664</v>
      </c>
      <c r="W34" s="11">
        <f>[30]Fevereiro!$B$26</f>
        <v>24.585714285714282</v>
      </c>
      <c r="X34" s="11">
        <f>[30]Fevereiro!$B$27</f>
        <v>24.73043478260869</v>
      </c>
      <c r="Y34" s="11">
        <f>[30]Fevereiro!$B$28</f>
        <v>27.162499999999994</v>
      </c>
      <c r="Z34" s="11">
        <f>[30]Fevereiro!$B$29</f>
        <v>28.566666666666677</v>
      </c>
      <c r="AA34" s="11">
        <f>[30]Fevereiro!$B$30</f>
        <v>26.308333333333337</v>
      </c>
      <c r="AB34" s="11">
        <f>[30]Fevereiro!$B$31</f>
        <v>26.430000000000007</v>
      </c>
      <c r="AC34" s="11">
        <f>[30]Fevereiro!$B$32</f>
        <v>25.7</v>
      </c>
      <c r="AD34" s="11">
        <f>[30]Fevereiro!$B$33</f>
        <v>27.713636363636365</v>
      </c>
      <c r="AE34" s="87">
        <f t="shared" si="2"/>
        <v>27.628564439132614</v>
      </c>
      <c r="AG34" t="s">
        <v>47</v>
      </c>
      <c r="AI34" t="s">
        <v>47</v>
      </c>
    </row>
    <row r="35" spans="1:35" x14ac:dyDescent="0.2">
      <c r="A35" s="57" t="s">
        <v>173</v>
      </c>
      <c r="B35" s="11">
        <f>[31]Fevereiro!$B$5</f>
        <v>26.158333333333331</v>
      </c>
      <c r="C35" s="11">
        <f>[31]Fevereiro!$B$6</f>
        <v>26.920833333333331</v>
      </c>
      <c r="D35" s="11">
        <f>[31]Fevereiro!$B$7</f>
        <v>25.775000000000009</v>
      </c>
      <c r="E35" s="11">
        <f>[31]Fevereiro!$B$8</f>
        <v>24.629166666666666</v>
      </c>
      <c r="F35" s="11">
        <f>[31]Fevereiro!$B$9</f>
        <v>24.816666666666674</v>
      </c>
      <c r="G35" s="11">
        <f>[31]Fevereiro!$B$10</f>
        <v>25.745833333333334</v>
      </c>
      <c r="H35" s="11">
        <f>[31]Fevereiro!$B$11</f>
        <v>27.037499999999998</v>
      </c>
      <c r="I35" s="11">
        <f>[31]Fevereiro!$B$12</f>
        <v>26.137500000000003</v>
      </c>
      <c r="J35" s="11">
        <f>[31]Fevereiro!$B$13</f>
        <v>26.004166666666666</v>
      </c>
      <c r="K35" s="11">
        <f>[31]Fevereiro!$B$14</f>
        <v>27.412500000000005</v>
      </c>
      <c r="L35" s="11">
        <f>[31]Fevereiro!$B$15</f>
        <v>25.316666666666674</v>
      </c>
      <c r="M35" s="11">
        <f>[31]Fevereiro!$B$16</f>
        <v>25.791666666666668</v>
      </c>
      <c r="N35" s="11">
        <f>[31]Fevereiro!$B$17</f>
        <v>26.066666666666666</v>
      </c>
      <c r="O35" s="11">
        <f>[31]Fevereiro!$B$18</f>
        <v>26.900000000000002</v>
      </c>
      <c r="P35" s="11">
        <f>[31]Fevereiro!$B$19</f>
        <v>27.741666666666664</v>
      </c>
      <c r="Q35" s="11">
        <f>[31]Fevereiro!$B$20</f>
        <v>28.487499999999994</v>
      </c>
      <c r="R35" s="11">
        <f>[31]Fevereiro!$B$21</f>
        <v>29.349999999999994</v>
      </c>
      <c r="S35" s="11">
        <f>[31]Fevereiro!$B$22</f>
        <v>29.316666666666666</v>
      </c>
      <c r="T35" s="11">
        <f>[31]Fevereiro!$B$23</f>
        <v>27.212499999999995</v>
      </c>
      <c r="U35" s="11">
        <f>[31]Fevereiro!$B$24</f>
        <v>26.429166666666671</v>
      </c>
      <c r="V35" s="11">
        <f>[31]Fevereiro!$B$25</f>
        <v>27.233333333333334</v>
      </c>
      <c r="W35" s="11">
        <f>[31]Fevereiro!$B$26</f>
        <v>24.058333333333337</v>
      </c>
      <c r="X35" s="11">
        <f>[31]Fevereiro!$B$27</f>
        <v>22.816666666666666</v>
      </c>
      <c r="Y35" s="11">
        <f>[31]Fevereiro!$B$28</f>
        <v>26.237500000000008</v>
      </c>
      <c r="Z35" s="11">
        <f>[31]Fevereiro!$B$29</f>
        <v>27.062500000000004</v>
      </c>
      <c r="AA35" s="11">
        <f>[31]Fevereiro!$B$30</f>
        <v>23.25</v>
      </c>
      <c r="AB35" s="11">
        <f>[31]Fevereiro!$B$31</f>
        <v>22.962499999999995</v>
      </c>
      <c r="AC35" s="11">
        <f>[31]Fevereiro!$B$32</f>
        <v>24.041666666666671</v>
      </c>
      <c r="AD35" s="11">
        <f>[31]Fevereiro!$B$33</f>
        <v>25.245833333333334</v>
      </c>
      <c r="AE35" s="126">
        <f t="shared" si="2"/>
        <v>26.07442528735632</v>
      </c>
      <c r="AH35" t="s">
        <v>47</v>
      </c>
    </row>
    <row r="36" spans="1:35" x14ac:dyDescent="0.2">
      <c r="A36" s="57" t="s">
        <v>144</v>
      </c>
      <c r="B36" s="11" t="str">
        <f>[32]Fevereiro!$B$5</f>
        <v>*</v>
      </c>
      <c r="C36" s="11" t="str">
        <f>[32]Fevereiro!$B$6</f>
        <v>*</v>
      </c>
      <c r="D36" s="11" t="str">
        <f>[32]Fevereiro!$B$7</f>
        <v>*</v>
      </c>
      <c r="E36" s="11" t="str">
        <f>[32]Fevereiro!$B$8</f>
        <v>*</v>
      </c>
      <c r="F36" s="11" t="str">
        <f>[32]Fevereiro!$B$9</f>
        <v>*</v>
      </c>
      <c r="G36" s="11" t="str">
        <f>[32]Fevereiro!$B$10</f>
        <v>*</v>
      </c>
      <c r="H36" s="11" t="str">
        <f>[32]Fevereiro!$B$11</f>
        <v>*</v>
      </c>
      <c r="I36" s="11" t="str">
        <f>[32]Fevereiro!$B$12</f>
        <v>*</v>
      </c>
      <c r="J36" s="11" t="str">
        <f>[32]Fevereiro!$B$13</f>
        <v>*</v>
      </c>
      <c r="K36" s="11" t="str">
        <f>[32]Fevereiro!$B$14</f>
        <v>*</v>
      </c>
      <c r="L36" s="11" t="str">
        <f>[32]Fevereiro!$B$15</f>
        <v>*</v>
      </c>
      <c r="M36" s="11" t="str">
        <f>[32]Fevereiro!$B$16</f>
        <v>*</v>
      </c>
      <c r="N36" s="11" t="str">
        <f>[32]Fevereiro!$B$17</f>
        <v>*</v>
      </c>
      <c r="O36" s="11" t="str">
        <f>[32]Fevereiro!$B$18</f>
        <v>*</v>
      </c>
      <c r="P36" s="11" t="str">
        <f>[32]Fevereiro!$B$19</f>
        <v>*</v>
      </c>
      <c r="Q36" s="11" t="str">
        <f>[32]Fevereiro!$B$20</f>
        <v>*</v>
      </c>
      <c r="R36" s="11" t="str">
        <f>[32]Fevereiro!$B$21</f>
        <v>*</v>
      </c>
      <c r="S36" s="11" t="str">
        <f>[32]Fevereiro!$B$22</f>
        <v>*</v>
      </c>
      <c r="T36" s="11" t="str">
        <f>[32]Fevereiro!$B$23</f>
        <v>*</v>
      </c>
      <c r="U36" s="11" t="str">
        <f>[32]Fevereiro!$B$24</f>
        <v>*</v>
      </c>
      <c r="V36" s="11" t="str">
        <f>[32]Fevereiro!$B$25</f>
        <v>*</v>
      </c>
      <c r="W36" s="11" t="str">
        <f>[32]Fevereiro!$B$26</f>
        <v>*</v>
      </c>
      <c r="X36" s="11" t="str">
        <f>[32]Fevereiro!$B$27</f>
        <v>*</v>
      </c>
      <c r="Y36" s="11" t="str">
        <f>[32]Fevereiro!$B$28</f>
        <v>*</v>
      </c>
      <c r="Z36" s="11" t="str">
        <f>[32]Fevereiro!$B$29</f>
        <v>*</v>
      </c>
      <c r="AA36" s="11" t="str">
        <f>[32]Fevereiro!$B$30</f>
        <v>*</v>
      </c>
      <c r="AB36" s="11" t="str">
        <f>[32]Fevereiro!$B$31</f>
        <v>*</v>
      </c>
      <c r="AC36" s="11" t="str">
        <f>[32]Fevereiro!$B$32</f>
        <v>*</v>
      </c>
      <c r="AD36" s="11" t="str">
        <f>[32]Fevereiro!$B$33</f>
        <v>*</v>
      </c>
      <c r="AE36" s="126" t="s">
        <v>226</v>
      </c>
      <c r="AH36" t="s">
        <v>47</v>
      </c>
    </row>
    <row r="37" spans="1:35" x14ac:dyDescent="0.2">
      <c r="A37" s="57" t="s">
        <v>14</v>
      </c>
      <c r="B37" s="11">
        <f>[33]Fevereiro!$B$5</f>
        <v>29.069230769230771</v>
      </c>
      <c r="C37" s="11">
        <f>[33]Fevereiro!$B$6</f>
        <v>27.8</v>
      </c>
      <c r="D37" s="11">
        <f>[33]Fevereiro!$B$7</f>
        <v>29.392307692307693</v>
      </c>
      <c r="E37" s="11">
        <f>[33]Fevereiro!$B$8</f>
        <v>28.966666666666665</v>
      </c>
      <c r="F37" s="11">
        <f>[33]Fevereiro!$B$9</f>
        <v>26.984615384615385</v>
      </c>
      <c r="G37" s="11">
        <f>[33]Fevereiro!$B$10</f>
        <v>27.900000000000002</v>
      </c>
      <c r="H37" s="11">
        <f>[33]Fevereiro!$B$11</f>
        <v>26.041666666666668</v>
      </c>
      <c r="I37" s="11">
        <f>[33]Fevereiro!$B$12</f>
        <v>28.087499999999999</v>
      </c>
      <c r="J37" s="11">
        <f>[33]Fevereiro!$B$13</f>
        <v>27.511111111111109</v>
      </c>
      <c r="K37" s="11">
        <f>[33]Fevereiro!$B$14</f>
        <v>27.1666666666667</v>
      </c>
      <c r="L37" s="11">
        <f>[33]Fevereiro!$B$15</f>
        <v>29.171428571428574</v>
      </c>
      <c r="M37" s="11">
        <f>[33]Fevereiro!$B$16</f>
        <v>26.744444444444444</v>
      </c>
      <c r="N37" s="11">
        <f>[33]Fevereiro!$B$17</f>
        <v>29.533333333333335</v>
      </c>
      <c r="O37" s="11">
        <f>[33]Fevereiro!$B$18</f>
        <v>28.677777777777781</v>
      </c>
      <c r="P37" s="11">
        <f>[33]Fevereiro!$B$19</f>
        <v>25.8</v>
      </c>
      <c r="Q37" s="11" t="str">
        <f>[33]Fevereiro!$B$20</f>
        <v>*</v>
      </c>
      <c r="R37" s="11" t="str">
        <f>[33]Fevereiro!$B$21</f>
        <v>*</v>
      </c>
      <c r="S37" s="11" t="str">
        <f>[33]Fevereiro!$B$22</f>
        <v>*</v>
      </c>
      <c r="T37" s="11" t="str">
        <f>[33]Fevereiro!$B$23</f>
        <v>*</v>
      </c>
      <c r="U37" s="11" t="str">
        <f>[33]Fevereiro!$B$24</f>
        <v>*</v>
      </c>
      <c r="V37" s="11" t="str">
        <f>[33]Fevereiro!$B$25</f>
        <v>*</v>
      </c>
      <c r="W37" s="11" t="str">
        <f>[33]Fevereiro!$B$26</f>
        <v>*</v>
      </c>
      <c r="X37" s="11" t="str">
        <f>[33]Fevereiro!$B$27</f>
        <v>*</v>
      </c>
      <c r="Y37" s="11" t="str">
        <f>[33]Fevereiro!$B$28</f>
        <v>*</v>
      </c>
      <c r="Z37" s="11" t="str">
        <f>[33]Fevereiro!$B$29</f>
        <v>*</v>
      </c>
      <c r="AA37" s="11" t="str">
        <f>[33]Fevereiro!$B$30</f>
        <v>*</v>
      </c>
      <c r="AB37" s="11" t="str">
        <f>[33]Fevereiro!$B$31</f>
        <v>*</v>
      </c>
      <c r="AC37" s="11" t="str">
        <f>[33]Fevereiro!$B$32</f>
        <v>*</v>
      </c>
      <c r="AD37" s="11" t="str">
        <f>[33]Fevereiro!$B$33</f>
        <v>*</v>
      </c>
      <c r="AE37" s="87">
        <f t="shared" si="2"/>
        <v>27.923116605616613</v>
      </c>
      <c r="AG37" t="s">
        <v>47</v>
      </c>
      <c r="AH37" t="s">
        <v>47</v>
      </c>
    </row>
    <row r="38" spans="1:35" x14ac:dyDescent="0.2">
      <c r="A38" s="57" t="s">
        <v>174</v>
      </c>
      <c r="B38" s="11">
        <f>[34]Fevereiro!$B$5</f>
        <v>25.294444444444451</v>
      </c>
      <c r="C38" s="11">
        <f>[34]Fevereiro!$B$6</f>
        <v>25.135294117647057</v>
      </c>
      <c r="D38" s="11">
        <f>[34]Fevereiro!$B$7</f>
        <v>26.259999999999994</v>
      </c>
      <c r="E38" s="11">
        <f>[34]Fevereiro!$B$8</f>
        <v>25.574999999999996</v>
      </c>
      <c r="F38" s="11">
        <f>[34]Fevereiro!$B$9</f>
        <v>25.555</v>
      </c>
      <c r="G38" s="11">
        <f>[34]Fevereiro!$B$10</f>
        <v>24.313333333333333</v>
      </c>
      <c r="H38" s="11">
        <f>[34]Fevereiro!$B$11</f>
        <v>25.037499999999998</v>
      </c>
      <c r="I38" s="11">
        <f>[34]Fevereiro!$B$12</f>
        <v>25.412500000000001</v>
      </c>
      <c r="J38" s="11">
        <f>[34]Fevereiro!$B$13</f>
        <v>25.459999999999997</v>
      </c>
      <c r="K38" s="11">
        <f>[34]Fevereiro!$B$14</f>
        <v>25.200000000000006</v>
      </c>
      <c r="L38" s="11">
        <f>[34]Fevereiro!$B$15</f>
        <v>25.60526315789474</v>
      </c>
      <c r="M38" s="11">
        <f>[34]Fevereiro!$B$16</f>
        <v>25.117647058823522</v>
      </c>
      <c r="N38" s="11">
        <f>[34]Fevereiro!$B$17</f>
        <v>25.09375</v>
      </c>
      <c r="O38" s="11">
        <f>[34]Fevereiro!$B$18</f>
        <v>26.166666666666668</v>
      </c>
      <c r="P38" s="11">
        <f>[34]Fevereiro!$B$19</f>
        <v>26.306250000000002</v>
      </c>
      <c r="Q38" s="11">
        <f>[34]Fevereiro!$B$20</f>
        <v>25.599999999999998</v>
      </c>
      <c r="R38" s="11">
        <f>[34]Fevereiro!$B$21</f>
        <v>25.770588235294124</v>
      </c>
      <c r="S38" s="11">
        <f>[34]Fevereiro!$B$22</f>
        <v>25.306249999999999</v>
      </c>
      <c r="T38" s="11">
        <f>[34]Fevereiro!$B$23</f>
        <v>25.800000000000004</v>
      </c>
      <c r="U38" s="11">
        <f>[34]Fevereiro!$B$24</f>
        <v>26.206250000000001</v>
      </c>
      <c r="V38" s="11">
        <f>[34]Fevereiro!$B$25</f>
        <v>25.136842105263163</v>
      </c>
      <c r="W38" s="11">
        <f>[34]Fevereiro!$B$26</f>
        <v>25.136363636363637</v>
      </c>
      <c r="X38" s="11">
        <f>[34]Fevereiro!$B$27</f>
        <v>24.74285714285714</v>
      </c>
      <c r="Y38" s="11">
        <f>[34]Fevereiro!$B$28</f>
        <v>24.988235294117647</v>
      </c>
      <c r="Z38" s="11">
        <f>[34]Fevereiro!$B$29</f>
        <v>25.905263157894744</v>
      </c>
      <c r="AA38" s="11">
        <f>[34]Fevereiro!$B$30</f>
        <v>25.378260869565224</v>
      </c>
      <c r="AB38" s="11">
        <f>[34]Fevereiro!$B$31</f>
        <v>24.017647058823531</v>
      </c>
      <c r="AC38" s="11">
        <f>[34]Fevereiro!$B$32</f>
        <v>23.813333333333333</v>
      </c>
      <c r="AD38" s="11">
        <f>[34]Fevereiro!$B$33</f>
        <v>26.09375</v>
      </c>
      <c r="AE38" s="126">
        <f t="shared" si="2"/>
        <v>25.359596193528354</v>
      </c>
      <c r="AF38" s="119" t="s">
        <v>47</v>
      </c>
      <c r="AG38" s="119" t="s">
        <v>47</v>
      </c>
    </row>
    <row r="39" spans="1:35" x14ac:dyDescent="0.2">
      <c r="A39" s="57" t="s">
        <v>15</v>
      </c>
      <c r="B39" s="11">
        <f>[35]Fevereiro!$B$5</f>
        <v>24.633333333333329</v>
      </c>
      <c r="C39" s="11">
        <f>[35]Fevereiro!$B$6</f>
        <v>24.445833333333329</v>
      </c>
      <c r="D39" s="11">
        <f>[35]Fevereiro!$B$7</f>
        <v>24.058333333333334</v>
      </c>
      <c r="E39" s="11">
        <f>[35]Fevereiro!$B$8</f>
        <v>23.541666666666668</v>
      </c>
      <c r="F39" s="11">
        <f>[35]Fevereiro!$B$9</f>
        <v>22.829166666666666</v>
      </c>
      <c r="G39" s="11">
        <f>[35]Fevereiro!$B$10</f>
        <v>25.112500000000001</v>
      </c>
      <c r="H39" s="11">
        <f>[35]Fevereiro!$B$11</f>
        <v>25.474999999999998</v>
      </c>
      <c r="I39" s="11">
        <f>[35]Fevereiro!$B$12</f>
        <v>25.129166666666666</v>
      </c>
      <c r="J39" s="11">
        <f>[35]Fevereiro!$B$13</f>
        <v>25.262499999999999</v>
      </c>
      <c r="K39" s="11">
        <f>[35]Fevereiro!$B$14</f>
        <v>25.916666666666668</v>
      </c>
      <c r="L39" s="11">
        <f>[35]Fevereiro!$B$15</f>
        <v>23.724999999999994</v>
      </c>
      <c r="M39" s="11">
        <f>[35]Fevereiro!$B$16</f>
        <v>23.637500000000003</v>
      </c>
      <c r="N39" s="11">
        <f>[35]Fevereiro!$B$17</f>
        <v>24.175000000000001</v>
      </c>
      <c r="O39" s="11">
        <f>[35]Fevereiro!$B$18</f>
        <v>24.783333333333331</v>
      </c>
      <c r="P39" s="11">
        <f>[35]Fevereiro!$B$19</f>
        <v>27.108333333333324</v>
      </c>
      <c r="Q39" s="11">
        <f>[35]Fevereiro!$B$20</f>
        <v>27.337499999999995</v>
      </c>
      <c r="R39" s="11">
        <f>[35]Fevereiro!$B$21</f>
        <v>27.67916666666666</v>
      </c>
      <c r="S39" s="11">
        <f>[35]Fevereiro!$B$22</f>
        <v>27.954166666666666</v>
      </c>
      <c r="T39" s="11">
        <f>[35]Fevereiro!$B$23</f>
        <v>25.487499999999994</v>
      </c>
      <c r="U39" s="11">
        <f>[35]Fevereiro!$B$24</f>
        <v>24.899999999999995</v>
      </c>
      <c r="V39" s="11">
        <f>[35]Fevereiro!$B$25</f>
        <v>24.216666666666669</v>
      </c>
      <c r="W39" s="11">
        <f>[35]Fevereiro!$B$26</f>
        <v>19.912499999999998</v>
      </c>
      <c r="X39" s="11">
        <f>[35]Fevereiro!$B$27</f>
        <v>22.325000000000003</v>
      </c>
      <c r="Y39" s="11">
        <f>[35]Fevereiro!$B$28</f>
        <v>25.670833333333338</v>
      </c>
      <c r="Z39" s="11">
        <f>[35]Fevereiro!$B$29</f>
        <v>25.841666666666669</v>
      </c>
      <c r="AA39" s="11">
        <f>[35]Fevereiro!$B$30</f>
        <v>23.366666666666671</v>
      </c>
      <c r="AB39" s="11">
        <f>[35]Fevereiro!$B$31</f>
        <v>22.750000000000004</v>
      </c>
      <c r="AC39" s="11">
        <f>[35]Fevereiro!$B$32</f>
        <v>24.325000000000003</v>
      </c>
      <c r="AD39" s="11">
        <f>[35]Fevereiro!$B$33</f>
        <v>25.120833333333334</v>
      </c>
      <c r="AE39" s="87">
        <f t="shared" si="2"/>
        <v>24.714511494252871</v>
      </c>
      <c r="AF39" s="12" t="s">
        <v>47</v>
      </c>
      <c r="AG39" t="s">
        <v>47</v>
      </c>
      <c r="AH39" t="s">
        <v>47</v>
      </c>
    </row>
    <row r="40" spans="1:35" x14ac:dyDescent="0.2">
      <c r="A40" s="57" t="s">
        <v>16</v>
      </c>
      <c r="B40" s="11">
        <f>[36]Fevereiro!$B$5</f>
        <v>30.836363636363629</v>
      </c>
      <c r="C40" s="11">
        <f>[36]Fevereiro!$B$6</f>
        <v>28.491666666666671</v>
      </c>
      <c r="D40" s="11">
        <f>[36]Fevereiro!$B$7</f>
        <v>26.670833333333331</v>
      </c>
      <c r="E40" s="11">
        <f>[36]Fevereiro!$B$8</f>
        <v>27.779166666666669</v>
      </c>
      <c r="F40" s="11">
        <f>[36]Fevereiro!$B$9</f>
        <v>29.900000000000006</v>
      </c>
      <c r="G40" s="11">
        <f>[36]Fevereiro!$B$10</f>
        <v>29.941666666666666</v>
      </c>
      <c r="H40" s="11">
        <f>[36]Fevereiro!$B$11</f>
        <v>28.737499999999997</v>
      </c>
      <c r="I40" s="11">
        <f>[36]Fevereiro!$B$12</f>
        <v>23.75</v>
      </c>
      <c r="J40" s="11" t="str">
        <f>[36]Fevereiro!$B$13</f>
        <v>*</v>
      </c>
      <c r="K40" s="11" t="str">
        <f>[36]Fevereiro!$B$14</f>
        <v>*</v>
      </c>
      <c r="L40" s="11">
        <f>[36]Fevereiro!$B$15</f>
        <v>30.341666666666669</v>
      </c>
      <c r="M40" s="11">
        <f>[36]Fevereiro!$B$16</f>
        <v>28.816666666666674</v>
      </c>
      <c r="N40" s="11">
        <f>[36]Fevereiro!$B$17</f>
        <v>29.854166666666668</v>
      </c>
      <c r="O40" s="11">
        <f>[36]Fevereiro!$B$18</f>
        <v>30.516666666666666</v>
      </c>
      <c r="P40" s="11">
        <f>[36]Fevereiro!$B$19</f>
        <v>30.850000000000005</v>
      </c>
      <c r="Q40" s="11">
        <f>[36]Fevereiro!$B$20</f>
        <v>31.312500000000004</v>
      </c>
      <c r="R40" s="11">
        <f>[36]Fevereiro!$B$21</f>
        <v>29.137500000000003</v>
      </c>
      <c r="S40" s="11" t="str">
        <f>[36]Fevereiro!$B$22</f>
        <v>*</v>
      </c>
      <c r="T40" s="11" t="str">
        <f>[36]Fevereiro!$B$23</f>
        <v>*</v>
      </c>
      <c r="U40" s="11">
        <f>[36]Fevereiro!$B$24</f>
        <v>26.28</v>
      </c>
      <c r="V40" s="11">
        <f>[36]Fevereiro!$B$25</f>
        <v>27.141666666666676</v>
      </c>
      <c r="W40" s="11">
        <f>[36]Fevereiro!$B$26</f>
        <v>23.279166666666669</v>
      </c>
      <c r="X40" s="11">
        <f>[36]Fevereiro!$B$27</f>
        <v>23.054166666666664</v>
      </c>
      <c r="Y40" s="11">
        <f>[36]Fevereiro!$B$28</f>
        <v>27.691666666666674</v>
      </c>
      <c r="Z40" s="11">
        <f>[36]Fevereiro!$B$29</f>
        <v>29.749999999999996</v>
      </c>
      <c r="AA40" s="11">
        <f>[36]Fevereiro!$B$30</f>
        <v>31</v>
      </c>
      <c r="AB40" s="11" t="str">
        <f>[36]Fevereiro!$B$31</f>
        <v>*</v>
      </c>
      <c r="AC40" s="11" t="str">
        <f>[36]Fevereiro!$B$32</f>
        <v>*</v>
      </c>
      <c r="AD40" s="11" t="str">
        <f>[36]Fevereiro!$B$33</f>
        <v>*</v>
      </c>
      <c r="AE40" s="87">
        <f t="shared" si="2"/>
        <v>28.415137741046838</v>
      </c>
      <c r="AF40" s="12" t="s">
        <v>47</v>
      </c>
      <c r="AH40" t="s">
        <v>47</v>
      </c>
    </row>
    <row r="41" spans="1:35" x14ac:dyDescent="0.2">
      <c r="A41" s="57" t="s">
        <v>175</v>
      </c>
      <c r="B41" s="11">
        <f>[37]Fevereiro!$B$5</f>
        <v>26.545833333333334</v>
      </c>
      <c r="C41" s="11">
        <f>[37]Fevereiro!$B$6</f>
        <v>25.541666666666668</v>
      </c>
      <c r="D41" s="11">
        <f>[37]Fevereiro!$B$7</f>
        <v>27.529166666666665</v>
      </c>
      <c r="E41" s="11">
        <f>[37]Fevereiro!$B$8</f>
        <v>26.654166666666672</v>
      </c>
      <c r="F41" s="11">
        <f>[37]Fevereiro!$B$9</f>
        <v>25.387499999999999</v>
      </c>
      <c r="G41" s="11">
        <f>[37]Fevereiro!$B$10</f>
        <v>25.916666666666671</v>
      </c>
      <c r="H41" s="11">
        <f>[37]Fevereiro!$B$11</f>
        <v>26.187500000000004</v>
      </c>
      <c r="I41" s="11">
        <f>[37]Fevereiro!$B$12</f>
        <v>26.041666666666671</v>
      </c>
      <c r="J41" s="11">
        <f>[37]Fevereiro!$B$13</f>
        <v>26.204166666666669</v>
      </c>
      <c r="K41" s="11">
        <f>[37]Fevereiro!$B$14</f>
        <v>26.233333333333334</v>
      </c>
      <c r="L41" s="11">
        <f>[37]Fevereiro!$B$15</f>
        <v>24.820833333333329</v>
      </c>
      <c r="M41" s="11">
        <f>[37]Fevereiro!$B$16</f>
        <v>25.958333333333339</v>
      </c>
      <c r="N41" s="11">
        <f>[37]Fevereiro!$B$17</f>
        <v>26.508333333333336</v>
      </c>
      <c r="O41" s="11">
        <f>[37]Fevereiro!$B$18</f>
        <v>27.654166666666669</v>
      </c>
      <c r="P41" s="11">
        <f>[37]Fevereiro!$B$19</f>
        <v>27.820833333333329</v>
      </c>
      <c r="Q41" s="11">
        <f>[37]Fevereiro!$B$20</f>
        <v>28.387499999999992</v>
      </c>
      <c r="R41" s="11">
        <f>[37]Fevereiro!$B$21</f>
        <v>29.179166666666671</v>
      </c>
      <c r="S41" s="11">
        <f>[37]Fevereiro!$B$22</f>
        <v>28.391666666666666</v>
      </c>
      <c r="T41" s="11">
        <f>[37]Fevereiro!$B$23</f>
        <v>26.67916666666666</v>
      </c>
      <c r="U41" s="11">
        <f>[37]Fevereiro!$B$24</f>
        <v>27.341666666666665</v>
      </c>
      <c r="V41" s="11">
        <f>[37]Fevereiro!$B$25</f>
        <v>25.845833333333335</v>
      </c>
      <c r="W41" s="11">
        <f>[37]Fevereiro!$B$26</f>
        <v>25.250000000000004</v>
      </c>
      <c r="X41" s="11">
        <f>[37]Fevereiro!$B$27</f>
        <v>23.229166666666668</v>
      </c>
      <c r="Y41" s="11">
        <f>[37]Fevereiro!$B$28</f>
        <v>24.645833333333339</v>
      </c>
      <c r="Z41" s="11">
        <f>[37]Fevereiro!$B$29</f>
        <v>25.854166666666668</v>
      </c>
      <c r="AA41" s="11">
        <f>[37]Fevereiro!$B$30</f>
        <v>23.875</v>
      </c>
      <c r="AB41" s="11">
        <f>[37]Fevereiro!$B$31</f>
        <v>24.245833333333334</v>
      </c>
      <c r="AC41" s="11">
        <f>[37]Fevereiro!$B$32</f>
        <v>24.516666666666669</v>
      </c>
      <c r="AD41" s="11">
        <f>[37]Fevereiro!$B$33</f>
        <v>25.120833333333337</v>
      </c>
      <c r="AE41" s="126">
        <f t="shared" si="2"/>
        <v>26.122988505747117</v>
      </c>
      <c r="AF41" s="12" t="s">
        <v>47</v>
      </c>
      <c r="AH41" t="s">
        <v>47</v>
      </c>
    </row>
    <row r="42" spans="1:35" x14ac:dyDescent="0.2">
      <c r="A42" s="57" t="s">
        <v>17</v>
      </c>
      <c r="B42" s="11">
        <f>[38]Fevereiro!$B$5</f>
        <v>25.8125</v>
      </c>
      <c r="C42" s="11">
        <f>[38]Fevereiro!$B$6</f>
        <v>26.004166666666663</v>
      </c>
      <c r="D42" s="11">
        <f>[38]Fevereiro!$B$7</f>
        <v>24.408333333333335</v>
      </c>
      <c r="E42" s="11">
        <f>[38]Fevereiro!$B$8</f>
        <v>25.074999999999992</v>
      </c>
      <c r="F42" s="11">
        <f>[38]Fevereiro!$B$9</f>
        <v>25.333333333333329</v>
      </c>
      <c r="G42" s="11">
        <f>[38]Fevereiro!$B$10</f>
        <v>26.508333333333336</v>
      </c>
      <c r="H42" s="11">
        <f>[38]Fevereiro!$B$11</f>
        <v>27.175000000000001</v>
      </c>
      <c r="I42" s="11">
        <f>[38]Fevereiro!$B$12</f>
        <v>26.099999999999998</v>
      </c>
      <c r="J42" s="11">
        <f>[38]Fevereiro!$B$13</f>
        <v>26.195833333333329</v>
      </c>
      <c r="K42" s="11">
        <f>[38]Fevereiro!$B$14</f>
        <v>27.166666666666671</v>
      </c>
      <c r="L42" s="11">
        <f>[38]Fevereiro!$B$15</f>
        <v>24.850000000000005</v>
      </c>
      <c r="M42" s="11">
        <f>[38]Fevereiro!$B$16</f>
        <v>25.720833333333331</v>
      </c>
      <c r="N42" s="11">
        <f>[38]Fevereiro!$B$17</f>
        <v>26.254166666666663</v>
      </c>
      <c r="O42" s="11">
        <f>[38]Fevereiro!$B$18</f>
        <v>26.783333333333331</v>
      </c>
      <c r="P42" s="11">
        <f>[38]Fevereiro!$B$19</f>
        <v>27.724999999999998</v>
      </c>
      <c r="Q42" s="11">
        <f>[38]Fevereiro!$B$20</f>
        <v>28.595833333333331</v>
      </c>
      <c r="R42" s="11">
        <f>[38]Fevereiro!$B$21</f>
        <v>29.858333333333334</v>
      </c>
      <c r="S42" s="11">
        <f>[38]Fevereiro!$B$22</f>
        <v>28.895833333333332</v>
      </c>
      <c r="T42" s="11">
        <f>[38]Fevereiro!$B$23</f>
        <v>26.616666666666664</v>
      </c>
      <c r="U42" s="11">
        <f>[38]Fevereiro!$B$24</f>
        <v>25.712500000000006</v>
      </c>
      <c r="V42" s="11">
        <f>[38]Fevereiro!$B$25</f>
        <v>26.920833333333331</v>
      </c>
      <c r="W42" s="11">
        <f>[38]Fevereiro!$B$26</f>
        <v>24.666666666666671</v>
      </c>
      <c r="X42" s="11">
        <f>[38]Fevereiro!$B$27</f>
        <v>23.404166666666665</v>
      </c>
      <c r="Y42" s="11">
        <f>[38]Fevereiro!$B$28</f>
        <v>25.954166666666666</v>
      </c>
      <c r="Z42" s="11">
        <f>[38]Fevereiro!$B$29</f>
        <v>27.033333333333331</v>
      </c>
      <c r="AA42" s="11">
        <f>[38]Fevereiro!$B$30</f>
        <v>23.650000000000002</v>
      </c>
      <c r="AB42" s="11">
        <f>[38]Fevereiro!$B$31</f>
        <v>23.429166666666664</v>
      </c>
      <c r="AC42" s="11">
        <f>[38]Fevereiro!$B$32</f>
        <v>23.849999999999998</v>
      </c>
      <c r="AD42" s="11">
        <f>[38]Fevereiro!$B$33</f>
        <v>25.208333333333332</v>
      </c>
      <c r="AE42" s="87">
        <f t="shared" si="2"/>
        <v>26.031321839080462</v>
      </c>
      <c r="AF42" s="12" t="s">
        <v>47</v>
      </c>
      <c r="AH42" t="s">
        <v>47</v>
      </c>
    </row>
    <row r="43" spans="1:35" x14ac:dyDescent="0.2">
      <c r="A43" s="57" t="s">
        <v>157</v>
      </c>
      <c r="B43" s="11">
        <f>[39]Fevereiro!$B$5</f>
        <v>27.208333333333332</v>
      </c>
      <c r="C43" s="11">
        <f>[39]Fevereiro!$B$6</f>
        <v>25.916666666666668</v>
      </c>
      <c r="D43" s="11">
        <f>[39]Fevereiro!$B$7</f>
        <v>24.758333333333336</v>
      </c>
      <c r="E43" s="11">
        <f>[39]Fevereiro!$B$8</f>
        <v>25.45</v>
      </c>
      <c r="F43" s="11">
        <f>[39]Fevereiro!$B$9</f>
        <v>25.816666666666666</v>
      </c>
      <c r="G43" s="11">
        <f>[39]Fevereiro!$B$10</f>
        <v>26.399999999999995</v>
      </c>
      <c r="H43" s="11">
        <f>[39]Fevereiro!$B$11</f>
        <v>26.104166666666668</v>
      </c>
      <c r="I43" s="11">
        <f>[39]Fevereiro!$B$12</f>
        <v>25.8125</v>
      </c>
      <c r="J43" s="11">
        <f>[39]Fevereiro!$B$13</f>
        <v>25.845833333333328</v>
      </c>
      <c r="K43" s="11">
        <f>[39]Fevereiro!$B$14</f>
        <v>26.270833333333329</v>
      </c>
      <c r="L43" s="11">
        <f>[39]Fevereiro!$B$15</f>
        <v>24.358333333333338</v>
      </c>
      <c r="M43" s="11">
        <f>[39]Fevereiro!$B$16</f>
        <v>25.141666666666666</v>
      </c>
      <c r="N43" s="11">
        <f>[39]Fevereiro!$B$17</f>
        <v>25.354166666666671</v>
      </c>
      <c r="O43" s="11">
        <f>[39]Fevereiro!$B$18</f>
        <v>26.245833333333334</v>
      </c>
      <c r="P43" s="11">
        <f>[39]Fevereiro!$B$19</f>
        <v>27.645833333333332</v>
      </c>
      <c r="Q43" s="11">
        <f>[39]Fevereiro!$B$20</f>
        <v>27.491666666666664</v>
      </c>
      <c r="R43" s="11">
        <f>[39]Fevereiro!$B$21</f>
        <v>28.049999999999997</v>
      </c>
      <c r="S43" s="11">
        <f>[39]Fevereiro!$B$22</f>
        <v>27.129166666666666</v>
      </c>
      <c r="T43" s="11">
        <f>[39]Fevereiro!$B$23</f>
        <v>26.620833333333334</v>
      </c>
      <c r="U43" s="11">
        <f>[39]Fevereiro!$B$24</f>
        <v>26.125</v>
      </c>
      <c r="V43" s="11">
        <f>[39]Fevereiro!$B$25</f>
        <v>25.612500000000001</v>
      </c>
      <c r="W43" s="11">
        <f>[39]Fevereiro!$B$26</f>
        <v>25.38333333333334</v>
      </c>
      <c r="X43" s="11">
        <f>[39]Fevereiro!$B$27</f>
        <v>23.991666666666674</v>
      </c>
      <c r="Y43" s="11">
        <f>[39]Fevereiro!$B$28</f>
        <v>25.683333333333334</v>
      </c>
      <c r="Z43" s="11">
        <f>[39]Fevereiro!$B$29</f>
        <v>25.920833333333331</v>
      </c>
      <c r="AA43" s="11">
        <f>[39]Fevereiro!$B$30</f>
        <v>24.520833333333332</v>
      </c>
      <c r="AB43" s="11">
        <f>[39]Fevereiro!$B$31</f>
        <v>24.054166666666664</v>
      </c>
      <c r="AC43" s="11">
        <f>[39]Fevereiro!$B$32</f>
        <v>24.595833333333331</v>
      </c>
      <c r="AD43" s="11">
        <f>[39]Fevereiro!$B$33</f>
        <v>23.845833333333335</v>
      </c>
      <c r="AE43" s="126">
        <f t="shared" si="2"/>
        <v>25.770833333333332</v>
      </c>
      <c r="AF43" s="12" t="s">
        <v>47</v>
      </c>
      <c r="AG43" t="s">
        <v>47</v>
      </c>
    </row>
    <row r="44" spans="1:35" x14ac:dyDescent="0.2">
      <c r="A44" s="57" t="s">
        <v>18</v>
      </c>
      <c r="B44" s="11">
        <f>[40]Fevereiro!$B$5</f>
        <v>24.662499999999998</v>
      </c>
      <c r="C44" s="11">
        <f>[40]Fevereiro!$B$6</f>
        <v>23.758333333333336</v>
      </c>
      <c r="D44" s="11">
        <f>[40]Fevereiro!$B$7</f>
        <v>25.491666666666671</v>
      </c>
      <c r="E44" s="11">
        <f>[40]Fevereiro!$B$8</f>
        <v>24.779166666666669</v>
      </c>
      <c r="F44" s="11">
        <f>[40]Fevereiro!$B$9</f>
        <v>23.504166666666663</v>
      </c>
      <c r="G44" s="11">
        <f>[40]Fevereiro!$B$10</f>
        <v>25.179166666666671</v>
      </c>
      <c r="H44" s="11">
        <f>[40]Fevereiro!$B$11</f>
        <v>25.141666666666669</v>
      </c>
      <c r="I44" s="11">
        <f>[40]Fevereiro!$B$12</f>
        <v>24.104166666666668</v>
      </c>
      <c r="J44" s="11">
        <f>[40]Fevereiro!$B$13</f>
        <v>24.016666666666676</v>
      </c>
      <c r="K44" s="11">
        <f>[40]Fevereiro!$B$14</f>
        <v>23.470833333333331</v>
      </c>
      <c r="L44" s="11">
        <f>[40]Fevereiro!$B$15</f>
        <v>23.604166666666671</v>
      </c>
      <c r="M44" s="11">
        <f>[40]Fevereiro!$B$16</f>
        <v>23.675000000000008</v>
      </c>
      <c r="N44" s="11">
        <f>[40]Fevereiro!$B$17</f>
        <v>24.724999999999998</v>
      </c>
      <c r="O44" s="11">
        <f>[40]Fevereiro!$B$18</f>
        <v>24.983333333333338</v>
      </c>
      <c r="P44" s="11">
        <f>[40]Fevereiro!$B$19</f>
        <v>25.066666666666677</v>
      </c>
      <c r="Q44" s="11">
        <f>[40]Fevereiro!$B$20</f>
        <v>25.487499999999997</v>
      </c>
      <c r="R44" s="11">
        <f>[40]Fevereiro!$B$21</f>
        <v>25.429166666666664</v>
      </c>
      <c r="S44" s="11">
        <f>[40]Fevereiro!$B$22</f>
        <v>25.920833333333324</v>
      </c>
      <c r="T44" s="11">
        <f>[40]Fevereiro!$B$23</f>
        <v>24.720833333333331</v>
      </c>
      <c r="U44" s="11">
        <f>[40]Fevereiro!$B$24</f>
        <v>25.383333333333336</v>
      </c>
      <c r="V44" s="11">
        <f>[40]Fevereiro!$B$25</f>
        <v>23.033333333333335</v>
      </c>
      <c r="W44" s="11">
        <f>[40]Fevereiro!$B$26</f>
        <v>23.825000000000003</v>
      </c>
      <c r="X44" s="11">
        <f>[40]Fevereiro!$B$27</f>
        <v>22.849999999999998</v>
      </c>
      <c r="Y44" s="11">
        <f>[40]Fevereiro!$B$28</f>
        <v>23.50833333333334</v>
      </c>
      <c r="Z44" s="11">
        <f>[40]Fevereiro!$B$29</f>
        <v>24.275000000000002</v>
      </c>
      <c r="AA44" s="11">
        <f>[40]Fevereiro!$B$30</f>
        <v>23.141666666666666</v>
      </c>
      <c r="AB44" s="11">
        <f>[40]Fevereiro!$B$31</f>
        <v>22.933333333333337</v>
      </c>
      <c r="AC44" s="11">
        <f>[40]Fevereiro!$B$32</f>
        <v>23.741666666666664</v>
      </c>
      <c r="AD44" s="11">
        <f>[40]Fevereiro!$B$33</f>
        <v>24.966666666666665</v>
      </c>
      <c r="AE44" s="87">
        <f t="shared" si="2"/>
        <v>24.323419540229885</v>
      </c>
      <c r="AH44" t="s">
        <v>47</v>
      </c>
    </row>
    <row r="45" spans="1:35" x14ac:dyDescent="0.2">
      <c r="A45" s="57" t="s">
        <v>162</v>
      </c>
      <c r="B45" s="11">
        <f>[41]Fevereiro!$B$5</f>
        <v>26.216666666666669</v>
      </c>
      <c r="C45" s="11">
        <f>[41]Fevereiro!$B$6</f>
        <v>25.912499999999998</v>
      </c>
      <c r="D45" s="11">
        <f>[41]Fevereiro!$B$7</f>
        <v>26.345833333333331</v>
      </c>
      <c r="E45" s="11">
        <f>[41]Fevereiro!$B$8</f>
        <v>26.5</v>
      </c>
      <c r="F45" s="11">
        <f>[41]Fevereiro!$B$9</f>
        <v>25.650000000000002</v>
      </c>
      <c r="G45" s="11">
        <f>[41]Fevereiro!$B$10</f>
        <v>25.433333333333334</v>
      </c>
      <c r="H45" s="11">
        <f>[41]Fevereiro!$B$11</f>
        <v>25.325000000000003</v>
      </c>
      <c r="I45" s="11">
        <f>[41]Fevereiro!$B$12</f>
        <v>25.637500000000003</v>
      </c>
      <c r="J45" s="11">
        <f>[41]Fevereiro!$B$13</f>
        <v>24.495833333333334</v>
      </c>
      <c r="K45" s="11">
        <f>[41]Fevereiro!$B$14</f>
        <v>24.566666666666674</v>
      </c>
      <c r="L45" s="11">
        <f>[41]Fevereiro!$B$15</f>
        <v>25.037500000000005</v>
      </c>
      <c r="M45" s="11">
        <f>[41]Fevereiro!$B$16</f>
        <v>24.829166666666666</v>
      </c>
      <c r="N45" s="11">
        <f>[41]Fevereiro!$B$17</f>
        <v>26.187500000000004</v>
      </c>
      <c r="O45" s="11">
        <f>[41]Fevereiro!$B$18</f>
        <v>26.733333333333338</v>
      </c>
      <c r="P45" s="11">
        <f>[41]Fevereiro!$B$19</f>
        <v>28.458333333333329</v>
      </c>
      <c r="Q45" s="11">
        <f>[41]Fevereiro!$B$20</f>
        <v>28.841666666666665</v>
      </c>
      <c r="R45" s="11">
        <f>[41]Fevereiro!$B$21</f>
        <v>29.012499999999999</v>
      </c>
      <c r="S45" s="11">
        <f>[41]Fevereiro!$B$22</f>
        <v>27.416666666666657</v>
      </c>
      <c r="T45" s="11">
        <f>[41]Fevereiro!$B$23</f>
        <v>27.125</v>
      </c>
      <c r="U45" s="11">
        <f>[41]Fevereiro!$B$24</f>
        <v>27.183333333333326</v>
      </c>
      <c r="V45" s="11">
        <f>[41]Fevereiro!$B$25</f>
        <v>24.866666666666671</v>
      </c>
      <c r="W45" s="11">
        <f>[41]Fevereiro!$B$26</f>
        <v>26.491666666666674</v>
      </c>
      <c r="X45" s="11">
        <f>[41]Fevereiro!$B$27</f>
        <v>24.262499999999999</v>
      </c>
      <c r="Y45" s="11">
        <f>[41]Fevereiro!$B$28</f>
        <v>24.912500000000005</v>
      </c>
      <c r="Z45" s="11">
        <f>[41]Fevereiro!$B$29</f>
        <v>25.229166666666668</v>
      </c>
      <c r="AA45" s="11">
        <f>[41]Fevereiro!$B$30</f>
        <v>24.679166666666671</v>
      </c>
      <c r="AB45" s="11">
        <f>[41]Fevereiro!$B$31</f>
        <v>24.541666666666671</v>
      </c>
      <c r="AC45" s="11">
        <f>[41]Fevereiro!$B$32</f>
        <v>25.733333333333338</v>
      </c>
      <c r="AD45" s="11">
        <f>[41]Fevereiro!$B$33</f>
        <v>24.912499999999998</v>
      </c>
      <c r="AE45" s="126">
        <f t="shared" si="2"/>
        <v>25.949568965517237</v>
      </c>
    </row>
    <row r="46" spans="1:35" x14ac:dyDescent="0.2">
      <c r="A46" s="57" t="s">
        <v>19</v>
      </c>
      <c r="B46" s="11">
        <f>[42]Fevereiro!$B$5</f>
        <v>24.799999999999997</v>
      </c>
      <c r="C46" s="11">
        <f>[42]Fevereiro!$B$6</f>
        <v>24.583333333333332</v>
      </c>
      <c r="D46" s="11">
        <f>[42]Fevereiro!$B$7</f>
        <v>22.516666666666666</v>
      </c>
      <c r="E46" s="11">
        <f>[42]Fevereiro!$B$8</f>
        <v>24.483333333333334</v>
      </c>
      <c r="F46" s="11">
        <f>[42]Fevereiro!$B$9</f>
        <v>24.425000000000008</v>
      </c>
      <c r="G46" s="11">
        <f>[42]Fevereiro!$B$10</f>
        <v>25.587500000000002</v>
      </c>
      <c r="H46" s="11">
        <f>[42]Fevereiro!$B$11</f>
        <v>27.129166666666666</v>
      </c>
      <c r="I46" s="11">
        <f>[42]Fevereiro!$B$12</f>
        <v>26.454166666666666</v>
      </c>
      <c r="J46" s="11">
        <f>[42]Fevereiro!$B$13</f>
        <v>27.120833333333326</v>
      </c>
      <c r="K46" s="11">
        <f>[42]Fevereiro!$B$14</f>
        <v>27.07083333333334</v>
      </c>
      <c r="L46" s="11">
        <f>[42]Fevereiro!$B$15</f>
        <v>25.104166666666671</v>
      </c>
      <c r="M46" s="11">
        <f>[42]Fevereiro!$B$16</f>
        <v>25.120833333333334</v>
      </c>
      <c r="N46" s="11">
        <f>[42]Fevereiro!$B$17</f>
        <v>26.058333333333334</v>
      </c>
      <c r="O46" s="11">
        <f>[42]Fevereiro!$B$18</f>
        <v>25.625</v>
      </c>
      <c r="P46" s="11">
        <f>[42]Fevereiro!$B$19</f>
        <v>27.270833333333332</v>
      </c>
      <c r="Q46" s="11">
        <f>[42]Fevereiro!$B$20</f>
        <v>26.82083333333334</v>
      </c>
      <c r="R46" s="11">
        <f>[42]Fevereiro!$B$21</f>
        <v>26.129166666666663</v>
      </c>
      <c r="S46" s="11">
        <f>[42]Fevereiro!$B$22</f>
        <v>28.399999999999995</v>
      </c>
      <c r="T46" s="11">
        <f>[42]Fevereiro!$B$23</f>
        <v>26.666666666666668</v>
      </c>
      <c r="U46" s="11">
        <f>[42]Fevereiro!$B$24</f>
        <v>26.466666666666665</v>
      </c>
      <c r="V46" s="11">
        <f>[42]Fevereiro!$B$25</f>
        <v>25.074999999999999</v>
      </c>
      <c r="W46" s="11">
        <f>[42]Fevereiro!$B$26</f>
        <v>21.329166666666669</v>
      </c>
      <c r="X46" s="11">
        <f>[42]Fevereiro!$B$27</f>
        <v>21.379166666666663</v>
      </c>
      <c r="Y46" s="11">
        <f>[42]Fevereiro!$B$28</f>
        <v>24.066666666666666</v>
      </c>
      <c r="Z46" s="11">
        <f>[42]Fevereiro!$B$29</f>
        <v>26.549999999999997</v>
      </c>
      <c r="AA46" s="11">
        <f>[42]Fevereiro!$B$30</f>
        <v>24.512500000000006</v>
      </c>
      <c r="AB46" s="11">
        <f>[42]Fevereiro!$B$31</f>
        <v>23.779166666666665</v>
      </c>
      <c r="AC46" s="11">
        <f>[42]Fevereiro!$B$32</f>
        <v>24.074999999999999</v>
      </c>
      <c r="AD46" s="11">
        <f>[42]Fevereiro!$B$33</f>
        <v>25.320833333333329</v>
      </c>
      <c r="AE46" s="87">
        <f t="shared" si="2"/>
        <v>25.307614942528744</v>
      </c>
      <c r="AF46" s="12" t="s">
        <v>47</v>
      </c>
      <c r="AH46" t="s">
        <v>47</v>
      </c>
    </row>
    <row r="47" spans="1:35" x14ac:dyDescent="0.2">
      <c r="A47" s="57" t="s">
        <v>31</v>
      </c>
      <c r="B47" s="11">
        <f>[43]Fevereiro!$B$5</f>
        <v>25.6875</v>
      </c>
      <c r="C47" s="11">
        <f>[43]Fevereiro!$B$6</f>
        <v>25.624999999999996</v>
      </c>
      <c r="D47" s="11">
        <f>[43]Fevereiro!$B$7</f>
        <v>25.25833333333334</v>
      </c>
      <c r="E47" s="11">
        <f>[43]Fevereiro!$B$8</f>
        <v>25.433333333333337</v>
      </c>
      <c r="F47" s="11">
        <f>[43]Fevereiro!$B$9</f>
        <v>25.133333333333329</v>
      </c>
      <c r="G47" s="11">
        <f>[43]Fevereiro!$B$10</f>
        <v>25.966666666666665</v>
      </c>
      <c r="H47" s="11">
        <f>[43]Fevereiro!$B$11</f>
        <v>26.762499999999999</v>
      </c>
      <c r="I47" s="11">
        <f>[43]Fevereiro!$B$12</f>
        <v>25.012500000000006</v>
      </c>
      <c r="J47" s="11">
        <f>[43]Fevereiro!$B$13</f>
        <v>25.391666666666666</v>
      </c>
      <c r="K47" s="11">
        <f>[43]Fevereiro!$B$14</f>
        <v>25.870833333333326</v>
      </c>
      <c r="L47" s="11">
        <f>[43]Fevereiro!$B$15</f>
        <v>24.604166666666671</v>
      </c>
      <c r="M47" s="11">
        <f>[43]Fevereiro!$B$16</f>
        <v>26.129166666666663</v>
      </c>
      <c r="N47" s="11">
        <f>[43]Fevereiro!$B$17</f>
        <v>25.620833333333337</v>
      </c>
      <c r="O47" s="11">
        <f>[43]Fevereiro!$B$18</f>
        <v>27.083333333333332</v>
      </c>
      <c r="P47" s="11">
        <f>[43]Fevereiro!$B$19</f>
        <v>27.954166666666669</v>
      </c>
      <c r="Q47" s="11">
        <f>[43]Fevereiro!$B$20</f>
        <v>27.720833333333342</v>
      </c>
      <c r="R47" s="11">
        <f>[43]Fevereiro!$B$21</f>
        <v>28.783333333333342</v>
      </c>
      <c r="S47" s="11">
        <f>[43]Fevereiro!$B$22</f>
        <v>28.858333333333334</v>
      </c>
      <c r="T47" s="11">
        <f>[43]Fevereiro!$B$23</f>
        <v>26.879166666666663</v>
      </c>
      <c r="U47" s="11">
        <f>[43]Fevereiro!$B$24</f>
        <v>26.041666666666671</v>
      </c>
      <c r="V47" s="11">
        <f>[43]Fevereiro!$B$25</f>
        <v>24.862499999999997</v>
      </c>
      <c r="W47" s="11">
        <f>[43]Fevereiro!$B$26</f>
        <v>23.712500000000002</v>
      </c>
      <c r="X47" s="11">
        <f>[43]Fevereiro!$B$27</f>
        <v>23.116666666666674</v>
      </c>
      <c r="Y47" s="11">
        <f>[43]Fevereiro!$B$28</f>
        <v>26.325000000000003</v>
      </c>
      <c r="Z47" s="11">
        <f>[43]Fevereiro!$B$29</f>
        <v>25.687500000000004</v>
      </c>
      <c r="AA47" s="11">
        <f>[43]Fevereiro!$B$30</f>
        <v>22.174999999999997</v>
      </c>
      <c r="AB47" s="11">
        <f>[43]Fevereiro!$B$31</f>
        <v>23.141666666666669</v>
      </c>
      <c r="AC47" s="11">
        <f>[43]Fevereiro!$B$32</f>
        <v>24.375</v>
      </c>
      <c r="AD47" s="11">
        <f>[43]Fevereiro!$B$33</f>
        <v>25.754166666666663</v>
      </c>
      <c r="AE47" s="87">
        <f t="shared" si="2"/>
        <v>25.688505747126438</v>
      </c>
      <c r="AH47" t="s">
        <v>47</v>
      </c>
    </row>
    <row r="48" spans="1:35" x14ac:dyDescent="0.2">
      <c r="A48" s="57" t="s">
        <v>44</v>
      </c>
      <c r="B48" s="11">
        <f>[44]Fevereiro!$B$5</f>
        <v>24.662500000000005</v>
      </c>
      <c r="C48" s="11">
        <f>[44]Fevereiro!$B$6</f>
        <v>25.641666666666666</v>
      </c>
      <c r="D48" s="11">
        <f>[44]Fevereiro!$B$7</f>
        <v>27.291666666666668</v>
      </c>
      <c r="E48" s="11">
        <f>[44]Fevereiro!$B$8</f>
        <v>25.170833333333324</v>
      </c>
      <c r="F48" s="11">
        <f>[44]Fevereiro!$B$9</f>
        <v>24.670833333333334</v>
      </c>
      <c r="G48" s="11">
        <f>[44]Fevereiro!$B$10</f>
        <v>24.5</v>
      </c>
      <c r="H48" s="11">
        <f>[44]Fevereiro!$B$11</f>
        <v>25.387500000000003</v>
      </c>
      <c r="I48" s="11">
        <f>[44]Fevereiro!$B$12</f>
        <v>25.3</v>
      </c>
      <c r="J48" s="11">
        <f>[44]Fevereiro!$B$13</f>
        <v>25.008333333333329</v>
      </c>
      <c r="K48" s="11">
        <f>[44]Fevereiro!$B$14</f>
        <v>24.504166666666666</v>
      </c>
      <c r="L48" s="11">
        <f>[44]Fevereiro!$B$15</f>
        <v>24.591666666666669</v>
      </c>
      <c r="M48" s="11">
        <f>[44]Fevereiro!$B$16</f>
        <v>24.445833333333329</v>
      </c>
      <c r="N48" s="11">
        <f>[44]Fevereiro!$B$17</f>
        <v>25.470833333333335</v>
      </c>
      <c r="O48" s="11">
        <f>[44]Fevereiro!$B$18</f>
        <v>26.295833333333338</v>
      </c>
      <c r="P48" s="11">
        <f>[44]Fevereiro!$B$19</f>
        <v>26.504166666666666</v>
      </c>
      <c r="Q48" s="11">
        <f>[44]Fevereiro!$B$20</f>
        <v>26.166666666666668</v>
      </c>
      <c r="R48" s="11">
        <f>[44]Fevereiro!$B$21</f>
        <v>27.033333333333331</v>
      </c>
      <c r="S48" s="11">
        <f>[44]Fevereiro!$B$22</f>
        <v>26.104166666666668</v>
      </c>
      <c r="T48" s="11">
        <f>[44]Fevereiro!$B$23</f>
        <v>25.849999999999994</v>
      </c>
      <c r="U48" s="11">
        <f>[44]Fevereiro!$B$24</f>
        <v>25.070833333333329</v>
      </c>
      <c r="V48" s="11">
        <f>[44]Fevereiro!$B$25</f>
        <v>24.258333333333336</v>
      </c>
      <c r="W48" s="11">
        <f>[44]Fevereiro!$B$26</f>
        <v>23.400000000000002</v>
      </c>
      <c r="X48" s="11">
        <f>[44]Fevereiro!$B$27</f>
        <v>23.941666666666674</v>
      </c>
      <c r="Y48" s="11">
        <f>[44]Fevereiro!$B$28</f>
        <v>24.975000000000005</v>
      </c>
      <c r="Z48" s="11">
        <f>[44]Fevereiro!$B$29</f>
        <v>25.800000000000008</v>
      </c>
      <c r="AA48" s="11">
        <f>[44]Fevereiro!$B$30</f>
        <v>24.554166666666671</v>
      </c>
      <c r="AB48" s="11">
        <f>[44]Fevereiro!$B$31</f>
        <v>24.329166666666662</v>
      </c>
      <c r="AC48" s="11">
        <f>[44]Fevereiro!$B$32</f>
        <v>25.095833333333328</v>
      </c>
      <c r="AD48" s="11">
        <f>[44]Fevereiro!$B$33</f>
        <v>25.425000000000008</v>
      </c>
      <c r="AE48" s="87">
        <f t="shared" si="2"/>
        <v>25.222413793103446</v>
      </c>
      <c r="AF48" s="12" t="s">
        <v>47</v>
      </c>
    </row>
    <row r="49" spans="1:37" x14ac:dyDescent="0.2">
      <c r="A49" s="57" t="s">
        <v>20</v>
      </c>
      <c r="B49" s="11" t="str">
        <f>[45]Fevereiro!$B$5</f>
        <v>*</v>
      </c>
      <c r="C49" s="11" t="str">
        <f>[45]Fevereiro!$B$6</f>
        <v>*</v>
      </c>
      <c r="D49" s="11" t="str">
        <f>[45]Fevereiro!$B$7</f>
        <v>*</v>
      </c>
      <c r="E49" s="11" t="str">
        <f>[45]Fevereiro!$B$8</f>
        <v>*</v>
      </c>
      <c r="F49" s="11" t="str">
        <f>[45]Fevereiro!$B$9</f>
        <v>*</v>
      </c>
      <c r="G49" s="11" t="str">
        <f>[45]Fevereiro!$B$10</f>
        <v>*</v>
      </c>
      <c r="H49" s="11" t="str">
        <f>[45]Fevereiro!$B$11</f>
        <v>*</v>
      </c>
      <c r="I49" s="11" t="str">
        <f>[45]Fevereiro!$B$12</f>
        <v>*</v>
      </c>
      <c r="J49" s="11" t="str">
        <f>[45]Fevereiro!$B$13</f>
        <v>*</v>
      </c>
      <c r="K49" s="11" t="str">
        <f>[45]Fevereiro!$B$14</f>
        <v>*</v>
      </c>
      <c r="L49" s="11" t="str">
        <f>[45]Fevereiro!$B$15</f>
        <v>*</v>
      </c>
      <c r="M49" s="11" t="str">
        <f>[45]Fevereiro!$B$16</f>
        <v>*</v>
      </c>
      <c r="N49" s="11" t="str">
        <f>[45]Fevereiro!$B$17</f>
        <v>*</v>
      </c>
      <c r="O49" s="11" t="str">
        <f>[45]Fevereiro!$B$18</f>
        <v>*</v>
      </c>
      <c r="P49" s="11" t="str">
        <f>[45]Fevereiro!$B$19</f>
        <v>*</v>
      </c>
      <c r="Q49" s="11" t="str">
        <f>[45]Fevereiro!$B$20</f>
        <v>*</v>
      </c>
      <c r="R49" s="11" t="str">
        <f>[45]Fevereiro!$B$21</f>
        <v>*</v>
      </c>
      <c r="S49" s="11" t="str">
        <f>[45]Fevereiro!$B$22</f>
        <v>*</v>
      </c>
      <c r="T49" s="11" t="str">
        <f>[45]Fevereiro!$B$23</f>
        <v>*</v>
      </c>
      <c r="U49" s="11" t="str">
        <f>[45]Fevereiro!$B$24</f>
        <v>*</v>
      </c>
      <c r="V49" s="11" t="str">
        <f>[45]Fevereiro!$B$25</f>
        <v>*</v>
      </c>
      <c r="W49" s="11" t="str">
        <f>[45]Fevereiro!$B$26</f>
        <v>*</v>
      </c>
      <c r="X49" s="11" t="str">
        <f>[45]Fevereiro!$B$27</f>
        <v>*</v>
      </c>
      <c r="Y49" s="11" t="str">
        <f>[45]Fevereiro!$B$28</f>
        <v>*</v>
      </c>
      <c r="Z49" s="11" t="str">
        <f>[45]Fevereiro!$B$29</f>
        <v>*</v>
      </c>
      <c r="AA49" s="11" t="str">
        <f>[45]Fevereiro!$B$30</f>
        <v>*</v>
      </c>
      <c r="AB49" s="11" t="str">
        <f>[45]Fevereiro!$B$31</f>
        <v>*</v>
      </c>
      <c r="AC49" s="11" t="str">
        <f>[45]Fevereiro!$B$32</f>
        <v>*</v>
      </c>
      <c r="AD49" s="11" t="str">
        <f>[45]Fevereiro!$B$33</f>
        <v>*</v>
      </c>
      <c r="AE49" s="87" t="s">
        <v>226</v>
      </c>
      <c r="AF49" s="12" t="s">
        <v>47</v>
      </c>
    </row>
    <row r="50" spans="1:37" s="5" customFormat="1" ht="17.100000000000001" customHeight="1" x14ac:dyDescent="0.2">
      <c r="A50" s="58" t="s">
        <v>227</v>
      </c>
      <c r="B50" s="13">
        <f t="shared" ref="B50:AD50" si="3">AVERAGE(B5:B49)</f>
        <v>25.954910155775995</v>
      </c>
      <c r="C50" s="13">
        <f t="shared" si="3"/>
        <v>25.740606055224021</v>
      </c>
      <c r="D50" s="13">
        <f t="shared" si="3"/>
        <v>25.301563403975486</v>
      </c>
      <c r="E50" s="13">
        <f t="shared" si="3"/>
        <v>25.523201627672012</v>
      </c>
      <c r="F50" s="13">
        <f t="shared" si="3"/>
        <v>25.557609305109306</v>
      </c>
      <c r="G50" s="13">
        <f t="shared" si="3"/>
        <v>26.349954272454266</v>
      </c>
      <c r="H50" s="13">
        <f t="shared" si="3"/>
        <v>26.685459916438177</v>
      </c>
      <c r="I50" s="13">
        <f t="shared" si="3"/>
        <v>26.015247763457484</v>
      </c>
      <c r="J50" s="13">
        <f t="shared" si="3"/>
        <v>26.341659621578096</v>
      </c>
      <c r="K50" s="13">
        <f t="shared" si="3"/>
        <v>26.379738744252816</v>
      </c>
      <c r="L50" s="13">
        <f t="shared" si="3"/>
        <v>25.430288689166062</v>
      </c>
      <c r="M50" s="13">
        <f t="shared" si="3"/>
        <v>25.635092138707336</v>
      </c>
      <c r="N50" s="13">
        <f t="shared" si="3"/>
        <v>26.27062815656565</v>
      </c>
      <c r="O50" s="13">
        <f t="shared" si="3"/>
        <v>26.892452300785635</v>
      </c>
      <c r="P50" s="13">
        <f t="shared" si="3"/>
        <v>27.850556607744114</v>
      </c>
      <c r="Q50" s="13">
        <f t="shared" si="3"/>
        <v>28.170833333333331</v>
      </c>
      <c r="R50" s="13">
        <f t="shared" si="3"/>
        <v>28.70797930283225</v>
      </c>
      <c r="S50" s="13">
        <f t="shared" si="3"/>
        <v>28.200605133357687</v>
      </c>
      <c r="T50" s="13">
        <f t="shared" si="3"/>
        <v>26.885532212885149</v>
      </c>
      <c r="U50" s="13">
        <f t="shared" si="3"/>
        <v>26.348993055555553</v>
      </c>
      <c r="V50" s="13">
        <f t="shared" si="3"/>
        <v>25.728453947368415</v>
      </c>
      <c r="W50" s="13">
        <f t="shared" si="3"/>
        <v>23.743907993385964</v>
      </c>
      <c r="X50" s="13">
        <f t="shared" si="3"/>
        <v>23.51078453120379</v>
      </c>
      <c r="Y50" s="13">
        <f t="shared" si="3"/>
        <v>25.604097993686644</v>
      </c>
      <c r="Z50" s="13">
        <f t="shared" si="3"/>
        <v>26.550154798761611</v>
      </c>
      <c r="AA50" s="13">
        <f t="shared" si="3"/>
        <v>24.524757854750465</v>
      </c>
      <c r="AB50" s="13">
        <f t="shared" si="3"/>
        <v>24.241970725353077</v>
      </c>
      <c r="AC50" s="13">
        <f t="shared" ref="AC50" si="4">AVERAGE(AC5:AC49)</f>
        <v>24.659500351104636</v>
      </c>
      <c r="AD50" s="13">
        <f t="shared" si="3"/>
        <v>25.646324542213581</v>
      </c>
      <c r="AE50" s="86">
        <f>AVERAGE(AE5:AE49)</f>
        <v>26.01977876411134</v>
      </c>
      <c r="AF50" s="5" t="s">
        <v>47</v>
      </c>
      <c r="AG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5"/>
      <c r="AD51" s="131"/>
      <c r="AE51" s="84"/>
      <c r="AH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47" t="s">
        <v>97</v>
      </c>
      <c r="U52" s="147"/>
      <c r="V52" s="147"/>
      <c r="W52" s="147"/>
      <c r="X52" s="147"/>
      <c r="Y52" s="131"/>
      <c r="Z52" s="131"/>
      <c r="AA52" s="131"/>
      <c r="AB52" s="131"/>
      <c r="AC52" s="135"/>
      <c r="AD52" s="131"/>
      <c r="AE52" s="84"/>
      <c r="AF52" s="12" t="s">
        <v>47</v>
      </c>
    </row>
    <row r="53" spans="1:37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48" t="s">
        <v>98</v>
      </c>
      <c r="U53" s="148"/>
      <c r="V53" s="148"/>
      <c r="W53" s="148"/>
      <c r="X53" s="148"/>
      <c r="Y53" s="131"/>
      <c r="Z53" s="131"/>
      <c r="AA53" s="131"/>
      <c r="AB53" s="131"/>
      <c r="AC53" s="135"/>
      <c r="AD53" s="131"/>
      <c r="AE53" s="84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5"/>
      <c r="AD54" s="131"/>
      <c r="AE54" s="84"/>
      <c r="AK54" s="12" t="s">
        <v>47</v>
      </c>
    </row>
    <row r="55" spans="1:37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5"/>
      <c r="AD55" s="131"/>
      <c r="AE55" s="84"/>
    </row>
    <row r="56" spans="1:37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5"/>
      <c r="AD56" s="131"/>
      <c r="AE56" s="84"/>
      <c r="AF56" t="s">
        <v>47</v>
      </c>
    </row>
    <row r="57" spans="1:37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85"/>
    </row>
    <row r="59" spans="1:37" x14ac:dyDescent="0.2">
      <c r="AF59" s="12" t="s">
        <v>47</v>
      </c>
    </row>
    <row r="60" spans="1:37" x14ac:dyDescent="0.2">
      <c r="N60" s="2" t="s">
        <v>47</v>
      </c>
    </row>
    <row r="61" spans="1:37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2" t="s">
        <v>47</v>
      </c>
    </row>
    <row r="62" spans="1:37" x14ac:dyDescent="0.2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2" t="s">
        <v>47</v>
      </c>
      <c r="W62" s="2" t="s">
        <v>47</v>
      </c>
    </row>
    <row r="63" spans="1:37" x14ac:dyDescent="0.2">
      <c r="Z63" s="2" t="s">
        <v>47</v>
      </c>
    </row>
    <row r="64" spans="1:37" x14ac:dyDescent="0.2">
      <c r="AB64" s="2" t="s">
        <v>47</v>
      </c>
    </row>
    <row r="65" spans="9:31" x14ac:dyDescent="0.2">
      <c r="AE65" s="7" t="s">
        <v>47</v>
      </c>
    </row>
    <row r="67" spans="9:31" x14ac:dyDescent="0.2">
      <c r="I67" s="2" t="s">
        <v>47</v>
      </c>
    </row>
  </sheetData>
  <sheetProtection password="C6EC" sheet="1" objects="1" scenarios="1"/>
  <mergeCells count="35">
    <mergeCell ref="AE3:AE4"/>
    <mergeCell ref="T52:X52"/>
    <mergeCell ref="T53:X53"/>
    <mergeCell ref="W3:W4"/>
    <mergeCell ref="X3:X4"/>
    <mergeCell ref="AB3:AB4"/>
    <mergeCell ref="AD3:AD4"/>
    <mergeCell ref="Y3:Y4"/>
    <mergeCell ref="Z3:Z4"/>
    <mergeCell ref="AA3:AA4"/>
    <mergeCell ref="AC3:AC4"/>
    <mergeCell ref="M3:M4"/>
    <mergeCell ref="V3:V4"/>
    <mergeCell ref="U3:U4"/>
    <mergeCell ref="Q3:Q4"/>
    <mergeCell ref="R3:R4"/>
    <mergeCell ref="S3:S4"/>
    <mergeCell ref="T3:T4"/>
    <mergeCell ref="N3:N4"/>
    <mergeCell ref="B2:AE2"/>
    <mergeCell ref="A1:AE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6"/>
  <sheetViews>
    <sheetView tabSelected="1" topLeftCell="B1" zoomScale="90" zoomScaleNormal="90" workbookViewId="0">
      <selection activeCell="AJ80" sqref="AJ80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6.42578125" style="2" bestFit="1" customWidth="1"/>
    <col min="23" max="24" width="6.140625" style="2" customWidth="1"/>
    <col min="25" max="25" width="6.28515625" style="2" customWidth="1"/>
    <col min="26" max="26" width="6.140625" style="2" customWidth="1"/>
    <col min="27" max="27" width="7.42578125" style="2" bestFit="1" customWidth="1"/>
    <col min="28" max="28" width="6.42578125" style="2" bestFit="1" customWidth="1"/>
    <col min="29" max="29" width="6.42578125" style="2" customWidth="1"/>
    <col min="30" max="30" width="6.42578125" style="2" bestFit="1" customWidth="1"/>
    <col min="31" max="31" width="8.28515625" style="7" customWidth="1"/>
    <col min="32" max="32" width="7.85546875" style="1" customWidth="1"/>
    <col min="33" max="33" width="15.28515625" style="10" customWidth="1"/>
  </cols>
  <sheetData>
    <row r="1" spans="1:33" ht="20.100000000000001" customHeight="1" x14ac:dyDescent="0.2">
      <c r="A1" s="140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67"/>
    </row>
    <row r="2" spans="1:33" s="4" customFormat="1" ht="20.100000000000001" customHeight="1" x14ac:dyDescent="0.2">
      <c r="A2" s="143" t="s">
        <v>21</v>
      </c>
      <c r="B2" s="137" t="s">
        <v>235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98"/>
    </row>
    <row r="3" spans="1:33" s="5" customFormat="1" ht="20.100000000000001" customHeight="1" x14ac:dyDescent="0.2">
      <c r="A3" s="143"/>
      <c r="B3" s="150">
        <v>1</v>
      </c>
      <c r="C3" s="150">
        <f>SUM(B3+1)</f>
        <v>2</v>
      </c>
      <c r="D3" s="150">
        <f t="shared" ref="D3:AB3" si="0">SUM(C3+1)</f>
        <v>3</v>
      </c>
      <c r="E3" s="150">
        <f t="shared" si="0"/>
        <v>4</v>
      </c>
      <c r="F3" s="150">
        <f t="shared" si="0"/>
        <v>5</v>
      </c>
      <c r="G3" s="150">
        <f t="shared" si="0"/>
        <v>6</v>
      </c>
      <c r="H3" s="150">
        <f t="shared" si="0"/>
        <v>7</v>
      </c>
      <c r="I3" s="150">
        <f t="shared" si="0"/>
        <v>8</v>
      </c>
      <c r="J3" s="150">
        <f t="shared" si="0"/>
        <v>9</v>
      </c>
      <c r="K3" s="150">
        <f t="shared" si="0"/>
        <v>10</v>
      </c>
      <c r="L3" s="150">
        <f t="shared" si="0"/>
        <v>11</v>
      </c>
      <c r="M3" s="150">
        <f t="shared" si="0"/>
        <v>12</v>
      </c>
      <c r="N3" s="150">
        <f t="shared" si="0"/>
        <v>13</v>
      </c>
      <c r="O3" s="150">
        <f t="shared" si="0"/>
        <v>14</v>
      </c>
      <c r="P3" s="150">
        <f t="shared" si="0"/>
        <v>15</v>
      </c>
      <c r="Q3" s="150">
        <f t="shared" si="0"/>
        <v>16</v>
      </c>
      <c r="R3" s="150">
        <f t="shared" si="0"/>
        <v>17</v>
      </c>
      <c r="S3" s="150">
        <f t="shared" si="0"/>
        <v>18</v>
      </c>
      <c r="T3" s="150">
        <f t="shared" si="0"/>
        <v>19</v>
      </c>
      <c r="U3" s="150">
        <f t="shared" si="0"/>
        <v>20</v>
      </c>
      <c r="V3" s="150">
        <f t="shared" si="0"/>
        <v>21</v>
      </c>
      <c r="W3" s="150">
        <f t="shared" si="0"/>
        <v>22</v>
      </c>
      <c r="X3" s="150">
        <f t="shared" si="0"/>
        <v>23</v>
      </c>
      <c r="Y3" s="150">
        <f t="shared" si="0"/>
        <v>24</v>
      </c>
      <c r="Z3" s="150">
        <f t="shared" si="0"/>
        <v>25</v>
      </c>
      <c r="AA3" s="150">
        <f t="shared" si="0"/>
        <v>26</v>
      </c>
      <c r="AB3" s="150">
        <f t="shared" si="0"/>
        <v>27</v>
      </c>
      <c r="AC3" s="150">
        <v>28</v>
      </c>
      <c r="AD3" s="150">
        <v>29</v>
      </c>
      <c r="AE3" s="114" t="s">
        <v>39</v>
      </c>
      <c r="AF3" s="100" t="s">
        <v>37</v>
      </c>
      <c r="AG3" s="108" t="s">
        <v>225</v>
      </c>
    </row>
    <row r="4" spans="1:33" s="5" customFormat="1" ht="20.100000000000001" customHeight="1" x14ac:dyDescent="0.2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11" t="s">
        <v>35</v>
      </c>
      <c r="AF4" s="101" t="s">
        <v>35</v>
      </c>
      <c r="AG4" s="97" t="s">
        <v>35</v>
      </c>
    </row>
    <row r="5" spans="1:33" s="5" customFormat="1" x14ac:dyDescent="0.2">
      <c r="A5" s="57" t="s">
        <v>40</v>
      </c>
      <c r="B5" s="118">
        <f>[1]Fevereiro!$K$5</f>
        <v>7.8000000000000007</v>
      </c>
      <c r="C5" s="118">
        <f>[1]Fevereiro!$K$6</f>
        <v>4.2</v>
      </c>
      <c r="D5" s="118">
        <f>[1]Fevereiro!$K$7</f>
        <v>34.799999999999997</v>
      </c>
      <c r="E5" s="118">
        <f>[1]Fevereiro!$K$8</f>
        <v>73.600000000000009</v>
      </c>
      <c r="F5" s="118">
        <f>[1]Fevereiro!$K$9</f>
        <v>6.4</v>
      </c>
      <c r="G5" s="118">
        <f>[1]Fevereiro!$K$10</f>
        <v>5.3999999999999995</v>
      </c>
      <c r="H5" s="118">
        <f>[1]Fevereiro!$K$11</f>
        <v>39.4</v>
      </c>
      <c r="I5" s="118">
        <f>[1]Fevereiro!$K$12</f>
        <v>0.60000000000000009</v>
      </c>
      <c r="J5" s="118">
        <f>[1]Fevereiro!$K$13</f>
        <v>0.2</v>
      </c>
      <c r="K5" s="118">
        <f>[1]Fevereiro!$K$14</f>
        <v>27.599999999999998</v>
      </c>
      <c r="L5" s="118">
        <f>[1]Fevereiro!$K$15</f>
        <v>58.4</v>
      </c>
      <c r="M5" s="118">
        <f>[1]Fevereiro!$K$16</f>
        <v>0</v>
      </c>
      <c r="N5" s="118">
        <f>[1]Fevereiro!$K$17</f>
        <v>0</v>
      </c>
      <c r="O5" s="118">
        <f>[1]Fevereiro!$K$18</f>
        <v>0</v>
      </c>
      <c r="P5" s="118">
        <f>[1]Fevereiro!$K$19</f>
        <v>0</v>
      </c>
      <c r="Q5" s="118">
        <f>[1]Fevereiro!$K$20</f>
        <v>0</v>
      </c>
      <c r="R5" s="118">
        <f>[1]Fevereiro!$K$21</f>
        <v>0</v>
      </c>
      <c r="S5" s="118">
        <f>[1]Fevereiro!$K$22</f>
        <v>0</v>
      </c>
      <c r="T5" s="118">
        <f>[1]Fevereiro!$K$23</f>
        <v>0</v>
      </c>
      <c r="U5" s="118">
        <f>[1]Fevereiro!$K$24</f>
        <v>12</v>
      </c>
      <c r="V5" s="118">
        <f>[1]Fevereiro!$K$25</f>
        <v>14.999999999999998</v>
      </c>
      <c r="W5" s="118">
        <f>[1]Fevereiro!$K$26</f>
        <v>0</v>
      </c>
      <c r="X5" s="118">
        <f>[1]Fevereiro!$K$27</f>
        <v>2.4</v>
      </c>
      <c r="Y5" s="118">
        <f>[1]Fevereiro!$K$28</f>
        <v>13.799999999999999</v>
      </c>
      <c r="Z5" s="118">
        <f>[1]Fevereiro!$K$29</f>
        <v>8.1999999999999993</v>
      </c>
      <c r="AA5" s="118">
        <f>[1]Fevereiro!$K$30</f>
        <v>9.8000000000000007</v>
      </c>
      <c r="AB5" s="118">
        <f>[1]Fevereiro!$K$31</f>
        <v>0</v>
      </c>
      <c r="AC5" s="118">
        <f>[1]Fevereiro!$K$32</f>
        <v>0</v>
      </c>
      <c r="AD5" s="118">
        <f>[1]Fevereiro!$K$33</f>
        <v>0</v>
      </c>
      <c r="AE5" s="15">
        <f>SUM(B5:AD5)</f>
        <v>319.59999999999997</v>
      </c>
      <c r="AF5" s="16">
        <f>MAX(B5:AD5)</f>
        <v>73.600000000000009</v>
      </c>
      <c r="AG5" s="65">
        <f>COUNTIF(B5:AD5,"=0,0")</f>
        <v>12</v>
      </c>
    </row>
    <row r="6" spans="1:33" x14ac:dyDescent="0.2">
      <c r="A6" s="57" t="s">
        <v>0</v>
      </c>
      <c r="B6" s="11">
        <f>[2]Fevereiro!$K$5</f>
        <v>21.6</v>
      </c>
      <c r="C6" s="11">
        <f>[2]Fevereiro!$K$6</f>
        <v>2</v>
      </c>
      <c r="D6" s="11">
        <f>[2]Fevereiro!$K$7</f>
        <v>0.2</v>
      </c>
      <c r="E6" s="11">
        <f>[2]Fevereiro!$K$8</f>
        <v>0.2</v>
      </c>
      <c r="F6" s="11">
        <f>[2]Fevereiro!$K$9</f>
        <v>0.2</v>
      </c>
      <c r="G6" s="11">
        <f>[2]Fevereiro!$K$10</f>
        <v>0</v>
      </c>
      <c r="H6" s="11">
        <f>[2]Fevereiro!$K$11</f>
        <v>0</v>
      </c>
      <c r="I6" s="11">
        <f>[2]Fevereiro!$K$12</f>
        <v>0</v>
      </c>
      <c r="J6" s="11">
        <f>[2]Fevereiro!$K$13</f>
        <v>0</v>
      </c>
      <c r="K6" s="11">
        <f>[2]Fevereiro!$K$14</f>
        <v>4.8</v>
      </c>
      <c r="L6" s="11">
        <f>[2]Fevereiro!$K$15</f>
        <v>19</v>
      </c>
      <c r="M6" s="11">
        <f>[2]Fevereiro!$K$16</f>
        <v>0</v>
      </c>
      <c r="N6" s="11">
        <f>[2]Fevereiro!$K$17</f>
        <v>0</v>
      </c>
      <c r="O6" s="11">
        <f>[2]Fevereiro!$K$18</f>
        <v>0</v>
      </c>
      <c r="P6" s="11">
        <f>[2]Fevereiro!$K$19</f>
        <v>0</v>
      </c>
      <c r="Q6" s="11">
        <f>[2]Fevereiro!$K$20</f>
        <v>0</v>
      </c>
      <c r="R6" s="11">
        <f>[2]Fevereiro!$K$21</f>
        <v>6</v>
      </c>
      <c r="S6" s="11">
        <f>[2]Fevereiro!$K$22</f>
        <v>0</v>
      </c>
      <c r="T6" s="11">
        <f>[2]Fevereiro!$K$23</f>
        <v>1.2</v>
      </c>
      <c r="U6" s="11">
        <f>[2]Fevereiro!$K$24</f>
        <v>25.4</v>
      </c>
      <c r="V6" s="11">
        <f>[2]Fevereiro!$K$25</f>
        <v>0.2</v>
      </c>
      <c r="W6" s="11">
        <f>[2]Fevereiro!$K$26</f>
        <v>0</v>
      </c>
      <c r="X6" s="11">
        <f>[2]Fevereiro!$K$27</f>
        <v>0</v>
      </c>
      <c r="Y6" s="11">
        <f>[2]Fevereiro!$K$28</f>
        <v>4</v>
      </c>
      <c r="Z6" s="11">
        <f>[2]Fevereiro!$K$29</f>
        <v>0</v>
      </c>
      <c r="AA6" s="11">
        <f>[2]Fevereiro!$K$30</f>
        <v>27.4</v>
      </c>
      <c r="AB6" s="11">
        <f>[2]Fevereiro!$K$31</f>
        <v>0</v>
      </c>
      <c r="AC6" s="11">
        <f>[2]Fevereiro!$K$32</f>
        <v>0</v>
      </c>
      <c r="AD6" s="11">
        <f>[2]Fevereiro!$K$33</f>
        <v>0</v>
      </c>
      <c r="AE6" s="15">
        <f>SUM(B6:AD6)</f>
        <v>112.19999999999999</v>
      </c>
      <c r="AF6" s="16">
        <f>MAX(B6:AD6)</f>
        <v>27.4</v>
      </c>
      <c r="AG6" s="65">
        <f>COUNTIF(B6:AD6,"=0,0")</f>
        <v>16</v>
      </c>
    </row>
    <row r="7" spans="1:33" x14ac:dyDescent="0.2">
      <c r="A7" s="57" t="s">
        <v>104</v>
      </c>
      <c r="B7" s="11">
        <f>[3]Fevereiro!$K$5</f>
        <v>16</v>
      </c>
      <c r="C7" s="11">
        <f>[3]Fevereiro!$K$6</f>
        <v>14.2</v>
      </c>
      <c r="D7" s="11">
        <f>[3]Fevereiro!$K$7</f>
        <v>18.599999999999998</v>
      </c>
      <c r="E7" s="11">
        <f>[3]Fevereiro!$K$8</f>
        <v>0</v>
      </c>
      <c r="F7" s="11">
        <f>[3]Fevereiro!$K$9</f>
        <v>0.8</v>
      </c>
      <c r="G7" s="11">
        <f>[3]Fevereiro!$K$10</f>
        <v>0.2</v>
      </c>
      <c r="H7" s="11">
        <f>[3]Fevereiro!$K$11</f>
        <v>0</v>
      </c>
      <c r="I7" s="11">
        <f>[3]Fevereiro!$K$12</f>
        <v>0</v>
      </c>
      <c r="J7" s="11">
        <f>[3]Fevereiro!$K$13</f>
        <v>0</v>
      </c>
      <c r="K7" s="11">
        <f>[3]Fevereiro!$K$14</f>
        <v>0</v>
      </c>
      <c r="L7" s="11">
        <f>[3]Fevereiro!$K$15</f>
        <v>0</v>
      </c>
      <c r="M7" s="11">
        <f>[3]Fevereiro!$K$16</f>
        <v>0</v>
      </c>
      <c r="N7" s="11">
        <f>[3]Fevereiro!$K$17</f>
        <v>0</v>
      </c>
      <c r="O7" s="11">
        <f>[3]Fevereiro!$K$18</f>
        <v>0</v>
      </c>
      <c r="P7" s="11">
        <f>[3]Fevereiro!$K$19</f>
        <v>0</v>
      </c>
      <c r="Q7" s="11">
        <f>[3]Fevereiro!$K$20</f>
        <v>0</v>
      </c>
      <c r="R7" s="11">
        <f>[3]Fevereiro!$K$21</f>
        <v>0</v>
      </c>
      <c r="S7" s="11">
        <f>[3]Fevereiro!$K$22</f>
        <v>7</v>
      </c>
      <c r="T7" s="11">
        <f>[3]Fevereiro!$K$23</f>
        <v>0</v>
      </c>
      <c r="U7" s="11">
        <f>[3]Fevereiro!$K$24</f>
        <v>32.800000000000004</v>
      </c>
      <c r="V7" s="11">
        <f>[3]Fevereiro!$K$25</f>
        <v>0</v>
      </c>
      <c r="W7" s="11">
        <f>[3]Fevereiro!$K$26</f>
        <v>0</v>
      </c>
      <c r="X7" s="11">
        <f>[3]Fevereiro!$K$27</f>
        <v>0</v>
      </c>
      <c r="Y7" s="11">
        <f>[3]Fevereiro!$K$28</f>
        <v>0</v>
      </c>
      <c r="Z7" s="11">
        <f>[3]Fevereiro!$K$29</f>
        <v>12.999999999999998</v>
      </c>
      <c r="AA7" s="11">
        <f>[3]Fevereiro!$K$30</f>
        <v>23.8</v>
      </c>
      <c r="AB7" s="11">
        <f>[3]Fevereiro!$K$31</f>
        <v>0</v>
      </c>
      <c r="AC7" s="11">
        <f>[3]Fevereiro!$K$32</f>
        <v>0</v>
      </c>
      <c r="AD7" s="11">
        <f>[3]Fevereiro!$K$33</f>
        <v>0</v>
      </c>
      <c r="AE7" s="14">
        <f>SUM(B7:AD7)</f>
        <v>126.39999999999999</v>
      </c>
      <c r="AF7" s="129">
        <f>MAX(B7:AD7)</f>
        <v>32.800000000000004</v>
      </c>
      <c r="AG7" s="65">
        <f>COUNTIF(B7:AD7,"=0,0")</f>
        <v>20</v>
      </c>
    </row>
    <row r="8" spans="1:33" x14ac:dyDescent="0.2">
      <c r="A8" s="57" t="s">
        <v>1</v>
      </c>
      <c r="B8" s="11" t="str">
        <f>[4]Fevereiro!$K$5</f>
        <v>*</v>
      </c>
      <c r="C8" s="11" t="str">
        <f>[4]Fevereiro!$K$6</f>
        <v>*</v>
      </c>
      <c r="D8" s="11" t="str">
        <f>[4]Fevereiro!$K$7</f>
        <v>*</v>
      </c>
      <c r="E8" s="11" t="str">
        <f>[4]Fevereiro!$K$8</f>
        <v>*</v>
      </c>
      <c r="F8" s="11">
        <f>[4]Fevereiro!$K$9</f>
        <v>3.2</v>
      </c>
      <c r="G8" s="11">
        <f>[4]Fevereiro!$K$10</f>
        <v>0</v>
      </c>
      <c r="H8" s="11">
        <f>[4]Fevereiro!$K$11</f>
        <v>0</v>
      </c>
      <c r="I8" s="11">
        <f>[4]Fevereiro!$K$12</f>
        <v>0</v>
      </c>
      <c r="J8" s="11">
        <f>[4]Fevereiro!$K$13</f>
        <v>0</v>
      </c>
      <c r="K8" s="11">
        <f>[4]Fevereiro!$K$14</f>
        <v>1.2</v>
      </c>
      <c r="L8" s="11">
        <f>[4]Fevereiro!$K$15</f>
        <v>0</v>
      </c>
      <c r="M8" s="11" t="str">
        <f>[4]Fevereiro!$K$16</f>
        <v>*</v>
      </c>
      <c r="N8" s="11" t="str">
        <f>[4]Fevereiro!$K$17</f>
        <v>*</v>
      </c>
      <c r="O8" s="11" t="str">
        <f>[4]Fevereiro!$K$18</f>
        <v>*</v>
      </c>
      <c r="P8" s="11" t="str">
        <f>[4]Fevereiro!$K$19</f>
        <v>*</v>
      </c>
      <c r="Q8" s="11" t="str">
        <f>[4]Fevereiro!$K$20</f>
        <v>*</v>
      </c>
      <c r="R8" s="11">
        <f>[4]Fevereiro!$K$21</f>
        <v>0</v>
      </c>
      <c r="S8" s="11">
        <f>[4]Fevereiro!$K$22</f>
        <v>0</v>
      </c>
      <c r="T8" s="11">
        <f>[4]Fevereiro!$K$23</f>
        <v>6.2</v>
      </c>
      <c r="U8" s="11">
        <f>[4]Fevereiro!$K$24</f>
        <v>0.60000000000000009</v>
      </c>
      <c r="V8" s="11">
        <f>[4]Fevereiro!$K$25</f>
        <v>2.5999999999999996</v>
      </c>
      <c r="W8" s="11">
        <f>[4]Fevereiro!$K$26</f>
        <v>38</v>
      </c>
      <c r="X8" s="11">
        <f>[4]Fevereiro!$K$27</f>
        <v>0</v>
      </c>
      <c r="Y8" s="11" t="str">
        <f>[4]Fevereiro!$K$28</f>
        <v>*</v>
      </c>
      <c r="Z8" s="11" t="str">
        <f>[4]Fevereiro!$K$29</f>
        <v>*</v>
      </c>
      <c r="AA8" s="11" t="str">
        <f>[4]Fevereiro!$K$30</f>
        <v>*</v>
      </c>
      <c r="AB8" s="11" t="str">
        <f>[4]Fevereiro!$K$31</f>
        <v>*</v>
      </c>
      <c r="AC8" s="11" t="str">
        <f>[4]Fevereiro!$K$32</f>
        <v>*</v>
      </c>
      <c r="AD8" s="11" t="str">
        <f>[4]Fevereiro!$K$33</f>
        <v>*</v>
      </c>
      <c r="AE8" s="15">
        <f>SUM(B8:AD8)</f>
        <v>51.8</v>
      </c>
      <c r="AF8" s="16">
        <f>MAX(B8:AD8)</f>
        <v>38</v>
      </c>
      <c r="AG8" s="65">
        <f>COUNTIF(B8:AD8,"=0,0")</f>
        <v>8</v>
      </c>
    </row>
    <row r="9" spans="1:33" x14ac:dyDescent="0.2">
      <c r="A9" s="57" t="s">
        <v>167</v>
      </c>
      <c r="B9" s="11">
        <f>[5]Fevereiro!$K$5</f>
        <v>4.8000000000000007</v>
      </c>
      <c r="C9" s="11">
        <f>[5]Fevereiro!$K$6</f>
        <v>12.8</v>
      </c>
      <c r="D9" s="11">
        <f>[5]Fevereiro!$K$7</f>
        <v>0.6</v>
      </c>
      <c r="E9" s="11">
        <f>[5]Fevereiro!$K$8</f>
        <v>1</v>
      </c>
      <c r="F9" s="11">
        <f>[5]Fevereiro!$K$9</f>
        <v>1.8</v>
      </c>
      <c r="G9" s="11">
        <f>[5]Fevereiro!$K$10</f>
        <v>0.4</v>
      </c>
      <c r="H9" s="11">
        <f>[5]Fevereiro!$K$11</f>
        <v>4.5999999999999996</v>
      </c>
      <c r="I9" s="11">
        <f>[5]Fevereiro!$K$12</f>
        <v>0</v>
      </c>
      <c r="J9" s="11">
        <f>[5]Fevereiro!$K$13</f>
        <v>0</v>
      </c>
      <c r="K9" s="11">
        <f>[5]Fevereiro!$K$14</f>
        <v>3.4</v>
      </c>
      <c r="L9" s="11">
        <f>[5]Fevereiro!$K$15</f>
        <v>10</v>
      </c>
      <c r="M9" s="11">
        <f>[5]Fevereiro!$K$16</f>
        <v>0</v>
      </c>
      <c r="N9" s="11">
        <f>[5]Fevereiro!$K$17</f>
        <v>0</v>
      </c>
      <c r="O9" s="11">
        <f>[5]Fevereiro!$K$18</f>
        <v>0</v>
      </c>
      <c r="P9" s="11">
        <f>[5]Fevereiro!$K$19</f>
        <v>0</v>
      </c>
      <c r="Q9" s="11">
        <f>[5]Fevereiro!$K$20</f>
        <v>0</v>
      </c>
      <c r="R9" s="11">
        <f>[5]Fevereiro!$K$21</f>
        <v>7.8</v>
      </c>
      <c r="S9" s="11">
        <f>[5]Fevereiro!$K$22</f>
        <v>0.2</v>
      </c>
      <c r="T9" s="11">
        <f>[5]Fevereiro!$K$23</f>
        <v>0</v>
      </c>
      <c r="U9" s="11">
        <f>[5]Fevereiro!$K$24</f>
        <v>0.8</v>
      </c>
      <c r="V9" s="11">
        <f>[5]Fevereiro!$K$25</f>
        <v>0</v>
      </c>
      <c r="W9" s="11">
        <f>[5]Fevereiro!$K$26</f>
        <v>0</v>
      </c>
      <c r="X9" s="11">
        <f>[5]Fevereiro!$K$27</f>
        <v>0</v>
      </c>
      <c r="Y9" s="11">
        <f>[5]Fevereiro!$K$28</f>
        <v>0</v>
      </c>
      <c r="Z9" s="11">
        <f>[5]Fevereiro!$K$29</f>
        <v>1.8</v>
      </c>
      <c r="AA9" s="11">
        <f>[5]Fevereiro!$K$30</f>
        <v>41.800000000000004</v>
      </c>
      <c r="AB9" s="11">
        <f>[5]Fevereiro!$K$31</f>
        <v>0</v>
      </c>
      <c r="AC9" s="11">
        <f>[5]Fevereiro!$K$32</f>
        <v>0</v>
      </c>
      <c r="AD9" s="11">
        <f>[5]Fevereiro!$K$33</f>
        <v>0</v>
      </c>
      <c r="AE9" s="14">
        <f>SUM(B9:AD9)</f>
        <v>91.8</v>
      </c>
      <c r="AF9" s="129">
        <f>MAX(B9:AD9)</f>
        <v>41.800000000000004</v>
      </c>
      <c r="AG9" s="65">
        <f>COUNTIF(B9:AD9,"=0,0")</f>
        <v>15</v>
      </c>
    </row>
    <row r="10" spans="1:33" x14ac:dyDescent="0.2">
      <c r="A10" s="57" t="s">
        <v>111</v>
      </c>
      <c r="B10" s="11" t="str">
        <f>[6]Fevereiro!$K$5</f>
        <v>*</v>
      </c>
      <c r="C10" s="11" t="str">
        <f>[6]Fevereiro!$K$6</f>
        <v>*</v>
      </c>
      <c r="D10" s="11" t="str">
        <f>[6]Fevereiro!$K$7</f>
        <v>*</v>
      </c>
      <c r="E10" s="11" t="str">
        <f>[6]Fevereiro!$K$8</f>
        <v>*</v>
      </c>
      <c r="F10" s="11" t="str">
        <f>[6]Fevereiro!$K$9</f>
        <v>*</v>
      </c>
      <c r="G10" s="11" t="str">
        <f>[6]Fevereiro!$K$10</f>
        <v>*</v>
      </c>
      <c r="H10" s="11" t="str">
        <f>[6]Fevereiro!$K$11</f>
        <v>*</v>
      </c>
      <c r="I10" s="11" t="str">
        <f>[6]Fevereiro!$K$12</f>
        <v>*</v>
      </c>
      <c r="J10" s="11" t="str">
        <f>[6]Fevereiro!$K$13</f>
        <v>*</v>
      </c>
      <c r="K10" s="11" t="str">
        <f>[6]Fevereiro!$K$14</f>
        <v>*</v>
      </c>
      <c r="L10" s="11" t="str">
        <f>[6]Fevereiro!$K$15</f>
        <v>*</v>
      </c>
      <c r="M10" s="11" t="str">
        <f>[6]Fevereiro!$K$16</f>
        <v>*</v>
      </c>
      <c r="N10" s="11" t="str">
        <f>[6]Fevereiro!$K$17</f>
        <v>*</v>
      </c>
      <c r="O10" s="11" t="str">
        <f>[6]Fevereiro!$K$18</f>
        <v>*</v>
      </c>
      <c r="P10" s="11" t="str">
        <f>[6]Fevereiro!$K$19</f>
        <v>*</v>
      </c>
      <c r="Q10" s="11" t="str">
        <f>[6]Fevereiro!$K$20</f>
        <v>*</v>
      </c>
      <c r="R10" s="11" t="str">
        <f>[6]Fevereiro!$K$21</f>
        <v>*</v>
      </c>
      <c r="S10" s="11" t="str">
        <f>[6]Fevereiro!$K$22</f>
        <v>*</v>
      </c>
      <c r="T10" s="11" t="str">
        <f>[6]Fevereiro!$K$23</f>
        <v>*</v>
      </c>
      <c r="U10" s="11" t="str">
        <f>[6]Fevereiro!$K$24</f>
        <v>*</v>
      </c>
      <c r="V10" s="11" t="str">
        <f>[6]Fevereiro!$K$25</f>
        <v>*</v>
      </c>
      <c r="W10" s="11" t="str">
        <f>[6]Fevereiro!$K$26</f>
        <v>*</v>
      </c>
      <c r="X10" s="11" t="str">
        <f>[6]Fevereiro!$K$27</f>
        <v>*</v>
      </c>
      <c r="Y10" s="11" t="str">
        <f>[6]Fevereiro!$K$28</f>
        <v>*</v>
      </c>
      <c r="Z10" s="11" t="str">
        <f>[6]Fevereiro!$K$29</f>
        <v>*</v>
      </c>
      <c r="AA10" s="11" t="str">
        <f>[6]Fevereiro!$K$30</f>
        <v>*</v>
      </c>
      <c r="AB10" s="11" t="str">
        <f>[6]Fevereiro!$K$31</f>
        <v>*</v>
      </c>
      <c r="AC10" s="11" t="str">
        <f>[6]Fevereiro!$K$32</f>
        <v>*</v>
      </c>
      <c r="AD10" s="11" t="str">
        <f>[6]Fevereiro!$K$33</f>
        <v>*</v>
      </c>
      <c r="AE10" s="15" t="s">
        <v>226</v>
      </c>
      <c r="AF10" s="16" t="s">
        <v>226</v>
      </c>
      <c r="AG10" s="65" t="s">
        <v>226</v>
      </c>
    </row>
    <row r="11" spans="1:33" x14ac:dyDescent="0.2">
      <c r="A11" s="57" t="s">
        <v>64</v>
      </c>
      <c r="B11" s="11">
        <f>[7]Fevereiro!$K$5</f>
        <v>10.799999999999999</v>
      </c>
      <c r="C11" s="11">
        <f>[7]Fevereiro!$K$6</f>
        <v>34</v>
      </c>
      <c r="D11" s="11">
        <f>[7]Fevereiro!$K$7</f>
        <v>80.399999999999991</v>
      </c>
      <c r="E11" s="11">
        <f>[7]Fevereiro!$K$8</f>
        <v>0.2</v>
      </c>
      <c r="F11" s="11">
        <f>[7]Fevereiro!$K$9</f>
        <v>0.2</v>
      </c>
      <c r="G11" s="11">
        <f>[7]Fevereiro!$K$10</f>
        <v>0</v>
      </c>
      <c r="H11" s="11">
        <f>[7]Fevereiro!$K$11</f>
        <v>0</v>
      </c>
      <c r="I11" s="11">
        <f>[7]Fevereiro!$K$12</f>
        <v>0</v>
      </c>
      <c r="J11" s="11">
        <f>[7]Fevereiro!$K$13</f>
        <v>0</v>
      </c>
      <c r="K11" s="11">
        <f>[7]Fevereiro!$K$14</f>
        <v>0.4</v>
      </c>
      <c r="L11" s="11">
        <f>[7]Fevereiro!$K$15</f>
        <v>0.2</v>
      </c>
      <c r="M11" s="11">
        <f>[7]Fevereiro!$K$16</f>
        <v>0</v>
      </c>
      <c r="N11" s="11">
        <f>[7]Fevereiro!$K$17</f>
        <v>0</v>
      </c>
      <c r="O11" s="11">
        <f>[7]Fevereiro!$K$18</f>
        <v>0</v>
      </c>
      <c r="P11" s="11">
        <f>[7]Fevereiro!$K$19</f>
        <v>0</v>
      </c>
      <c r="Q11" s="11">
        <f>[7]Fevereiro!$K$20</f>
        <v>0</v>
      </c>
      <c r="R11" s="11">
        <f>[7]Fevereiro!$K$21</f>
        <v>8.9999999999999982</v>
      </c>
      <c r="S11" s="11">
        <f>[7]Fevereiro!$K$22</f>
        <v>20</v>
      </c>
      <c r="T11" s="11">
        <f>[7]Fevereiro!$K$23</f>
        <v>1.2</v>
      </c>
      <c r="U11" s="11">
        <f>[7]Fevereiro!$K$24</f>
        <v>0</v>
      </c>
      <c r="V11" s="11">
        <f>[7]Fevereiro!$K$25</f>
        <v>0</v>
      </c>
      <c r="W11" s="11">
        <f>[7]Fevereiro!$K$26</f>
        <v>0</v>
      </c>
      <c r="X11" s="11">
        <f>[7]Fevereiro!$K$27</f>
        <v>0</v>
      </c>
      <c r="Y11" s="11">
        <f>[7]Fevereiro!$K$28</f>
        <v>5</v>
      </c>
      <c r="Z11" s="11">
        <f>[7]Fevereiro!$K$29</f>
        <v>37.200000000000003</v>
      </c>
      <c r="AA11" s="11">
        <f>[7]Fevereiro!$K$30</f>
        <v>17</v>
      </c>
      <c r="AB11" s="11">
        <f>[7]Fevereiro!$K$31</f>
        <v>0</v>
      </c>
      <c r="AC11" s="11">
        <f>[7]Fevereiro!$K$32</f>
        <v>0</v>
      </c>
      <c r="AD11" s="11">
        <f>[7]Fevereiro!$K$33</f>
        <v>0</v>
      </c>
      <c r="AE11" s="15">
        <f t="shared" ref="AE11:AE21" si="1">SUM(B11:AD11)</f>
        <v>215.59999999999997</v>
      </c>
      <c r="AF11" s="16">
        <f t="shared" ref="AF11:AF21" si="2">MAX(B11:AD11)</f>
        <v>80.399999999999991</v>
      </c>
      <c r="AG11" s="65">
        <f t="shared" ref="AG11:AG20" si="3">COUNTIF(B11:AD11,"=0,0")</f>
        <v>16</v>
      </c>
    </row>
    <row r="12" spans="1:33" x14ac:dyDescent="0.2">
      <c r="A12" s="57" t="s">
        <v>41</v>
      </c>
      <c r="B12" s="11">
        <f>[8]Fevereiro!$K$5</f>
        <v>0.4</v>
      </c>
      <c r="C12" s="11">
        <f>[8]Fevereiro!$K$6</f>
        <v>0.2</v>
      </c>
      <c r="D12" s="11">
        <f>[8]Fevereiro!$K$7</f>
        <v>0.2</v>
      </c>
      <c r="E12" s="11">
        <f>[8]Fevereiro!$K$8</f>
        <v>0.2</v>
      </c>
      <c r="F12" s="11">
        <f>[8]Fevereiro!$K$9</f>
        <v>0</v>
      </c>
      <c r="G12" s="11">
        <f>[8]Fevereiro!$K$10</f>
        <v>0.2</v>
      </c>
      <c r="H12" s="11">
        <f>[8]Fevereiro!$K$11</f>
        <v>0.4</v>
      </c>
      <c r="I12" s="11">
        <f>[8]Fevereiro!$K$12</f>
        <v>0</v>
      </c>
      <c r="J12" s="11">
        <f>[8]Fevereiro!$K$13</f>
        <v>0.4</v>
      </c>
      <c r="K12" s="11">
        <f>[8]Fevereiro!$K$14</f>
        <v>0</v>
      </c>
      <c r="L12" s="11">
        <f>[8]Fevereiro!$K$15</f>
        <v>0</v>
      </c>
      <c r="M12" s="11">
        <f>[8]Fevereiro!$K$16</f>
        <v>0</v>
      </c>
      <c r="N12" s="11">
        <f>[8]Fevereiro!$K$17</f>
        <v>0</v>
      </c>
      <c r="O12" s="11">
        <f>[8]Fevereiro!$K$18</f>
        <v>0</v>
      </c>
      <c r="P12" s="11">
        <f>[8]Fevereiro!$K$19</f>
        <v>0</v>
      </c>
      <c r="Q12" s="11">
        <f>[8]Fevereiro!$K$20</f>
        <v>0</v>
      </c>
      <c r="R12" s="11">
        <f>[8]Fevereiro!$K$21</f>
        <v>0</v>
      </c>
      <c r="S12" s="11">
        <f>[8]Fevereiro!$K$22</f>
        <v>0</v>
      </c>
      <c r="T12" s="11">
        <f>[8]Fevereiro!$K$23</f>
        <v>0</v>
      </c>
      <c r="U12" s="11">
        <f>[8]Fevereiro!$K$24</f>
        <v>0</v>
      </c>
      <c r="V12" s="11">
        <f>[8]Fevereiro!$K$25</f>
        <v>0</v>
      </c>
      <c r="W12" s="11">
        <f>[8]Fevereiro!$K$26</f>
        <v>0</v>
      </c>
      <c r="X12" s="11">
        <f>[8]Fevereiro!$K$27</f>
        <v>0</v>
      </c>
      <c r="Y12" s="11">
        <f>[8]Fevereiro!$K$28</f>
        <v>0</v>
      </c>
      <c r="Z12" s="11">
        <f>[8]Fevereiro!$K$29</f>
        <v>0</v>
      </c>
      <c r="AA12" s="11">
        <f>[8]Fevereiro!$K$30</f>
        <v>0</v>
      </c>
      <c r="AB12" s="11">
        <f>[8]Fevereiro!$K$31</f>
        <v>0</v>
      </c>
      <c r="AC12" s="11">
        <f>[8]Fevereiro!$K$32</f>
        <v>0</v>
      </c>
      <c r="AD12" s="11">
        <f>[8]Fevereiro!$K$33</f>
        <v>0.2</v>
      </c>
      <c r="AE12" s="15">
        <f t="shared" si="1"/>
        <v>2.2000000000000002</v>
      </c>
      <c r="AF12" s="16">
        <f t="shared" si="2"/>
        <v>0.4</v>
      </c>
      <c r="AG12" s="65">
        <f t="shared" si="3"/>
        <v>21</v>
      </c>
    </row>
    <row r="13" spans="1:33" x14ac:dyDescent="0.2">
      <c r="A13" s="57" t="s">
        <v>114</v>
      </c>
      <c r="B13" s="11" t="str">
        <f>[9]Fevereiro!$K$5</f>
        <v>*</v>
      </c>
      <c r="C13" s="11" t="str">
        <f>[9]Fevereiro!$K$6</f>
        <v>*</v>
      </c>
      <c r="D13" s="11" t="str">
        <f>[9]Fevereiro!$K$7</f>
        <v>*</v>
      </c>
      <c r="E13" s="11" t="str">
        <f>[9]Fevereiro!$K$8</f>
        <v>*</v>
      </c>
      <c r="F13" s="11" t="str">
        <f>[9]Fevereiro!$K$9</f>
        <v>*</v>
      </c>
      <c r="G13" s="11" t="str">
        <f>[9]Fevereiro!$K$10</f>
        <v>*</v>
      </c>
      <c r="H13" s="11" t="str">
        <f>[9]Fevereiro!$K$11</f>
        <v>*</v>
      </c>
      <c r="I13" s="11" t="str">
        <f>[9]Fevereiro!$K$12</f>
        <v>*</v>
      </c>
      <c r="J13" s="11" t="str">
        <f>[9]Fevereiro!$K$13</f>
        <v>*</v>
      </c>
      <c r="K13" s="11" t="str">
        <f>[9]Fevereiro!$K$14</f>
        <v>*</v>
      </c>
      <c r="L13" s="11" t="str">
        <f>[9]Fevereiro!$K$15</f>
        <v>*</v>
      </c>
      <c r="M13" s="11" t="str">
        <f>[9]Fevereiro!$K$16</f>
        <v>*</v>
      </c>
      <c r="N13" s="11" t="str">
        <f>[9]Fevereiro!$K$17</f>
        <v>*</v>
      </c>
      <c r="O13" s="11" t="str">
        <f>[9]Fevereiro!$K$18</f>
        <v>*</v>
      </c>
      <c r="P13" s="11" t="str">
        <f>[9]Fevereiro!$K$19</f>
        <v>*</v>
      </c>
      <c r="Q13" s="11" t="str">
        <f>[9]Fevereiro!$K$20</f>
        <v>*</v>
      </c>
      <c r="R13" s="11" t="str">
        <f>[9]Fevereiro!$K$21</f>
        <v>*</v>
      </c>
      <c r="S13" s="11" t="str">
        <f>[9]Fevereiro!$K$22</f>
        <v>*</v>
      </c>
      <c r="T13" s="11" t="str">
        <f>[9]Fevereiro!$K$23</f>
        <v>*</v>
      </c>
      <c r="U13" s="11" t="str">
        <f>[9]Fevereiro!$K$24</f>
        <v>*</v>
      </c>
      <c r="V13" s="11" t="str">
        <f>[9]Fevereiro!$K$25</f>
        <v>*</v>
      </c>
      <c r="W13" s="11" t="str">
        <f>[9]Fevereiro!$K$26</f>
        <v>*</v>
      </c>
      <c r="X13" s="11" t="str">
        <f>[9]Fevereiro!$K$27</f>
        <v>*</v>
      </c>
      <c r="Y13" s="11" t="str">
        <f>[9]Fevereiro!$K$28</f>
        <v>*</v>
      </c>
      <c r="Z13" s="11" t="str">
        <f>[9]Fevereiro!$K$29</f>
        <v>*</v>
      </c>
      <c r="AA13" s="11" t="str">
        <f>[9]Fevereiro!$K$30</f>
        <v>*</v>
      </c>
      <c r="AB13" s="11" t="str">
        <f>[9]Fevereiro!$K$31</f>
        <v>*</v>
      </c>
      <c r="AC13" s="11" t="str">
        <f>[9]Fevereiro!$K$32</f>
        <v>*</v>
      </c>
      <c r="AD13" s="11" t="str">
        <f>[9]Fevereiro!$K$33</f>
        <v>*</v>
      </c>
      <c r="AE13" s="14" t="s">
        <v>226</v>
      </c>
      <c r="AF13" s="129" t="s">
        <v>226</v>
      </c>
      <c r="AG13" s="65" t="s">
        <v>226</v>
      </c>
    </row>
    <row r="14" spans="1:33" x14ac:dyDescent="0.2">
      <c r="A14" s="57" t="s">
        <v>118</v>
      </c>
      <c r="B14" s="11" t="str">
        <f>[10]Fevereiro!$K$5</f>
        <v>*</v>
      </c>
      <c r="C14" s="11" t="str">
        <f>[10]Fevereiro!$K$6</f>
        <v>*</v>
      </c>
      <c r="D14" s="11" t="str">
        <f>[10]Fevereiro!$K$7</f>
        <v>*</v>
      </c>
      <c r="E14" s="11" t="str">
        <f>[10]Fevereiro!$K$8</f>
        <v>*</v>
      </c>
      <c r="F14" s="11" t="str">
        <f>[10]Fevereiro!$K$9</f>
        <v>*</v>
      </c>
      <c r="G14" s="11" t="str">
        <f>[10]Fevereiro!$K$10</f>
        <v>*</v>
      </c>
      <c r="H14" s="11" t="str">
        <f>[10]Fevereiro!$K$11</f>
        <v>*</v>
      </c>
      <c r="I14" s="11" t="str">
        <f>[10]Fevereiro!$K$12</f>
        <v>*</v>
      </c>
      <c r="J14" s="11" t="str">
        <f>[10]Fevereiro!$K$13</f>
        <v>*</v>
      </c>
      <c r="K14" s="11" t="str">
        <f>[10]Fevereiro!$K$14</f>
        <v>*</v>
      </c>
      <c r="L14" s="11" t="str">
        <f>[10]Fevereiro!$K$15</f>
        <v>*</v>
      </c>
      <c r="M14" s="11" t="str">
        <f>[10]Fevereiro!$K$16</f>
        <v>*</v>
      </c>
      <c r="N14" s="11" t="str">
        <f>[10]Fevereiro!$K$17</f>
        <v>*</v>
      </c>
      <c r="O14" s="11" t="str">
        <f>[10]Fevereiro!$K$18</f>
        <v>*</v>
      </c>
      <c r="P14" s="11" t="str">
        <f>[10]Fevereiro!$K$19</f>
        <v>*</v>
      </c>
      <c r="Q14" s="11" t="str">
        <f>[10]Fevereiro!$K$20</f>
        <v>*</v>
      </c>
      <c r="R14" s="11" t="str">
        <f>[10]Fevereiro!$K$21</f>
        <v>*</v>
      </c>
      <c r="S14" s="11" t="str">
        <f>[10]Fevereiro!$K$22</f>
        <v>*</v>
      </c>
      <c r="T14" s="11" t="str">
        <f>[10]Fevereiro!$K$23</f>
        <v>*</v>
      </c>
      <c r="U14" s="11" t="str">
        <f>[10]Fevereiro!$K$24</f>
        <v>*</v>
      </c>
      <c r="V14" s="11" t="str">
        <f>[10]Fevereiro!$K$25</f>
        <v>*</v>
      </c>
      <c r="W14" s="11" t="str">
        <f>[10]Fevereiro!$K$26</f>
        <v>*</v>
      </c>
      <c r="X14" s="11" t="str">
        <f>[10]Fevereiro!$K$27</f>
        <v>*</v>
      </c>
      <c r="Y14" s="11" t="str">
        <f>[10]Fevereiro!$K$28</f>
        <v>*</v>
      </c>
      <c r="Z14" s="11" t="str">
        <f>[10]Fevereiro!$K$29</f>
        <v>*</v>
      </c>
      <c r="AA14" s="11" t="str">
        <f>[10]Fevereiro!$K$30</f>
        <v>*</v>
      </c>
      <c r="AB14" s="11" t="str">
        <f>[10]Fevereiro!$K$31</f>
        <v>*</v>
      </c>
      <c r="AC14" s="11" t="str">
        <f>[10]Fevereiro!$K$32</f>
        <v>*</v>
      </c>
      <c r="AD14" s="11" t="str">
        <f>[10]Fevereiro!$K$33</f>
        <v>*</v>
      </c>
      <c r="AE14" s="14" t="s">
        <v>226</v>
      </c>
      <c r="AF14" s="129" t="s">
        <v>226</v>
      </c>
      <c r="AG14" s="65" t="s">
        <v>226</v>
      </c>
    </row>
    <row r="15" spans="1:33" x14ac:dyDescent="0.2">
      <c r="A15" s="57" t="s">
        <v>121</v>
      </c>
      <c r="B15" s="11">
        <f>[11]Fevereiro!$K$5</f>
        <v>13.6</v>
      </c>
      <c r="C15" s="11">
        <f>[11]Fevereiro!$K$6</f>
        <v>0.2</v>
      </c>
      <c r="D15" s="11">
        <f>[11]Fevereiro!$K$7</f>
        <v>4.4000000000000004</v>
      </c>
      <c r="E15" s="11">
        <f>[11]Fevereiro!$K$8</f>
        <v>0.2</v>
      </c>
      <c r="F15" s="11">
        <f>[11]Fevereiro!$K$9</f>
        <v>0</v>
      </c>
      <c r="G15" s="11">
        <f>[11]Fevereiro!$K$10</f>
        <v>0</v>
      </c>
      <c r="H15" s="11">
        <f>[11]Fevereiro!$K$11</f>
        <v>0</v>
      </c>
      <c r="I15" s="11">
        <f>[11]Fevereiro!$K$12</f>
        <v>1</v>
      </c>
      <c r="J15" s="11">
        <f>[11]Fevereiro!$K$13</f>
        <v>0.2</v>
      </c>
      <c r="K15" s="11">
        <f>[11]Fevereiro!$K$14</f>
        <v>0</v>
      </c>
      <c r="L15" s="11">
        <f>[11]Fevereiro!$K$15</f>
        <v>0.2</v>
      </c>
      <c r="M15" s="11">
        <f>[11]Fevereiro!$K$16</f>
        <v>0</v>
      </c>
      <c r="N15" s="11">
        <f>[11]Fevereiro!$K$17</f>
        <v>0</v>
      </c>
      <c r="O15" s="11">
        <f>[11]Fevereiro!$K$18</f>
        <v>0</v>
      </c>
      <c r="P15" s="11">
        <f>[11]Fevereiro!$K$19</f>
        <v>0</v>
      </c>
      <c r="Q15" s="11">
        <f>[11]Fevereiro!$K$20</f>
        <v>0</v>
      </c>
      <c r="R15" s="11">
        <f>[11]Fevereiro!$K$21</f>
        <v>11.2</v>
      </c>
      <c r="S15" s="11">
        <f>[11]Fevereiro!$K$22</f>
        <v>0</v>
      </c>
      <c r="T15" s="11">
        <f>[11]Fevereiro!$K$23</f>
        <v>24.799999999999997</v>
      </c>
      <c r="U15" s="11">
        <f>[11]Fevereiro!$K$24</f>
        <v>13.600000000000001</v>
      </c>
      <c r="V15" s="11">
        <f>[11]Fevereiro!$K$25</f>
        <v>0</v>
      </c>
      <c r="W15" s="11">
        <f>[11]Fevereiro!$K$26</f>
        <v>0</v>
      </c>
      <c r="X15" s="11">
        <f>[11]Fevereiro!$K$27</f>
        <v>0</v>
      </c>
      <c r="Y15" s="11">
        <f>[11]Fevereiro!$K$28</f>
        <v>11.2</v>
      </c>
      <c r="Z15" s="11">
        <f>[11]Fevereiro!$K$29</f>
        <v>0</v>
      </c>
      <c r="AA15" s="11">
        <f>[11]Fevereiro!$K$30</f>
        <v>12.2</v>
      </c>
      <c r="AB15" s="11">
        <f>[11]Fevereiro!$K$31</f>
        <v>0</v>
      </c>
      <c r="AC15" s="11">
        <f>[11]Fevereiro!$K$32</f>
        <v>0</v>
      </c>
      <c r="AD15" s="11">
        <f>[11]Fevereiro!$K$33</f>
        <v>0</v>
      </c>
      <c r="AE15" s="15">
        <f t="shared" si="1"/>
        <v>92.800000000000011</v>
      </c>
      <c r="AF15" s="16">
        <f t="shared" si="2"/>
        <v>24.799999999999997</v>
      </c>
      <c r="AG15" s="65">
        <f t="shared" si="3"/>
        <v>17</v>
      </c>
    </row>
    <row r="16" spans="1:33" x14ac:dyDescent="0.2">
      <c r="A16" s="57" t="s">
        <v>168</v>
      </c>
      <c r="B16" s="11" t="str">
        <f>[12]Fevereiro!$K$5</f>
        <v>*</v>
      </c>
      <c r="C16" s="11" t="str">
        <f>[12]Fevereiro!$K$6</f>
        <v>*</v>
      </c>
      <c r="D16" s="11" t="str">
        <f>[12]Fevereiro!$K$7</f>
        <v>*</v>
      </c>
      <c r="E16" s="11" t="str">
        <f>[12]Fevereiro!$K$8</f>
        <v>*</v>
      </c>
      <c r="F16" s="11" t="str">
        <f>[12]Fevereiro!$K$9</f>
        <v>*</v>
      </c>
      <c r="G16" s="11" t="str">
        <f>[12]Fevereiro!$K$10</f>
        <v>*</v>
      </c>
      <c r="H16" s="11" t="str">
        <f>[12]Fevereiro!$K$11</f>
        <v>*</v>
      </c>
      <c r="I16" s="11" t="str">
        <f>[12]Fevereiro!$K$12</f>
        <v>*</v>
      </c>
      <c r="J16" s="11" t="str">
        <f>[12]Fevereiro!$K$13</f>
        <v>*</v>
      </c>
      <c r="K16" s="11" t="str">
        <f>[12]Fevereiro!$K$14</f>
        <v>*</v>
      </c>
      <c r="L16" s="11" t="str">
        <f>[12]Fevereiro!$K$15</f>
        <v>*</v>
      </c>
      <c r="M16" s="11" t="str">
        <f>[12]Fevereiro!$K$16</f>
        <v>*</v>
      </c>
      <c r="N16" s="11" t="str">
        <f>[12]Fevereiro!$K$17</f>
        <v>*</v>
      </c>
      <c r="O16" s="11" t="str">
        <f>[12]Fevereiro!$K$18</f>
        <v>*</v>
      </c>
      <c r="P16" s="11" t="str">
        <f>[12]Fevereiro!$K$19</f>
        <v>*</v>
      </c>
      <c r="Q16" s="11" t="str">
        <f>[12]Fevereiro!$K$20</f>
        <v>*</v>
      </c>
      <c r="R16" s="11" t="str">
        <f>[12]Fevereiro!$K$21</f>
        <v>*</v>
      </c>
      <c r="S16" s="11" t="str">
        <f>[12]Fevereiro!$K$22</f>
        <v>*</v>
      </c>
      <c r="T16" s="11" t="str">
        <f>[12]Fevereiro!$K$23</f>
        <v>*</v>
      </c>
      <c r="U16" s="11" t="str">
        <f>[12]Fevereiro!$K$24</f>
        <v>*</v>
      </c>
      <c r="V16" s="11" t="str">
        <f>[12]Fevereiro!$K$25</f>
        <v>*</v>
      </c>
      <c r="W16" s="11" t="str">
        <f>[12]Fevereiro!$K$26</f>
        <v>*</v>
      </c>
      <c r="X16" s="11" t="str">
        <f>[12]Fevereiro!$K$27</f>
        <v>*</v>
      </c>
      <c r="Y16" s="11" t="str">
        <f>[12]Fevereiro!$K$28</f>
        <v>*</v>
      </c>
      <c r="Z16" s="11" t="str">
        <f>[12]Fevereiro!$K$29</f>
        <v>*</v>
      </c>
      <c r="AA16" s="11" t="str">
        <f>[12]Fevereiro!$K$30</f>
        <v>*</v>
      </c>
      <c r="AB16" s="11" t="str">
        <f>[12]Fevereiro!$K$31</f>
        <v>*</v>
      </c>
      <c r="AC16" s="11" t="str">
        <f>[12]Fevereiro!$K$32</f>
        <v>*</v>
      </c>
      <c r="AD16" s="11" t="str">
        <f>[12]Fevereiro!$K$33</f>
        <v>*</v>
      </c>
      <c r="AE16" s="15" t="s">
        <v>226</v>
      </c>
      <c r="AF16" s="16" t="s">
        <v>226</v>
      </c>
      <c r="AG16" s="65" t="s">
        <v>226</v>
      </c>
    </row>
    <row r="17" spans="1:35" x14ac:dyDescent="0.2">
      <c r="A17" s="57" t="s">
        <v>2</v>
      </c>
      <c r="B17" s="11">
        <f>[13]Fevereiro!$K$5</f>
        <v>48.2</v>
      </c>
      <c r="C17" s="11">
        <f>[13]Fevereiro!$K$6</f>
        <v>0</v>
      </c>
      <c r="D17" s="11">
        <f>[13]Fevereiro!$K$7</f>
        <v>20.2</v>
      </c>
      <c r="E17" s="11">
        <f>[13]Fevereiro!$K$8</f>
        <v>0.2</v>
      </c>
      <c r="F17" s="11">
        <f>[13]Fevereiro!$K$9</f>
        <v>3.2</v>
      </c>
      <c r="G17" s="11">
        <f>[13]Fevereiro!$K$10</f>
        <v>0</v>
      </c>
      <c r="H17" s="11">
        <f>[13]Fevereiro!$K$11</f>
        <v>3.2</v>
      </c>
      <c r="I17" s="11">
        <f>[13]Fevereiro!$K$12</f>
        <v>3.8000000000000003</v>
      </c>
      <c r="J17" s="11">
        <f>[13]Fevereiro!$K$13</f>
        <v>0</v>
      </c>
      <c r="K17" s="11">
        <f>[13]Fevereiro!$K$14</f>
        <v>0.8</v>
      </c>
      <c r="L17" s="11">
        <f>[13]Fevereiro!$K$15</f>
        <v>2.2000000000000002</v>
      </c>
      <c r="M17" s="11">
        <f>[13]Fevereiro!$K$16</f>
        <v>4.8</v>
      </c>
      <c r="N17" s="11">
        <f>[13]Fevereiro!$K$17</f>
        <v>2.1999999999999997</v>
      </c>
      <c r="O17" s="11">
        <f>[13]Fevereiro!$K$18</f>
        <v>0</v>
      </c>
      <c r="P17" s="11">
        <f>[13]Fevereiro!$K$19</f>
        <v>0</v>
      </c>
      <c r="Q17" s="11">
        <f>[13]Fevereiro!$K$20</f>
        <v>1.2</v>
      </c>
      <c r="R17" s="11">
        <f>[13]Fevereiro!$K$21</f>
        <v>0</v>
      </c>
      <c r="S17" s="11">
        <f>[13]Fevereiro!$K$22</f>
        <v>0</v>
      </c>
      <c r="T17" s="11">
        <f>[13]Fevereiro!$K$23</f>
        <v>18.000000000000004</v>
      </c>
      <c r="U17" s="11">
        <f>[13]Fevereiro!$K$24</f>
        <v>59.2</v>
      </c>
      <c r="V17" s="11">
        <f>[13]Fevereiro!$K$25</f>
        <v>21.4</v>
      </c>
      <c r="W17" s="11">
        <f>[13]Fevereiro!$K$26</f>
        <v>0</v>
      </c>
      <c r="X17" s="11">
        <f>[13]Fevereiro!$K$27</f>
        <v>0</v>
      </c>
      <c r="Y17" s="11">
        <f>[13]Fevereiro!$K$28</f>
        <v>2</v>
      </c>
      <c r="Z17" s="11">
        <f>[13]Fevereiro!$K$29</f>
        <v>3.6</v>
      </c>
      <c r="AA17" s="11">
        <f>[13]Fevereiro!$K$30</f>
        <v>32.800000000000004</v>
      </c>
      <c r="AB17" s="11">
        <f>[13]Fevereiro!$K$31</f>
        <v>0.2</v>
      </c>
      <c r="AC17" s="11">
        <f>[13]Fevereiro!$K$32</f>
        <v>0</v>
      </c>
      <c r="AD17" s="11">
        <f>[13]Fevereiro!$K$33</f>
        <v>0</v>
      </c>
      <c r="AE17" s="15">
        <f t="shared" si="1"/>
        <v>227.20000000000002</v>
      </c>
      <c r="AF17" s="16">
        <f t="shared" si="2"/>
        <v>59.2</v>
      </c>
      <c r="AG17" s="65">
        <f t="shared" si="3"/>
        <v>11</v>
      </c>
      <c r="AI17" s="12" t="s">
        <v>47</v>
      </c>
    </row>
    <row r="18" spans="1:35" x14ac:dyDescent="0.2">
      <c r="A18" s="57" t="s">
        <v>3</v>
      </c>
      <c r="B18" s="11">
        <f>[14]Fevereiro!$K$5</f>
        <v>23.599999999999998</v>
      </c>
      <c r="C18" s="11">
        <f>[14]Fevereiro!$K$6</f>
        <v>6.2</v>
      </c>
      <c r="D18" s="11">
        <f>[14]Fevereiro!$K$7</f>
        <v>4.4000000000000004</v>
      </c>
      <c r="E18" s="11">
        <f>[14]Fevereiro!$K$8</f>
        <v>6.4000000000000012</v>
      </c>
      <c r="F18" s="11">
        <f>[14]Fevereiro!$K$9</f>
        <v>41.400000000000006</v>
      </c>
      <c r="G18" s="11">
        <f>[14]Fevereiro!$K$10</f>
        <v>18.600000000000001</v>
      </c>
      <c r="H18" s="11">
        <f>[14]Fevereiro!$K$11</f>
        <v>7.8000000000000007</v>
      </c>
      <c r="I18" s="11">
        <f>[14]Fevereiro!$K$12</f>
        <v>4.4000000000000004</v>
      </c>
      <c r="J18" s="11">
        <f>[14]Fevereiro!$K$13</f>
        <v>14.799999999999999</v>
      </c>
      <c r="K18" s="11">
        <f>[14]Fevereiro!$K$14</f>
        <v>13.599999999999998</v>
      </c>
      <c r="L18" s="11">
        <f>[14]Fevereiro!$K$15</f>
        <v>29.6</v>
      </c>
      <c r="M18" s="11">
        <f>[14]Fevereiro!$K$16</f>
        <v>24.800000000000004</v>
      </c>
      <c r="N18" s="11">
        <f>[14]Fevereiro!$K$17</f>
        <v>30.799999999999997</v>
      </c>
      <c r="O18" s="11">
        <f>[14]Fevereiro!$K$18</f>
        <v>0.2</v>
      </c>
      <c r="P18" s="11">
        <f>[14]Fevereiro!$K$19</f>
        <v>0</v>
      </c>
      <c r="Q18" s="11">
        <f>[14]Fevereiro!$K$20</f>
        <v>0.2</v>
      </c>
      <c r="R18" s="11">
        <f>[14]Fevereiro!$K$21</f>
        <v>0</v>
      </c>
      <c r="S18" s="11">
        <f>[14]Fevereiro!$K$22</f>
        <v>0.4</v>
      </c>
      <c r="T18" s="11">
        <f>[14]Fevereiro!$K$23</f>
        <v>0</v>
      </c>
      <c r="U18" s="11">
        <f>[14]Fevereiro!$K$24</f>
        <v>1.4</v>
      </c>
      <c r="V18" s="11">
        <f>[14]Fevereiro!$K$25</f>
        <v>35.799999999999997</v>
      </c>
      <c r="W18" s="11">
        <f>[14]Fevereiro!$K$26</f>
        <v>15.2</v>
      </c>
      <c r="X18" s="11">
        <f>[14]Fevereiro!$K$27</f>
        <v>35.200000000000003</v>
      </c>
      <c r="Y18" s="11">
        <f>[14]Fevereiro!$K$28</f>
        <v>33</v>
      </c>
      <c r="Z18" s="11">
        <f>[14]Fevereiro!$K$29</f>
        <v>44.800000000000004</v>
      </c>
      <c r="AA18" s="11">
        <f>[14]Fevereiro!$K$30</f>
        <v>13</v>
      </c>
      <c r="AB18" s="11">
        <f>[14]Fevereiro!$K$31</f>
        <v>4.8</v>
      </c>
      <c r="AC18" s="11">
        <f>[14]Fevereiro!$K$32</f>
        <v>1.2</v>
      </c>
      <c r="AD18" s="11">
        <f>[14]Fevereiro!$K$33</f>
        <v>0.4</v>
      </c>
      <c r="AE18" s="15">
        <f t="shared" si="1"/>
        <v>411.99999999999994</v>
      </c>
      <c r="AF18" s="16">
        <f t="shared" si="2"/>
        <v>44.800000000000004</v>
      </c>
      <c r="AG18" s="65">
        <f t="shared" si="3"/>
        <v>3</v>
      </c>
      <c r="AH18" s="12" t="s">
        <v>47</v>
      </c>
      <c r="AI18" s="12" t="s">
        <v>47</v>
      </c>
    </row>
    <row r="19" spans="1:35" x14ac:dyDescent="0.2">
      <c r="A19" s="57" t="s">
        <v>4</v>
      </c>
      <c r="B19" s="11">
        <f>[15]Fevereiro!$K$5</f>
        <v>0.2</v>
      </c>
      <c r="C19" s="11">
        <f>[15]Fevereiro!$K$6</f>
        <v>0</v>
      </c>
      <c r="D19" s="11">
        <f>[15]Fevereiro!$K$7</f>
        <v>0.2</v>
      </c>
      <c r="E19" s="11">
        <f>[15]Fevereiro!$K$8</f>
        <v>0</v>
      </c>
      <c r="F19" s="11">
        <f>[15]Fevereiro!$K$9</f>
        <v>0.2</v>
      </c>
      <c r="G19" s="11">
        <f>[15]Fevereiro!$K$10</f>
        <v>0</v>
      </c>
      <c r="H19" s="11">
        <f>[15]Fevereiro!$K$11</f>
        <v>0.2</v>
      </c>
      <c r="I19" s="11">
        <f>[15]Fevereiro!$K$12</f>
        <v>0</v>
      </c>
      <c r="J19" s="11">
        <f>[15]Fevereiro!$K$13</f>
        <v>0</v>
      </c>
      <c r="K19" s="11">
        <f>[15]Fevereiro!$K$14</f>
        <v>0</v>
      </c>
      <c r="L19" s="11">
        <f>[15]Fevereiro!$K$15</f>
        <v>0.2</v>
      </c>
      <c r="M19" s="11">
        <f>[15]Fevereiro!$K$16</f>
        <v>0</v>
      </c>
      <c r="N19" s="11">
        <f>[15]Fevereiro!$K$17</f>
        <v>0</v>
      </c>
      <c r="O19" s="11">
        <f>[15]Fevereiro!$K$18</f>
        <v>0</v>
      </c>
      <c r="P19" s="11">
        <f>[15]Fevereiro!$K$19</f>
        <v>0.2</v>
      </c>
      <c r="Q19" s="11">
        <f>[15]Fevereiro!$K$20</f>
        <v>0</v>
      </c>
      <c r="R19" s="11">
        <f>[15]Fevereiro!$K$21</f>
        <v>0</v>
      </c>
      <c r="S19" s="11">
        <f>[15]Fevereiro!$K$22</f>
        <v>0</v>
      </c>
      <c r="T19" s="11">
        <f>[15]Fevereiro!$K$23</f>
        <v>0</v>
      </c>
      <c r="U19" s="11">
        <f>[15]Fevereiro!$K$24</f>
        <v>0</v>
      </c>
      <c r="V19" s="11">
        <f>[15]Fevereiro!$K$25</f>
        <v>0.2</v>
      </c>
      <c r="W19" s="11">
        <f>[15]Fevereiro!$K$26</f>
        <v>0</v>
      </c>
      <c r="X19" s="11" t="str">
        <f>[15]Fevereiro!$K$27</f>
        <v>*</v>
      </c>
      <c r="Y19" s="11" t="str">
        <f>[15]Fevereiro!$K$28</f>
        <v>*</v>
      </c>
      <c r="Z19" s="11" t="str">
        <f>[15]Fevereiro!$K$29</f>
        <v>*</v>
      </c>
      <c r="AA19" s="11" t="str">
        <f>[15]Fevereiro!$K$30</f>
        <v>*</v>
      </c>
      <c r="AB19" s="11" t="str">
        <f>[15]Fevereiro!$K$31</f>
        <v>*</v>
      </c>
      <c r="AC19" s="11" t="str">
        <f>[15]Fevereiro!$K$32</f>
        <v>*</v>
      </c>
      <c r="AD19" s="11" t="str">
        <f>[15]Fevereiro!$K$33</f>
        <v>*</v>
      </c>
      <c r="AE19" s="15">
        <f t="shared" si="1"/>
        <v>1.4</v>
      </c>
      <c r="AF19" s="16">
        <f t="shared" si="2"/>
        <v>0.2</v>
      </c>
      <c r="AG19" s="65">
        <f t="shared" si="3"/>
        <v>15</v>
      </c>
    </row>
    <row r="20" spans="1:35" x14ac:dyDescent="0.2">
      <c r="A20" s="57" t="s">
        <v>5</v>
      </c>
      <c r="B20" s="11">
        <f>[16]Fevereiro!$K$5</f>
        <v>15.6</v>
      </c>
      <c r="C20" s="11">
        <f>[16]Fevereiro!$K$6</f>
        <v>0</v>
      </c>
      <c r="D20" s="11">
        <f>[16]Fevereiro!$K$7</f>
        <v>10.199999999999999</v>
      </c>
      <c r="E20" s="11">
        <f>[16]Fevereiro!$K$8</f>
        <v>0</v>
      </c>
      <c r="F20" s="11">
        <f>[16]Fevereiro!$K$9</f>
        <v>0.8</v>
      </c>
      <c r="G20" s="11">
        <f>[16]Fevereiro!$K$10</f>
        <v>2.8</v>
      </c>
      <c r="H20" s="11">
        <f>[16]Fevereiro!$K$11</f>
        <v>2.2000000000000002</v>
      </c>
      <c r="I20" s="11">
        <f>[16]Fevereiro!$K$12</f>
        <v>0</v>
      </c>
      <c r="J20" s="11">
        <f>[16]Fevereiro!$K$13</f>
        <v>0.2</v>
      </c>
      <c r="K20" s="11">
        <f>[16]Fevereiro!$K$14</f>
        <v>0.6</v>
      </c>
      <c r="L20" s="11">
        <f>[16]Fevereiro!$K$15</f>
        <v>2</v>
      </c>
      <c r="M20" s="11">
        <f>[16]Fevereiro!$K$16</f>
        <v>0</v>
      </c>
      <c r="N20" s="11">
        <f>[16]Fevereiro!$K$17</f>
        <v>0.4</v>
      </c>
      <c r="O20" s="11">
        <f>[16]Fevereiro!$K$18</f>
        <v>0</v>
      </c>
      <c r="P20" s="11">
        <f>[16]Fevereiro!$K$19</f>
        <v>0</v>
      </c>
      <c r="Q20" s="11">
        <f>[16]Fevereiro!$K$20</f>
        <v>0</v>
      </c>
      <c r="R20" s="11">
        <f>[16]Fevereiro!$K$21</f>
        <v>0</v>
      </c>
      <c r="S20" s="11">
        <f>[16]Fevereiro!$K$22</f>
        <v>0</v>
      </c>
      <c r="T20" s="11">
        <f>[16]Fevereiro!$K$23</f>
        <v>15.199999999999998</v>
      </c>
      <c r="U20" s="11">
        <f>[16]Fevereiro!$K$24</f>
        <v>16.399999999999999</v>
      </c>
      <c r="V20" s="11">
        <f>[16]Fevereiro!$K$25</f>
        <v>0.4</v>
      </c>
      <c r="W20" s="11">
        <f>[16]Fevereiro!$K$26</f>
        <v>10.8</v>
      </c>
      <c r="X20" s="11">
        <f>[16]Fevereiro!$K$27</f>
        <v>0</v>
      </c>
      <c r="Y20" s="11">
        <f>[16]Fevereiro!$K$28</f>
        <v>0</v>
      </c>
      <c r="Z20" s="11">
        <f>[16]Fevereiro!$K$29</f>
        <v>14</v>
      </c>
      <c r="AA20" s="11">
        <f>[16]Fevereiro!$K$30</f>
        <v>31.199999999999992</v>
      </c>
      <c r="AB20" s="11">
        <f>[16]Fevereiro!$K$31</f>
        <v>0.2</v>
      </c>
      <c r="AC20" s="11">
        <f>[16]Fevereiro!$K$32</f>
        <v>0</v>
      </c>
      <c r="AD20" s="11">
        <f>[16]Fevereiro!$K$33</f>
        <v>0</v>
      </c>
      <c r="AE20" s="15">
        <f t="shared" si="1"/>
        <v>122.99999999999999</v>
      </c>
      <c r="AF20" s="16">
        <f t="shared" si="2"/>
        <v>31.199999999999992</v>
      </c>
      <c r="AG20" s="65">
        <f t="shared" si="3"/>
        <v>13</v>
      </c>
      <c r="AH20" s="12" t="s">
        <v>47</v>
      </c>
    </row>
    <row r="21" spans="1:35" x14ac:dyDescent="0.2">
      <c r="A21" s="57" t="s">
        <v>43</v>
      </c>
      <c r="B21" s="11">
        <f>[17]Fevereiro!$K$5</f>
        <v>0</v>
      </c>
      <c r="C21" s="11">
        <f>[17]Fevereiro!$K$6</f>
        <v>0</v>
      </c>
      <c r="D21" s="11">
        <f>[17]Fevereiro!$K$7</f>
        <v>0</v>
      </c>
      <c r="E21" s="11">
        <f>[17]Fevereiro!$K$8</f>
        <v>0.2</v>
      </c>
      <c r="F21" s="11">
        <f>[17]Fevereiro!$K$9</f>
        <v>0</v>
      </c>
      <c r="G21" s="11">
        <f>[17]Fevereiro!$K$10</f>
        <v>0</v>
      </c>
      <c r="H21" s="11">
        <f>[17]Fevereiro!$K$11</f>
        <v>0</v>
      </c>
      <c r="I21" s="11">
        <f>[17]Fevereiro!$K$12</f>
        <v>0</v>
      </c>
      <c r="J21" s="11">
        <f>[17]Fevereiro!$K$13</f>
        <v>0</v>
      </c>
      <c r="K21" s="11">
        <f>[17]Fevereiro!$K$14</f>
        <v>0</v>
      </c>
      <c r="L21" s="11">
        <f>[17]Fevereiro!$K$15</f>
        <v>0</v>
      </c>
      <c r="M21" s="11">
        <f>[17]Fevereiro!$K$16</f>
        <v>0</v>
      </c>
      <c r="N21" s="11">
        <f>[17]Fevereiro!$K$17</f>
        <v>0</v>
      </c>
      <c r="O21" s="11">
        <f>[17]Fevereiro!$K$18</f>
        <v>0</v>
      </c>
      <c r="P21" s="11">
        <f>[17]Fevereiro!$K$19</f>
        <v>0</v>
      </c>
      <c r="Q21" s="11">
        <f>[17]Fevereiro!$K$20</f>
        <v>0</v>
      </c>
      <c r="R21" s="11">
        <f>[17]Fevereiro!$K$21</f>
        <v>0</v>
      </c>
      <c r="S21" s="11">
        <f>[17]Fevereiro!$K$22</f>
        <v>0</v>
      </c>
      <c r="T21" s="11">
        <f>[17]Fevereiro!$K$23</f>
        <v>0</v>
      </c>
      <c r="U21" s="11">
        <f>[17]Fevereiro!$K$24</f>
        <v>0</v>
      </c>
      <c r="V21" s="11">
        <f>[17]Fevereiro!$K$25</f>
        <v>0</v>
      </c>
      <c r="W21" s="11">
        <f>[17]Fevereiro!$K$26</f>
        <v>0</v>
      </c>
      <c r="X21" s="11">
        <f>[17]Fevereiro!$K$27</f>
        <v>0</v>
      </c>
      <c r="Y21" s="11">
        <f>[17]Fevereiro!$K$28</f>
        <v>0</v>
      </c>
      <c r="Z21" s="11">
        <f>[17]Fevereiro!$K$29</f>
        <v>0</v>
      </c>
      <c r="AA21" s="11">
        <f>[17]Fevereiro!$K$30</f>
        <v>0</v>
      </c>
      <c r="AB21" s="11">
        <f>[17]Fevereiro!$K$31</f>
        <v>0</v>
      </c>
      <c r="AC21" s="11">
        <f>[17]Fevereiro!$K$32</f>
        <v>0.60000000000000009</v>
      </c>
      <c r="AD21" s="11">
        <f>[17]Fevereiro!$K$33</f>
        <v>12.399999999999999</v>
      </c>
      <c r="AE21" s="15">
        <f t="shared" si="1"/>
        <v>13.2</v>
      </c>
      <c r="AF21" s="16">
        <f t="shared" si="2"/>
        <v>12.399999999999999</v>
      </c>
      <c r="AG21" s="65">
        <f>COUNTIF(B21:AD21,"=0,0")</f>
        <v>26</v>
      </c>
    </row>
    <row r="22" spans="1:35" x14ac:dyDescent="0.2">
      <c r="A22" s="57" t="s">
        <v>6</v>
      </c>
      <c r="B22" s="11">
        <f>[18]Fevereiro!$K$5</f>
        <v>0</v>
      </c>
      <c r="C22" s="11">
        <f>[18]Fevereiro!$K$6</f>
        <v>0</v>
      </c>
      <c r="D22" s="11">
        <f>[18]Fevereiro!$K$7</f>
        <v>0</v>
      </c>
      <c r="E22" s="11">
        <f>[18]Fevereiro!$K$8</f>
        <v>0</v>
      </c>
      <c r="F22" s="11">
        <f>[18]Fevereiro!$K$9</f>
        <v>0</v>
      </c>
      <c r="G22" s="11">
        <f>[18]Fevereiro!$K$10</f>
        <v>0</v>
      </c>
      <c r="H22" s="11">
        <f>[18]Fevereiro!$K$11</f>
        <v>0</v>
      </c>
      <c r="I22" s="11">
        <f>[18]Fevereiro!$K$12</f>
        <v>0</v>
      </c>
      <c r="J22" s="11">
        <f>[18]Fevereiro!$K$13</f>
        <v>0</v>
      </c>
      <c r="K22" s="11">
        <f>[18]Fevereiro!$K$14</f>
        <v>0</v>
      </c>
      <c r="L22" s="11">
        <f>[18]Fevereiro!$K$15</f>
        <v>0</v>
      </c>
      <c r="M22" s="11">
        <f>[18]Fevereiro!$K$16</f>
        <v>0</v>
      </c>
      <c r="N22" s="11">
        <f>[18]Fevereiro!$K$17</f>
        <v>0</v>
      </c>
      <c r="O22" s="11">
        <f>[18]Fevereiro!$K$18</f>
        <v>0</v>
      </c>
      <c r="P22" s="11">
        <f>[18]Fevereiro!$K$19</f>
        <v>0</v>
      </c>
      <c r="Q22" s="11">
        <f>[18]Fevereiro!$K$20</f>
        <v>0.2</v>
      </c>
      <c r="R22" s="11">
        <f>[18]Fevereiro!$K$21</f>
        <v>0</v>
      </c>
      <c r="S22" s="11">
        <f>[18]Fevereiro!$K$22</f>
        <v>0</v>
      </c>
      <c r="T22" s="11">
        <f>[18]Fevereiro!$K$23</f>
        <v>0</v>
      </c>
      <c r="U22" s="11">
        <f>[18]Fevereiro!$K$24</f>
        <v>0</v>
      </c>
      <c r="V22" s="11">
        <f>[18]Fevereiro!$K$25</f>
        <v>0</v>
      </c>
      <c r="W22" s="11">
        <f>[18]Fevereiro!$K$26</f>
        <v>0</v>
      </c>
      <c r="X22" s="11">
        <f>[18]Fevereiro!$K$27</f>
        <v>0</v>
      </c>
      <c r="Y22" s="11">
        <f>[18]Fevereiro!$K$28</f>
        <v>0</v>
      </c>
      <c r="Z22" s="11">
        <f>[18]Fevereiro!$K$29</f>
        <v>0.2</v>
      </c>
      <c r="AA22" s="11">
        <f>[18]Fevereiro!$K$30</f>
        <v>0</v>
      </c>
      <c r="AB22" s="11">
        <f>[18]Fevereiro!$K$31</f>
        <v>0</v>
      </c>
      <c r="AC22" s="11">
        <f>[18]Fevereiro!$K$32</f>
        <v>0.2</v>
      </c>
      <c r="AD22" s="11">
        <f>[18]Fevereiro!$K$33</f>
        <v>0</v>
      </c>
      <c r="AE22" s="15">
        <f t="shared" ref="AE22" si="4">SUM(B22:AD22)</f>
        <v>0.60000000000000009</v>
      </c>
      <c r="AF22" s="16">
        <f t="shared" ref="AF22" si="5">MAX(B22:AD22)</f>
        <v>0.2</v>
      </c>
      <c r="AG22" s="65">
        <f>COUNTIF(B22:AD22,"=0,0")</f>
        <v>26</v>
      </c>
    </row>
    <row r="23" spans="1:35" x14ac:dyDescent="0.2">
      <c r="A23" s="57" t="s">
        <v>7</v>
      </c>
      <c r="B23" s="11">
        <f>[19]Fevereiro!$K$5</f>
        <v>5.4</v>
      </c>
      <c r="C23" s="11">
        <f>[19]Fevereiro!$K$6</f>
        <v>3.8000000000000003</v>
      </c>
      <c r="D23" s="11">
        <f>[19]Fevereiro!$K$7</f>
        <v>26</v>
      </c>
      <c r="E23" s="11">
        <f>[19]Fevereiro!$K$8</f>
        <v>2.8</v>
      </c>
      <c r="F23" s="11">
        <f>[19]Fevereiro!$K$9</f>
        <v>2.4000000000000004</v>
      </c>
      <c r="G23" s="11">
        <f>[19]Fevereiro!$K$10</f>
        <v>0</v>
      </c>
      <c r="H23" s="11">
        <f>[19]Fevereiro!$K$11</f>
        <v>0</v>
      </c>
      <c r="I23" s="11">
        <f>[19]Fevereiro!$K$12</f>
        <v>0</v>
      </c>
      <c r="J23" s="11">
        <f>[19]Fevereiro!$K$13</f>
        <v>0</v>
      </c>
      <c r="K23" s="11">
        <f>[19]Fevereiro!$K$14</f>
        <v>5.3999999999999995</v>
      </c>
      <c r="L23" s="11">
        <f>[19]Fevereiro!$K$15</f>
        <v>26</v>
      </c>
      <c r="M23" s="11">
        <f>[19]Fevereiro!$K$16</f>
        <v>0</v>
      </c>
      <c r="N23" s="11">
        <f>[19]Fevereiro!$K$17</f>
        <v>0</v>
      </c>
      <c r="O23" s="11">
        <f>[19]Fevereiro!$K$18</f>
        <v>0</v>
      </c>
      <c r="P23" s="11">
        <f>[19]Fevereiro!$K$19</f>
        <v>0</v>
      </c>
      <c r="Q23" s="11">
        <f>[19]Fevereiro!$K$20</f>
        <v>0</v>
      </c>
      <c r="R23" s="11">
        <f>[19]Fevereiro!$K$21</f>
        <v>0</v>
      </c>
      <c r="S23" s="11">
        <f>[19]Fevereiro!$K$22</f>
        <v>0.4</v>
      </c>
      <c r="T23" s="11">
        <f>[19]Fevereiro!$K$23</f>
        <v>1.8</v>
      </c>
      <c r="U23" s="11">
        <f>[19]Fevereiro!$K$24</f>
        <v>1.4</v>
      </c>
      <c r="V23" s="11">
        <f>[19]Fevereiro!$K$25</f>
        <v>0</v>
      </c>
      <c r="W23" s="11">
        <f>[19]Fevereiro!$K$26</f>
        <v>0</v>
      </c>
      <c r="X23" s="11">
        <f>[19]Fevereiro!$K$27</f>
        <v>0</v>
      </c>
      <c r="Y23" s="11">
        <f>[19]Fevereiro!$K$28</f>
        <v>2.8000000000000003</v>
      </c>
      <c r="Z23" s="11">
        <f>[19]Fevereiro!$K$29</f>
        <v>2.8</v>
      </c>
      <c r="AA23" s="11">
        <f>[19]Fevereiro!$K$30</f>
        <v>18</v>
      </c>
      <c r="AB23" s="11">
        <f>[19]Fevereiro!$K$31</f>
        <v>0.2</v>
      </c>
      <c r="AC23" s="11">
        <f>[19]Fevereiro!$K$32</f>
        <v>0</v>
      </c>
      <c r="AD23" s="11">
        <f>[19]Fevereiro!$K$33</f>
        <v>0</v>
      </c>
      <c r="AE23" s="15">
        <f t="shared" ref="AE23:AE48" si="6">SUM(B23:AD23)</f>
        <v>99.2</v>
      </c>
      <c r="AF23" s="16">
        <f t="shared" ref="AF23:AF48" si="7">MAX(B23:AD23)</f>
        <v>26</v>
      </c>
      <c r="AG23" s="65">
        <f t="shared" ref="AG23:AG48" si="8">COUNTIF(B23:AD23,"=0,0")</f>
        <v>15</v>
      </c>
    </row>
    <row r="24" spans="1:35" x14ac:dyDescent="0.2">
      <c r="A24" s="57" t="s">
        <v>169</v>
      </c>
      <c r="B24" s="11" t="str">
        <f>[20]Fevereiro!$K$5</f>
        <v>*</v>
      </c>
      <c r="C24" s="11" t="str">
        <f>[20]Fevereiro!$K$6</f>
        <v>*</v>
      </c>
      <c r="D24" s="11" t="str">
        <f>[20]Fevereiro!$K$7</f>
        <v>*</v>
      </c>
      <c r="E24" s="11" t="str">
        <f>[20]Fevereiro!$K$8</f>
        <v>*</v>
      </c>
      <c r="F24" s="11" t="str">
        <f>[20]Fevereiro!$K$9</f>
        <v>*</v>
      </c>
      <c r="G24" s="11" t="str">
        <f>[20]Fevereiro!$K$10</f>
        <v>*</v>
      </c>
      <c r="H24" s="11" t="str">
        <f>[20]Fevereiro!$K$11</f>
        <v>*</v>
      </c>
      <c r="I24" s="11" t="str">
        <f>[20]Fevereiro!$K$12</f>
        <v>*</v>
      </c>
      <c r="J24" s="11" t="str">
        <f>[20]Fevereiro!$K$13</f>
        <v>*</v>
      </c>
      <c r="K24" s="11" t="str">
        <f>[20]Fevereiro!$K$14</f>
        <v>*</v>
      </c>
      <c r="L24" s="11" t="str">
        <f>[20]Fevereiro!$K$15</f>
        <v>*</v>
      </c>
      <c r="M24" s="11" t="str">
        <f>[20]Fevereiro!$K$16</f>
        <v>*</v>
      </c>
      <c r="N24" s="11" t="str">
        <f>[20]Fevereiro!$K$17</f>
        <v>*</v>
      </c>
      <c r="O24" s="11" t="str">
        <f>[20]Fevereiro!$K$18</f>
        <v>*</v>
      </c>
      <c r="P24" s="11" t="str">
        <f>[20]Fevereiro!$K$19</f>
        <v>*</v>
      </c>
      <c r="Q24" s="11" t="str">
        <f>[20]Fevereiro!$K$20</f>
        <v>*</v>
      </c>
      <c r="R24" s="11" t="str">
        <f>[20]Fevereiro!$K$21</f>
        <v>*</v>
      </c>
      <c r="S24" s="11" t="str">
        <f>[20]Fevereiro!$K$22</f>
        <v>*</v>
      </c>
      <c r="T24" s="11" t="str">
        <f>[20]Fevereiro!$K$23</f>
        <v>*</v>
      </c>
      <c r="U24" s="11" t="str">
        <f>[20]Fevereiro!$K$24</f>
        <v>*</v>
      </c>
      <c r="V24" s="11" t="str">
        <f>[20]Fevereiro!$K$25</f>
        <v>*</v>
      </c>
      <c r="W24" s="11" t="str">
        <f>[20]Fevereiro!$K$26</f>
        <v>*</v>
      </c>
      <c r="X24" s="11" t="str">
        <f>[20]Fevereiro!$K$27</f>
        <v>*</v>
      </c>
      <c r="Y24" s="11" t="str">
        <f>[20]Fevereiro!$K$28</f>
        <v>*</v>
      </c>
      <c r="Z24" s="11" t="str">
        <f>[20]Fevereiro!$K$29</f>
        <v>*</v>
      </c>
      <c r="AA24" s="11" t="str">
        <f>[20]Fevereiro!$K$30</f>
        <v>*</v>
      </c>
      <c r="AB24" s="11" t="str">
        <f>[20]Fevereiro!$K$31</f>
        <v>*</v>
      </c>
      <c r="AC24" s="11" t="str">
        <f>[20]Fevereiro!$K$32</f>
        <v>*</v>
      </c>
      <c r="AD24" s="11" t="str">
        <f>[20]Fevereiro!$K$33</f>
        <v>*</v>
      </c>
      <c r="AE24" s="15" t="s">
        <v>226</v>
      </c>
      <c r="AF24" s="16" t="s">
        <v>226</v>
      </c>
      <c r="AG24" s="65" t="s">
        <v>226</v>
      </c>
    </row>
    <row r="25" spans="1:35" x14ac:dyDescent="0.2">
      <c r="A25" s="57" t="s">
        <v>170</v>
      </c>
      <c r="B25" s="11">
        <f>[21]Fevereiro!$K$5</f>
        <v>22.8</v>
      </c>
      <c r="C25" s="11">
        <f>[21]Fevereiro!$K$6</f>
        <v>4</v>
      </c>
      <c r="D25" s="11">
        <f>[21]Fevereiro!$K$7</f>
        <v>4.6000000000000005</v>
      </c>
      <c r="E25" s="11">
        <f>[21]Fevereiro!$K$8</f>
        <v>0</v>
      </c>
      <c r="F25" s="11">
        <f>[21]Fevereiro!$K$9</f>
        <v>11</v>
      </c>
      <c r="G25" s="11">
        <f>[21]Fevereiro!$K$10</f>
        <v>0.2</v>
      </c>
      <c r="H25" s="11">
        <f>[21]Fevereiro!$K$11</f>
        <v>0</v>
      </c>
      <c r="I25" s="11">
        <f>[21]Fevereiro!$K$12</f>
        <v>0</v>
      </c>
      <c r="J25" s="11">
        <f>[21]Fevereiro!$K$13</f>
        <v>0</v>
      </c>
      <c r="K25" s="11">
        <f>[21]Fevereiro!$K$14</f>
        <v>28.6</v>
      </c>
      <c r="L25" s="11">
        <f>[21]Fevereiro!$K$15</f>
        <v>0.2</v>
      </c>
      <c r="M25" s="11">
        <f>[21]Fevereiro!$K$16</f>
        <v>0</v>
      </c>
      <c r="N25" s="11">
        <f>[21]Fevereiro!$K$17</f>
        <v>0</v>
      </c>
      <c r="O25" s="11">
        <f>[21]Fevereiro!$K$18</f>
        <v>0</v>
      </c>
      <c r="P25" s="11">
        <f>[21]Fevereiro!$K$19</f>
        <v>0</v>
      </c>
      <c r="Q25" s="11">
        <f>[21]Fevereiro!$K$20</f>
        <v>0</v>
      </c>
      <c r="R25" s="11">
        <f>[21]Fevereiro!$K$21</f>
        <v>0</v>
      </c>
      <c r="S25" s="11">
        <f>[21]Fevereiro!$K$22</f>
        <v>0</v>
      </c>
      <c r="T25" s="11">
        <f>[21]Fevereiro!$K$23</f>
        <v>21</v>
      </c>
      <c r="U25" s="11">
        <f>[21]Fevereiro!$K$24</f>
        <v>0</v>
      </c>
      <c r="V25" s="11">
        <f>[21]Fevereiro!$K$25</f>
        <v>0</v>
      </c>
      <c r="W25" s="11">
        <f>[21]Fevereiro!$K$26</f>
        <v>0</v>
      </c>
      <c r="X25" s="11">
        <f>[21]Fevereiro!$K$27</f>
        <v>0</v>
      </c>
      <c r="Y25" s="11">
        <f>[21]Fevereiro!$K$28</f>
        <v>0</v>
      </c>
      <c r="Z25" s="11">
        <f>[21]Fevereiro!$K$29</f>
        <v>0</v>
      </c>
      <c r="AA25" s="11">
        <f>[21]Fevereiro!$K$30</f>
        <v>14.2</v>
      </c>
      <c r="AB25" s="11">
        <f>[21]Fevereiro!$K$31</f>
        <v>0</v>
      </c>
      <c r="AC25" s="11">
        <f>[21]Fevereiro!$K$32</f>
        <v>0</v>
      </c>
      <c r="AD25" s="11">
        <f>[21]Fevereiro!$K$33</f>
        <v>0</v>
      </c>
      <c r="AE25" s="15">
        <f t="shared" si="6"/>
        <v>106.60000000000002</v>
      </c>
      <c r="AF25" s="16">
        <f t="shared" si="7"/>
        <v>28.6</v>
      </c>
      <c r="AG25" s="65">
        <f t="shared" si="8"/>
        <v>20</v>
      </c>
      <c r="AH25" s="12" t="s">
        <v>47</v>
      </c>
      <c r="AI25" s="12" t="s">
        <v>47</v>
      </c>
    </row>
    <row r="26" spans="1:35" x14ac:dyDescent="0.2">
      <c r="A26" s="57" t="s">
        <v>171</v>
      </c>
      <c r="B26" s="11">
        <f>[22]Fevereiro!$K$5</f>
        <v>4.5999999999999996</v>
      </c>
      <c r="C26" s="11">
        <f>[22]Fevereiro!$K$6</f>
        <v>1.2</v>
      </c>
      <c r="D26" s="11">
        <f>[22]Fevereiro!$K$7</f>
        <v>48</v>
      </c>
      <c r="E26" s="11">
        <f>[22]Fevereiro!$K$8</f>
        <v>12.399999999999999</v>
      </c>
      <c r="F26" s="11">
        <f>[22]Fevereiro!$K$9</f>
        <v>0.4</v>
      </c>
      <c r="G26" s="11">
        <f>[22]Fevereiro!$K$10</f>
        <v>0.2</v>
      </c>
      <c r="H26" s="11">
        <f>[22]Fevereiro!$K$11</f>
        <v>0</v>
      </c>
      <c r="I26" s="11">
        <f>[22]Fevereiro!$K$12</f>
        <v>0</v>
      </c>
      <c r="J26" s="11">
        <f>[22]Fevereiro!$K$13</f>
        <v>0</v>
      </c>
      <c r="K26" s="11">
        <f>[22]Fevereiro!$K$14</f>
        <v>29.400000000000002</v>
      </c>
      <c r="L26" s="11">
        <f>[22]Fevereiro!$K$15</f>
        <v>2</v>
      </c>
      <c r="M26" s="11">
        <f>[22]Fevereiro!$K$16</f>
        <v>0</v>
      </c>
      <c r="N26" s="11">
        <f>[22]Fevereiro!$K$17</f>
        <v>0</v>
      </c>
      <c r="O26" s="11">
        <f>[22]Fevereiro!$K$18</f>
        <v>0</v>
      </c>
      <c r="P26" s="11">
        <f>[22]Fevereiro!$K$19</f>
        <v>0.2</v>
      </c>
      <c r="Q26" s="11">
        <f>[22]Fevereiro!$K$20</f>
        <v>0</v>
      </c>
      <c r="R26" s="11">
        <f>[22]Fevereiro!$K$21</f>
        <v>0</v>
      </c>
      <c r="S26" s="11">
        <f>[22]Fevereiro!$K$22</f>
        <v>6.3999999999999995</v>
      </c>
      <c r="T26" s="11">
        <f>[22]Fevereiro!$K$23</f>
        <v>0</v>
      </c>
      <c r="U26" s="11">
        <f>[22]Fevereiro!$K$24</f>
        <v>0</v>
      </c>
      <c r="V26" s="11">
        <f>[22]Fevereiro!$K$25</f>
        <v>0</v>
      </c>
      <c r="W26" s="11">
        <f>[22]Fevereiro!$K$26</f>
        <v>0</v>
      </c>
      <c r="X26" s="11">
        <f>[22]Fevereiro!$K$27</f>
        <v>0</v>
      </c>
      <c r="Y26" s="11">
        <f>[22]Fevereiro!$K$28</f>
        <v>16.2</v>
      </c>
      <c r="Z26" s="11">
        <f>[22]Fevereiro!$K$29</f>
        <v>7.4</v>
      </c>
      <c r="AA26" s="11">
        <f>[22]Fevereiro!$K$30</f>
        <v>24.400000000000002</v>
      </c>
      <c r="AB26" s="11">
        <f>[22]Fevereiro!$K$31</f>
        <v>0</v>
      </c>
      <c r="AC26" s="11">
        <f>[22]Fevereiro!$K$32</f>
        <v>0</v>
      </c>
      <c r="AD26" s="11">
        <f>[22]Fevereiro!$K$33</f>
        <v>0</v>
      </c>
      <c r="AE26" s="15">
        <f t="shared" si="6"/>
        <v>152.80000000000001</v>
      </c>
      <c r="AF26" s="16">
        <f t="shared" si="7"/>
        <v>48</v>
      </c>
      <c r="AG26" s="65">
        <f t="shared" si="8"/>
        <v>16</v>
      </c>
    </row>
    <row r="27" spans="1:35" x14ac:dyDescent="0.2">
      <c r="A27" s="57" t="s">
        <v>8</v>
      </c>
      <c r="B27" s="11">
        <f>[23]Fevereiro!$K$5</f>
        <v>2.2000000000000002</v>
      </c>
      <c r="C27" s="11">
        <f>[23]Fevereiro!$K$6</f>
        <v>0.2</v>
      </c>
      <c r="D27" s="11">
        <f>[23]Fevereiro!$K$7</f>
        <v>3.4</v>
      </c>
      <c r="E27" s="11">
        <f>[23]Fevereiro!$K$8</f>
        <v>0</v>
      </c>
      <c r="F27" s="11">
        <f>[23]Fevereiro!$K$9</f>
        <v>35</v>
      </c>
      <c r="G27" s="11">
        <f>[23]Fevereiro!$K$10</f>
        <v>0.2</v>
      </c>
      <c r="H27" s="11">
        <f>[23]Fevereiro!$K$11</f>
        <v>0</v>
      </c>
      <c r="I27" s="11">
        <f>[23]Fevereiro!$K$12</f>
        <v>0.2</v>
      </c>
      <c r="J27" s="11">
        <f>[23]Fevereiro!$K$13</f>
        <v>0</v>
      </c>
      <c r="K27" s="11">
        <f>[23]Fevereiro!$K$14</f>
        <v>52.2</v>
      </c>
      <c r="L27" s="11">
        <f>[23]Fevereiro!$K$15</f>
        <v>0</v>
      </c>
      <c r="M27" s="11">
        <f>[23]Fevereiro!$K$16</f>
        <v>0</v>
      </c>
      <c r="N27" s="11">
        <f>[23]Fevereiro!$K$17</f>
        <v>0</v>
      </c>
      <c r="O27" s="11">
        <f>[23]Fevereiro!$K$18</f>
        <v>0</v>
      </c>
      <c r="P27" s="11">
        <f>[23]Fevereiro!$K$19</f>
        <v>0</v>
      </c>
      <c r="Q27" s="11">
        <f>[23]Fevereiro!$K$20</f>
        <v>0.4</v>
      </c>
      <c r="R27" s="11">
        <f>[23]Fevereiro!$K$21</f>
        <v>0</v>
      </c>
      <c r="S27" s="11">
        <f>[23]Fevereiro!$K$22</f>
        <v>8</v>
      </c>
      <c r="T27" s="11">
        <f>[23]Fevereiro!$K$23</f>
        <v>1.8</v>
      </c>
      <c r="U27" s="11">
        <f>[23]Fevereiro!$K$24</f>
        <v>0</v>
      </c>
      <c r="V27" s="11">
        <f>[23]Fevereiro!$K$25</f>
        <v>0</v>
      </c>
      <c r="W27" s="11">
        <f>[23]Fevereiro!$K$26</f>
        <v>0</v>
      </c>
      <c r="X27" s="11">
        <f>[23]Fevereiro!$K$27</f>
        <v>0</v>
      </c>
      <c r="Y27" s="11">
        <f>[23]Fevereiro!$K$28</f>
        <v>14</v>
      </c>
      <c r="Z27" s="11">
        <f>[23]Fevereiro!$K$29</f>
        <v>1.4</v>
      </c>
      <c r="AA27" s="11">
        <f>[23]Fevereiro!$K$30</f>
        <v>13.6</v>
      </c>
      <c r="AB27" s="11">
        <f>[23]Fevereiro!$K$31</f>
        <v>0</v>
      </c>
      <c r="AC27" s="11">
        <f>[23]Fevereiro!$K$32</f>
        <v>0</v>
      </c>
      <c r="AD27" s="11">
        <f>[23]Fevereiro!$K$33</f>
        <v>0</v>
      </c>
      <c r="AE27" s="15">
        <f t="shared" si="6"/>
        <v>132.60000000000002</v>
      </c>
      <c r="AF27" s="16">
        <f t="shared" si="7"/>
        <v>52.2</v>
      </c>
      <c r="AG27" s="65">
        <f t="shared" si="8"/>
        <v>16</v>
      </c>
    </row>
    <row r="28" spans="1:35" x14ac:dyDescent="0.2">
      <c r="A28" s="57" t="s">
        <v>9</v>
      </c>
      <c r="B28" s="11">
        <f>[24]Fevereiro!$K$5</f>
        <v>26.800000000000004</v>
      </c>
      <c r="C28" s="11">
        <f>[24]Fevereiro!$K$6</f>
        <v>38.400000000000006</v>
      </c>
      <c r="D28" s="11">
        <f>[24]Fevereiro!$K$7</f>
        <v>35.4</v>
      </c>
      <c r="E28" s="11">
        <f>[24]Fevereiro!$K$8</f>
        <v>0.2</v>
      </c>
      <c r="F28" s="11">
        <f>[24]Fevereiro!$K$9</f>
        <v>5.6</v>
      </c>
      <c r="G28" s="11">
        <f>[24]Fevereiro!$K$10</f>
        <v>0</v>
      </c>
      <c r="H28" s="11">
        <f>[24]Fevereiro!$K$11</f>
        <v>0</v>
      </c>
      <c r="I28" s="11">
        <f>[24]Fevereiro!$K$12</f>
        <v>0</v>
      </c>
      <c r="J28" s="11">
        <f>[24]Fevereiro!$K$13</f>
        <v>0</v>
      </c>
      <c r="K28" s="11">
        <f>[24]Fevereiro!$K$14</f>
        <v>0</v>
      </c>
      <c r="L28" s="11">
        <f>[24]Fevereiro!$K$15</f>
        <v>4.7999999999999989</v>
      </c>
      <c r="M28" s="11">
        <f>[24]Fevereiro!$K$16</f>
        <v>0</v>
      </c>
      <c r="N28" s="11">
        <f>[24]Fevereiro!$K$17</f>
        <v>0</v>
      </c>
      <c r="O28" s="11">
        <f>[24]Fevereiro!$K$18</f>
        <v>0</v>
      </c>
      <c r="P28" s="11">
        <f>[24]Fevereiro!$K$19</f>
        <v>0</v>
      </c>
      <c r="Q28" s="11">
        <f>[24]Fevereiro!$K$20</f>
        <v>0</v>
      </c>
      <c r="R28" s="11">
        <f>[24]Fevereiro!$K$21</f>
        <v>0</v>
      </c>
      <c r="S28" s="11">
        <f>[24]Fevereiro!$K$22</f>
        <v>0</v>
      </c>
      <c r="T28" s="11">
        <f>[24]Fevereiro!$K$23</f>
        <v>46.6</v>
      </c>
      <c r="U28" s="11">
        <f>[24]Fevereiro!$K$24</f>
        <v>20.2</v>
      </c>
      <c r="V28" s="11">
        <f>[24]Fevereiro!$K$25</f>
        <v>0.2</v>
      </c>
      <c r="W28" s="11">
        <f>[24]Fevereiro!$K$26</f>
        <v>0</v>
      </c>
      <c r="X28" s="11">
        <f>[24]Fevereiro!$K$27</f>
        <v>0</v>
      </c>
      <c r="Y28" s="11">
        <f>[24]Fevereiro!$K$28</f>
        <v>0</v>
      </c>
      <c r="Z28" s="11">
        <f>[24]Fevereiro!$K$29</f>
        <v>7.6000000000000005</v>
      </c>
      <c r="AA28" s="11">
        <f>[24]Fevereiro!$K$30</f>
        <v>31.599999999999998</v>
      </c>
      <c r="AB28" s="11">
        <f>[24]Fevereiro!$K$31</f>
        <v>0</v>
      </c>
      <c r="AC28" s="11">
        <f>[24]Fevereiro!$K$32</f>
        <v>0</v>
      </c>
      <c r="AD28" s="11">
        <f>[24]Fevereiro!$K$33</f>
        <v>0</v>
      </c>
      <c r="AE28" s="15">
        <f t="shared" si="6"/>
        <v>217.39999999999998</v>
      </c>
      <c r="AF28" s="16">
        <f t="shared" si="7"/>
        <v>46.6</v>
      </c>
      <c r="AG28" s="65">
        <f t="shared" si="8"/>
        <v>18</v>
      </c>
    </row>
    <row r="29" spans="1:35" x14ac:dyDescent="0.2">
      <c r="A29" s="57" t="s">
        <v>42</v>
      </c>
      <c r="B29" s="11">
        <f>[25]Fevereiro!$K$5</f>
        <v>5.4</v>
      </c>
      <c r="C29" s="11">
        <f>[25]Fevereiro!$K$6</f>
        <v>7.8</v>
      </c>
      <c r="D29" s="11">
        <f>[25]Fevereiro!$K$7</f>
        <v>26.400000000000002</v>
      </c>
      <c r="E29" s="11">
        <f>[25]Fevereiro!$K$8</f>
        <v>0</v>
      </c>
      <c r="F29" s="11">
        <f>[25]Fevereiro!$K$9</f>
        <v>0.2</v>
      </c>
      <c r="G29" s="11">
        <f>[25]Fevereiro!$K$10</f>
        <v>0.2</v>
      </c>
      <c r="H29" s="11">
        <f>[25]Fevereiro!$K$11</f>
        <v>12</v>
      </c>
      <c r="I29" s="11">
        <f>[25]Fevereiro!$K$12</f>
        <v>0.2</v>
      </c>
      <c r="J29" s="11">
        <f>[25]Fevereiro!$K$13</f>
        <v>0</v>
      </c>
      <c r="K29" s="11">
        <f>[25]Fevereiro!$K$14</f>
        <v>0.60000000000000009</v>
      </c>
      <c r="L29" s="11">
        <f>[25]Fevereiro!$K$15</f>
        <v>53.4</v>
      </c>
      <c r="M29" s="11">
        <f>[25]Fevereiro!$K$16</f>
        <v>0</v>
      </c>
      <c r="N29" s="11">
        <f>[25]Fevereiro!$K$17</f>
        <v>0.6</v>
      </c>
      <c r="O29" s="11">
        <f>[25]Fevereiro!$K$18</f>
        <v>0</v>
      </c>
      <c r="P29" s="11">
        <f>[25]Fevereiro!$K$19</f>
        <v>0</v>
      </c>
      <c r="Q29" s="11">
        <f>[25]Fevereiro!$K$20</f>
        <v>0</v>
      </c>
      <c r="R29" s="11">
        <f>[25]Fevereiro!$K$21</f>
        <v>0</v>
      </c>
      <c r="S29" s="11">
        <f>[25]Fevereiro!$K$22</f>
        <v>0</v>
      </c>
      <c r="T29" s="11">
        <f>[25]Fevereiro!$K$23</f>
        <v>0</v>
      </c>
      <c r="U29" s="11">
        <f>[25]Fevereiro!$K$24</f>
        <v>41.400000000000006</v>
      </c>
      <c r="V29" s="11">
        <f>[25]Fevereiro!$K$25</f>
        <v>0.2</v>
      </c>
      <c r="W29" s="11">
        <f>[25]Fevereiro!$K$26</f>
        <v>0</v>
      </c>
      <c r="X29" s="11">
        <f>[25]Fevereiro!$K$27</f>
        <v>0</v>
      </c>
      <c r="Y29" s="11">
        <f>[25]Fevereiro!$K$28</f>
        <v>0</v>
      </c>
      <c r="Z29" s="11">
        <f>[25]Fevereiro!$K$29</f>
        <v>0</v>
      </c>
      <c r="AA29" s="11">
        <f>[25]Fevereiro!$K$30</f>
        <v>24.8</v>
      </c>
      <c r="AB29" s="11">
        <f>[25]Fevereiro!$K$31</f>
        <v>0</v>
      </c>
      <c r="AC29" s="11">
        <f>[25]Fevereiro!$K$32</f>
        <v>0</v>
      </c>
      <c r="AD29" s="11">
        <f>[25]Fevereiro!$K$33</f>
        <v>0</v>
      </c>
      <c r="AE29" s="15">
        <f t="shared" si="6"/>
        <v>173.20000000000002</v>
      </c>
      <c r="AF29" s="16">
        <f t="shared" si="7"/>
        <v>53.4</v>
      </c>
      <c r="AG29" s="65">
        <f t="shared" si="8"/>
        <v>16</v>
      </c>
    </row>
    <row r="30" spans="1:35" x14ac:dyDescent="0.2">
      <c r="A30" s="57" t="s">
        <v>10</v>
      </c>
      <c r="B30" s="11">
        <f>[26]Fevereiro!$K$5</f>
        <v>0</v>
      </c>
      <c r="C30" s="11">
        <f>[26]Fevereiro!$K$6</f>
        <v>0</v>
      </c>
      <c r="D30" s="11">
        <f>[26]Fevereiro!$K$7</f>
        <v>0</v>
      </c>
      <c r="E30" s="11">
        <f>[26]Fevereiro!$K$8</f>
        <v>0</v>
      </c>
      <c r="F30" s="11">
        <f>[26]Fevereiro!$K$9</f>
        <v>0</v>
      </c>
      <c r="G30" s="11">
        <f>[26]Fevereiro!$K$10</f>
        <v>0</v>
      </c>
      <c r="H30" s="11">
        <f>[26]Fevereiro!$K$11</f>
        <v>0</v>
      </c>
      <c r="I30" s="11">
        <f>[26]Fevereiro!$K$12</f>
        <v>0</v>
      </c>
      <c r="J30" s="11">
        <f>[26]Fevereiro!$K$13</f>
        <v>0</v>
      </c>
      <c r="K30" s="11">
        <f>[26]Fevereiro!$K$14</f>
        <v>0</v>
      </c>
      <c r="L30" s="11">
        <f>[26]Fevereiro!$K$15</f>
        <v>0</v>
      </c>
      <c r="M30" s="11">
        <f>[26]Fevereiro!$K$16</f>
        <v>0</v>
      </c>
      <c r="N30" s="11">
        <f>[26]Fevereiro!$K$17</f>
        <v>0</v>
      </c>
      <c r="O30" s="11">
        <f>[26]Fevereiro!$K$18</f>
        <v>0</v>
      </c>
      <c r="P30" s="11">
        <f>[26]Fevereiro!$K$19</f>
        <v>0</v>
      </c>
      <c r="Q30" s="11">
        <f>[26]Fevereiro!$K$20</f>
        <v>0</v>
      </c>
      <c r="R30" s="11">
        <f>[26]Fevereiro!$K$21</f>
        <v>0</v>
      </c>
      <c r="S30" s="11">
        <f>[26]Fevereiro!$K$22</f>
        <v>0</v>
      </c>
      <c r="T30" s="11">
        <f>[26]Fevereiro!$K$23</f>
        <v>0</v>
      </c>
      <c r="U30" s="11">
        <f>[26]Fevereiro!$K$24</f>
        <v>0</v>
      </c>
      <c r="V30" s="11">
        <f>[26]Fevereiro!$K$25</f>
        <v>0</v>
      </c>
      <c r="W30" s="11">
        <f>[26]Fevereiro!$K$26</f>
        <v>0</v>
      </c>
      <c r="X30" s="11">
        <f>[26]Fevereiro!$K$27</f>
        <v>0</v>
      </c>
      <c r="Y30" s="11">
        <f>[26]Fevereiro!$K$28</f>
        <v>0</v>
      </c>
      <c r="Z30" s="11">
        <f>[26]Fevereiro!$K$29</f>
        <v>0.2</v>
      </c>
      <c r="AA30" s="11">
        <f>[26]Fevereiro!$K$30</f>
        <v>0</v>
      </c>
      <c r="AB30" s="11">
        <f>[26]Fevereiro!$K$31</f>
        <v>0</v>
      </c>
      <c r="AC30" s="11">
        <f>[26]Fevereiro!$K$32</f>
        <v>0</v>
      </c>
      <c r="AD30" s="11">
        <f>[26]Fevereiro!$K$33</f>
        <v>0</v>
      </c>
      <c r="AE30" s="15">
        <f t="shared" si="6"/>
        <v>0.2</v>
      </c>
      <c r="AF30" s="16">
        <f t="shared" si="7"/>
        <v>0.2</v>
      </c>
      <c r="AG30" s="65">
        <f t="shared" si="8"/>
        <v>28</v>
      </c>
    </row>
    <row r="31" spans="1:35" x14ac:dyDescent="0.2">
      <c r="A31" s="57" t="s">
        <v>172</v>
      </c>
      <c r="B31" s="11">
        <f>[27]Fevereiro!$K$5</f>
        <v>0.4</v>
      </c>
      <c r="C31" s="11">
        <f>[27]Fevereiro!$K$6</f>
        <v>5.6000000000000005</v>
      </c>
      <c r="D31" s="11">
        <f>[27]Fevereiro!$K$7</f>
        <v>3.4000000000000004</v>
      </c>
      <c r="E31" s="11">
        <f>[27]Fevereiro!$K$8</f>
        <v>4</v>
      </c>
      <c r="F31" s="11">
        <f>[27]Fevereiro!$K$9</f>
        <v>0.60000000000000009</v>
      </c>
      <c r="G31" s="11">
        <f>[27]Fevereiro!$K$10</f>
        <v>0</v>
      </c>
      <c r="H31" s="11">
        <f>[27]Fevereiro!$K$11</f>
        <v>0</v>
      </c>
      <c r="I31" s="11">
        <f>[27]Fevereiro!$K$12</f>
        <v>0</v>
      </c>
      <c r="J31" s="11">
        <f>[27]Fevereiro!$K$13</f>
        <v>0</v>
      </c>
      <c r="K31" s="11">
        <f>[27]Fevereiro!$K$14</f>
        <v>0</v>
      </c>
      <c r="L31" s="11">
        <f>[27]Fevereiro!$K$15</f>
        <v>0</v>
      </c>
      <c r="M31" s="11">
        <f>[27]Fevereiro!$K$16</f>
        <v>0</v>
      </c>
      <c r="N31" s="11">
        <f>[27]Fevereiro!$K$17</f>
        <v>0</v>
      </c>
      <c r="O31" s="11">
        <f>[27]Fevereiro!$K$18</f>
        <v>0</v>
      </c>
      <c r="P31" s="11">
        <f>[27]Fevereiro!$K$19</f>
        <v>2.8</v>
      </c>
      <c r="Q31" s="11">
        <f>[27]Fevereiro!$K$20</f>
        <v>0</v>
      </c>
      <c r="R31" s="11">
        <f>[27]Fevereiro!$K$21</f>
        <v>0</v>
      </c>
      <c r="S31" s="11">
        <f>[27]Fevereiro!$K$22</f>
        <v>0</v>
      </c>
      <c r="T31" s="11">
        <f>[27]Fevereiro!$K$23</f>
        <v>0</v>
      </c>
      <c r="U31" s="11">
        <f>[27]Fevereiro!$K$24</f>
        <v>30.2</v>
      </c>
      <c r="V31" s="11">
        <f>[27]Fevereiro!$K$25</f>
        <v>0.2</v>
      </c>
      <c r="W31" s="11">
        <f>[27]Fevereiro!$K$26</f>
        <v>0</v>
      </c>
      <c r="X31" s="11">
        <f>[27]Fevereiro!$K$27</f>
        <v>0</v>
      </c>
      <c r="Y31" s="11">
        <f>[27]Fevereiro!$K$28</f>
        <v>0.2</v>
      </c>
      <c r="Z31" s="11">
        <f>[27]Fevereiro!$K$29</f>
        <v>0</v>
      </c>
      <c r="AA31" s="11">
        <f>[27]Fevereiro!$K$30</f>
        <v>1.2</v>
      </c>
      <c r="AB31" s="11">
        <f>[27]Fevereiro!$K$31</f>
        <v>0</v>
      </c>
      <c r="AC31" s="11">
        <f>[27]Fevereiro!$K$32</f>
        <v>0</v>
      </c>
      <c r="AD31" s="11">
        <f>[27]Fevereiro!$K$33</f>
        <v>0</v>
      </c>
      <c r="AE31" s="15">
        <f t="shared" si="6"/>
        <v>48.600000000000009</v>
      </c>
      <c r="AF31" s="16">
        <f t="shared" si="7"/>
        <v>30.2</v>
      </c>
      <c r="AG31" s="65">
        <f t="shared" si="8"/>
        <v>19</v>
      </c>
      <c r="AH31" s="12" t="s">
        <v>47</v>
      </c>
    </row>
    <row r="32" spans="1:35" x14ac:dyDescent="0.2">
      <c r="A32" s="57" t="s">
        <v>11</v>
      </c>
      <c r="B32" s="11" t="str">
        <f>[28]Fevereiro!$K$5</f>
        <v>*</v>
      </c>
      <c r="C32" s="11" t="str">
        <f>[28]Fevereiro!$K$6</f>
        <v>*</v>
      </c>
      <c r="D32" s="11" t="str">
        <f>[28]Fevereiro!$K$7</f>
        <v>*</v>
      </c>
      <c r="E32" s="11" t="str">
        <f>[28]Fevereiro!$K$8</f>
        <v>*</v>
      </c>
      <c r="F32" s="11" t="str">
        <f>[28]Fevereiro!$K$9</f>
        <v>*</v>
      </c>
      <c r="G32" s="11" t="str">
        <f>[28]Fevereiro!$K$10</f>
        <v>*</v>
      </c>
      <c r="H32" s="11" t="str">
        <f>[28]Fevereiro!$K$11</f>
        <v>*</v>
      </c>
      <c r="I32" s="11" t="str">
        <f>[28]Fevereiro!$K$12</f>
        <v>*</v>
      </c>
      <c r="J32" s="11" t="str">
        <f>[28]Fevereiro!$K$13</f>
        <v>*</v>
      </c>
      <c r="K32" s="11" t="str">
        <f>[28]Fevereiro!$K$14</f>
        <v>*</v>
      </c>
      <c r="L32" s="11" t="str">
        <f>[28]Fevereiro!$K$15</f>
        <v>*</v>
      </c>
      <c r="M32" s="11" t="str">
        <f>[28]Fevereiro!$K$16</f>
        <v>*</v>
      </c>
      <c r="N32" s="11" t="str">
        <f>[28]Fevereiro!$K$17</f>
        <v>*</v>
      </c>
      <c r="O32" s="11" t="str">
        <f>[28]Fevereiro!$K$18</f>
        <v>*</v>
      </c>
      <c r="P32" s="11" t="str">
        <f>[28]Fevereiro!$K$19</f>
        <v>*</v>
      </c>
      <c r="Q32" s="11" t="str">
        <f>[28]Fevereiro!$K$20</f>
        <v>*</v>
      </c>
      <c r="R32" s="11" t="str">
        <f>[28]Fevereiro!$K$21</f>
        <v>*</v>
      </c>
      <c r="S32" s="11" t="str">
        <f>[28]Fevereiro!$K$22</f>
        <v>*</v>
      </c>
      <c r="T32" s="11" t="str">
        <f>[28]Fevereiro!$K$23</f>
        <v>*</v>
      </c>
      <c r="U32" s="11" t="str">
        <f>[28]Fevereiro!$K$24</f>
        <v>*</v>
      </c>
      <c r="V32" s="11" t="str">
        <f>[28]Fevereiro!$K$25</f>
        <v>*</v>
      </c>
      <c r="W32" s="11" t="str">
        <f>[28]Fevereiro!$K$26</f>
        <v>*</v>
      </c>
      <c r="X32" s="11" t="str">
        <f>[28]Fevereiro!$K$27</f>
        <v>*</v>
      </c>
      <c r="Y32" s="11" t="str">
        <f>[28]Fevereiro!$K$28</f>
        <v>*</v>
      </c>
      <c r="Z32" s="11" t="str">
        <f>[28]Fevereiro!$K$29</f>
        <v>*</v>
      </c>
      <c r="AA32" s="11" t="str">
        <f>[28]Fevereiro!$K$30</f>
        <v>*</v>
      </c>
      <c r="AB32" s="11" t="str">
        <f>[28]Fevereiro!$K$31</f>
        <v>*</v>
      </c>
      <c r="AC32" s="11" t="str">
        <f>[28]Fevereiro!$K$32</f>
        <v>*</v>
      </c>
      <c r="AD32" s="11" t="str">
        <f>[28]Fevereiro!$K$33</f>
        <v>*</v>
      </c>
      <c r="AE32" s="15" t="s">
        <v>226</v>
      </c>
      <c r="AF32" s="16" t="s">
        <v>226</v>
      </c>
      <c r="AG32" s="65" t="s">
        <v>226</v>
      </c>
    </row>
    <row r="33" spans="1:35" s="5" customFormat="1" x14ac:dyDescent="0.2">
      <c r="A33" s="57" t="s">
        <v>12</v>
      </c>
      <c r="B33" s="11">
        <f>[29]Fevereiro!$K$5</f>
        <v>0</v>
      </c>
      <c r="C33" s="11">
        <f>[29]Fevereiro!$K$6</f>
        <v>0</v>
      </c>
      <c r="D33" s="11">
        <f>[29]Fevereiro!$K$7</f>
        <v>0</v>
      </c>
      <c r="E33" s="11">
        <f>[29]Fevereiro!$K$8</f>
        <v>0.60000000000000009</v>
      </c>
      <c r="F33" s="11">
        <f>[29]Fevereiro!$K$9</f>
        <v>13.4</v>
      </c>
      <c r="G33" s="11">
        <f>[29]Fevereiro!$K$10</f>
        <v>0.2</v>
      </c>
      <c r="H33" s="11">
        <f>[29]Fevereiro!$K$11</f>
        <v>0</v>
      </c>
      <c r="I33" s="11">
        <f>[29]Fevereiro!$K$12</f>
        <v>0.2</v>
      </c>
      <c r="J33" s="11">
        <f>[29]Fevereiro!$K$13</f>
        <v>0.4</v>
      </c>
      <c r="K33" s="11">
        <f>[29]Fevereiro!$K$14</f>
        <v>19.999999999999996</v>
      </c>
      <c r="L33" s="11">
        <f>[29]Fevereiro!$K$15</f>
        <v>3.6</v>
      </c>
      <c r="M33" s="11">
        <f>[29]Fevereiro!$K$16</f>
        <v>20.199999999999996</v>
      </c>
      <c r="N33" s="11">
        <f>[29]Fevereiro!$K$17</f>
        <v>13.2</v>
      </c>
      <c r="O33" s="11">
        <f>[29]Fevereiro!$K$18</f>
        <v>2</v>
      </c>
      <c r="P33" s="11">
        <f>[29]Fevereiro!$K$19</f>
        <v>0</v>
      </c>
      <c r="Q33" s="11">
        <f>[29]Fevereiro!$K$20</f>
        <v>0</v>
      </c>
      <c r="R33" s="11">
        <f>[29]Fevereiro!$K$21</f>
        <v>0</v>
      </c>
      <c r="S33" s="11">
        <f>[29]Fevereiro!$K$22</f>
        <v>0</v>
      </c>
      <c r="T33" s="11">
        <f>[29]Fevereiro!$K$23</f>
        <v>0</v>
      </c>
      <c r="U33" s="11">
        <f>[29]Fevereiro!$K$24</f>
        <v>0.6</v>
      </c>
      <c r="V33" s="11">
        <f>[29]Fevereiro!$K$25</f>
        <v>23</v>
      </c>
      <c r="W33" s="11">
        <f>[29]Fevereiro!$K$26</f>
        <v>6.2</v>
      </c>
      <c r="X33" s="11">
        <f>[29]Fevereiro!$K$27</f>
        <v>0</v>
      </c>
      <c r="Y33" s="11">
        <f>[29]Fevereiro!$K$28</f>
        <v>0</v>
      </c>
      <c r="Z33" s="11">
        <f>[29]Fevereiro!$K$29</f>
        <v>21.799999999999997</v>
      </c>
      <c r="AA33" s="11">
        <f>[29]Fevereiro!$K$30</f>
        <v>16.8</v>
      </c>
      <c r="AB33" s="11">
        <f>[29]Fevereiro!$K$31</f>
        <v>0</v>
      </c>
      <c r="AC33" s="11">
        <f>[29]Fevereiro!$K$32</f>
        <v>0</v>
      </c>
      <c r="AD33" s="11">
        <f>[29]Fevereiro!$K$33</f>
        <v>0</v>
      </c>
      <c r="AE33" s="15">
        <f t="shared" si="6"/>
        <v>142.19999999999999</v>
      </c>
      <c r="AF33" s="16">
        <f t="shared" si="7"/>
        <v>23</v>
      </c>
      <c r="AG33" s="65">
        <f t="shared" si="8"/>
        <v>14</v>
      </c>
    </row>
    <row r="34" spans="1:35" x14ac:dyDescent="0.2">
      <c r="A34" s="57" t="s">
        <v>13</v>
      </c>
      <c r="B34" s="11">
        <f>[30]Fevereiro!$K$5</f>
        <v>25.800000000000004</v>
      </c>
      <c r="C34" s="11">
        <f>[30]Fevereiro!$K$6</f>
        <v>1.2</v>
      </c>
      <c r="D34" s="11">
        <f>[30]Fevereiro!$K$7</f>
        <v>45.4</v>
      </c>
      <c r="E34" s="11">
        <f>[30]Fevereiro!$K$8</f>
        <v>0</v>
      </c>
      <c r="F34" s="11">
        <f>[30]Fevereiro!$K$9</f>
        <v>7.2</v>
      </c>
      <c r="G34" s="11">
        <f>[30]Fevereiro!$K$10</f>
        <v>1.5999999999999999</v>
      </c>
      <c r="H34" s="11">
        <f>[30]Fevereiro!$K$11</f>
        <v>1.6</v>
      </c>
      <c r="I34" s="11">
        <f>[30]Fevereiro!$K$12</f>
        <v>2.4</v>
      </c>
      <c r="J34" s="11">
        <f>[30]Fevereiro!$K$13</f>
        <v>32.200000000000003</v>
      </c>
      <c r="K34" s="11">
        <f>[30]Fevereiro!$K$14</f>
        <v>0.2</v>
      </c>
      <c r="L34" s="11">
        <f>[30]Fevereiro!$K$15</f>
        <v>3.8</v>
      </c>
      <c r="M34" s="11">
        <f>[30]Fevereiro!$K$16</f>
        <v>8.3999999999999986</v>
      </c>
      <c r="N34" s="11">
        <f>[30]Fevereiro!$K$17</f>
        <v>0.2</v>
      </c>
      <c r="O34" s="11">
        <f>[30]Fevereiro!$K$18</f>
        <v>0</v>
      </c>
      <c r="P34" s="11">
        <f>[30]Fevereiro!$K$19</f>
        <v>0</v>
      </c>
      <c r="Q34" s="11">
        <f>[30]Fevereiro!$K$20</f>
        <v>4.5999999999999996</v>
      </c>
      <c r="R34" s="11">
        <f>[30]Fevereiro!$K$21</f>
        <v>0.2</v>
      </c>
      <c r="S34" s="11">
        <f>[30]Fevereiro!$K$22</f>
        <v>0</v>
      </c>
      <c r="T34" s="11">
        <f>[30]Fevereiro!$K$23</f>
        <v>0.2</v>
      </c>
      <c r="U34" s="11">
        <f>[30]Fevereiro!$K$24</f>
        <v>34</v>
      </c>
      <c r="V34" s="11">
        <f>[30]Fevereiro!$K$25</f>
        <v>14.399999999999999</v>
      </c>
      <c r="W34" s="11">
        <f>[30]Fevereiro!$K$26</f>
        <v>15.4</v>
      </c>
      <c r="X34" s="11">
        <f>[30]Fevereiro!$K$27</f>
        <v>0</v>
      </c>
      <c r="Y34" s="11">
        <f>[30]Fevereiro!$K$28</f>
        <v>0</v>
      </c>
      <c r="Z34" s="11">
        <f>[30]Fevereiro!$K$29</f>
        <v>0.4</v>
      </c>
      <c r="AA34" s="11">
        <f>[30]Fevereiro!$K$30</f>
        <v>19</v>
      </c>
      <c r="AB34" s="11">
        <f>[30]Fevereiro!$K$31</f>
        <v>0.2</v>
      </c>
      <c r="AC34" s="11">
        <f>[30]Fevereiro!$K$32</f>
        <v>0</v>
      </c>
      <c r="AD34" s="11">
        <f>[30]Fevereiro!$K$33</f>
        <v>0</v>
      </c>
      <c r="AE34" s="15">
        <f t="shared" si="6"/>
        <v>218.39999999999998</v>
      </c>
      <c r="AF34" s="16">
        <f t="shared" si="7"/>
        <v>45.4</v>
      </c>
      <c r="AG34" s="65">
        <f t="shared" si="8"/>
        <v>8</v>
      </c>
    </row>
    <row r="35" spans="1:35" x14ac:dyDescent="0.2">
      <c r="A35" s="57" t="s">
        <v>173</v>
      </c>
      <c r="B35" s="11">
        <f>[31]Fevereiro!$K$5</f>
        <v>1.7999999999999998</v>
      </c>
      <c r="C35" s="11">
        <f>[31]Fevereiro!$K$6</f>
        <v>0.2</v>
      </c>
      <c r="D35" s="11">
        <f>[31]Fevereiro!$K$7</f>
        <v>9.3999999999999986</v>
      </c>
      <c r="E35" s="11">
        <f>[31]Fevereiro!$K$8</f>
        <v>14</v>
      </c>
      <c r="F35" s="11">
        <f>[31]Fevereiro!$K$9</f>
        <v>49.4</v>
      </c>
      <c r="G35" s="11">
        <f>[31]Fevereiro!$K$10</f>
        <v>15.6</v>
      </c>
      <c r="H35" s="11">
        <f>[31]Fevereiro!$K$11</f>
        <v>0</v>
      </c>
      <c r="I35" s="11">
        <f>[31]Fevereiro!$K$12</f>
        <v>3</v>
      </c>
      <c r="J35" s="11">
        <f>[31]Fevereiro!$K$13</f>
        <v>0.60000000000000009</v>
      </c>
      <c r="K35" s="11">
        <f>[31]Fevereiro!$K$14</f>
        <v>2.6</v>
      </c>
      <c r="L35" s="11">
        <f>[31]Fevereiro!$K$15</f>
        <v>18.2</v>
      </c>
      <c r="M35" s="11">
        <f>[31]Fevereiro!$K$16</f>
        <v>0.8</v>
      </c>
      <c r="N35" s="11">
        <f>[31]Fevereiro!$K$17</f>
        <v>0</v>
      </c>
      <c r="O35" s="11">
        <f>[31]Fevereiro!$K$18</f>
        <v>0</v>
      </c>
      <c r="P35" s="11">
        <f>[31]Fevereiro!$K$19</f>
        <v>0</v>
      </c>
      <c r="Q35" s="11">
        <f>[31]Fevereiro!$K$20</f>
        <v>0</v>
      </c>
      <c r="R35" s="11">
        <f>[31]Fevereiro!$K$21</f>
        <v>0</v>
      </c>
      <c r="S35" s="11">
        <f>[31]Fevereiro!$K$22</f>
        <v>0</v>
      </c>
      <c r="T35" s="11">
        <f>[31]Fevereiro!$K$23</f>
        <v>0</v>
      </c>
      <c r="U35" s="11">
        <f>[31]Fevereiro!$K$24</f>
        <v>13.999999999999998</v>
      </c>
      <c r="V35" s="11">
        <f>[31]Fevereiro!$K$25</f>
        <v>0.60000000000000009</v>
      </c>
      <c r="W35" s="11">
        <f>[31]Fevereiro!$K$26</f>
        <v>0</v>
      </c>
      <c r="X35" s="11">
        <f>[31]Fevereiro!$K$27</f>
        <v>0</v>
      </c>
      <c r="Y35" s="11">
        <f>[31]Fevereiro!$K$28</f>
        <v>9.6</v>
      </c>
      <c r="Z35" s="11">
        <f>[31]Fevereiro!$K$29</f>
        <v>0.4</v>
      </c>
      <c r="AA35" s="11">
        <f>[31]Fevereiro!$K$30</f>
        <v>36.800000000000004</v>
      </c>
      <c r="AB35" s="11">
        <f>[31]Fevereiro!$K$31</f>
        <v>0.2</v>
      </c>
      <c r="AC35" s="11">
        <f>[31]Fevereiro!$K$32</f>
        <v>0</v>
      </c>
      <c r="AD35" s="11">
        <f>[31]Fevereiro!$K$33</f>
        <v>0</v>
      </c>
      <c r="AE35" s="15">
        <f t="shared" si="6"/>
        <v>177.19999999999996</v>
      </c>
      <c r="AF35" s="16">
        <f t="shared" si="7"/>
        <v>49.4</v>
      </c>
      <c r="AG35" s="65">
        <f t="shared" si="8"/>
        <v>12</v>
      </c>
    </row>
    <row r="36" spans="1:35" x14ac:dyDescent="0.2">
      <c r="A36" s="57" t="s">
        <v>144</v>
      </c>
      <c r="B36" s="11" t="str">
        <f>[32]Fevereiro!$K$5</f>
        <v>*</v>
      </c>
      <c r="C36" s="11" t="str">
        <f>[32]Fevereiro!$K$6</f>
        <v>*</v>
      </c>
      <c r="D36" s="11" t="str">
        <f>[32]Fevereiro!$K$7</f>
        <v>*</v>
      </c>
      <c r="E36" s="11" t="str">
        <f>[32]Fevereiro!$K$8</f>
        <v>*</v>
      </c>
      <c r="F36" s="11" t="str">
        <f>[32]Fevereiro!$K$9</f>
        <v>*</v>
      </c>
      <c r="G36" s="11" t="str">
        <f>[32]Fevereiro!$K$10</f>
        <v>*</v>
      </c>
      <c r="H36" s="11" t="str">
        <f>[32]Fevereiro!$K$11</f>
        <v>*</v>
      </c>
      <c r="I36" s="11" t="str">
        <f>[32]Fevereiro!$K$12</f>
        <v>*</v>
      </c>
      <c r="J36" s="11" t="str">
        <f>[32]Fevereiro!$K$13</f>
        <v>*</v>
      </c>
      <c r="K36" s="11" t="str">
        <f>[32]Fevereiro!$K$14</f>
        <v>*</v>
      </c>
      <c r="L36" s="11" t="str">
        <f>[32]Fevereiro!$K$15</f>
        <v>*</v>
      </c>
      <c r="M36" s="11" t="str">
        <f>[32]Fevereiro!$K$16</f>
        <v>*</v>
      </c>
      <c r="N36" s="11" t="str">
        <f>[32]Fevereiro!$K$17</f>
        <v>*</v>
      </c>
      <c r="O36" s="11" t="str">
        <f>[32]Fevereiro!$K$18</f>
        <v>*</v>
      </c>
      <c r="P36" s="11" t="str">
        <f>[32]Fevereiro!$K$19</f>
        <v>*</v>
      </c>
      <c r="Q36" s="11" t="str">
        <f>[32]Fevereiro!$K$20</f>
        <v>*</v>
      </c>
      <c r="R36" s="11" t="str">
        <f>[32]Fevereiro!$K$21</f>
        <v>*</v>
      </c>
      <c r="S36" s="11" t="str">
        <f>[32]Fevereiro!$K$22</f>
        <v>*</v>
      </c>
      <c r="T36" s="11" t="str">
        <f>[32]Fevereiro!$K$23</f>
        <v>*</v>
      </c>
      <c r="U36" s="11" t="str">
        <f>[32]Fevereiro!$K$24</f>
        <v>*</v>
      </c>
      <c r="V36" s="11" t="str">
        <f>[32]Fevereiro!$K$25</f>
        <v>*</v>
      </c>
      <c r="W36" s="11" t="str">
        <f>[32]Fevereiro!$K$26</f>
        <v>*</v>
      </c>
      <c r="X36" s="11" t="str">
        <f>[32]Fevereiro!$K$27</f>
        <v>*</v>
      </c>
      <c r="Y36" s="11" t="str">
        <f>[32]Fevereiro!$K$28</f>
        <v>*</v>
      </c>
      <c r="Z36" s="11" t="str">
        <f>[32]Fevereiro!$K$29</f>
        <v>*</v>
      </c>
      <c r="AA36" s="11" t="str">
        <f>[32]Fevereiro!$K$30</f>
        <v>*</v>
      </c>
      <c r="AB36" s="11" t="str">
        <f>[32]Fevereiro!$K$31</f>
        <v>*</v>
      </c>
      <c r="AC36" s="11" t="str">
        <f>[32]Fevereiro!$K$32</f>
        <v>*</v>
      </c>
      <c r="AD36" s="11" t="str">
        <f>[32]Fevereiro!$K$33</f>
        <v>*</v>
      </c>
      <c r="AE36" s="15" t="s">
        <v>226</v>
      </c>
      <c r="AF36" s="16" t="s">
        <v>226</v>
      </c>
      <c r="AG36" s="65" t="s">
        <v>226</v>
      </c>
    </row>
    <row r="37" spans="1:35" x14ac:dyDescent="0.2">
      <c r="A37" s="57" t="s">
        <v>14</v>
      </c>
      <c r="B37" s="11">
        <f>[33]Fevereiro!$K$5</f>
        <v>0</v>
      </c>
      <c r="C37" s="11">
        <f>[33]Fevereiro!$K$6</f>
        <v>2.8</v>
      </c>
      <c r="D37" s="11">
        <f>[33]Fevereiro!$K$7</f>
        <v>0</v>
      </c>
      <c r="E37" s="11">
        <f>[33]Fevereiro!$K$8</f>
        <v>0.6</v>
      </c>
      <c r="F37" s="11">
        <f>[33]Fevereiro!$K$9</f>
        <v>0</v>
      </c>
      <c r="G37" s="11">
        <f>[33]Fevereiro!$K$10</f>
        <v>0</v>
      </c>
      <c r="H37" s="11">
        <f>[33]Fevereiro!$K$11</f>
        <v>4.8</v>
      </c>
      <c r="I37" s="11">
        <f>[33]Fevereiro!$K$12</f>
        <v>0.2</v>
      </c>
      <c r="J37" s="11">
        <f>[33]Fevereiro!$K$13</f>
        <v>0</v>
      </c>
      <c r="K37" s="11">
        <f>[33]Fevereiro!$K$14</f>
        <v>1.6</v>
      </c>
      <c r="L37" s="11">
        <f>[33]Fevereiro!$K$15</f>
        <v>5.4</v>
      </c>
      <c r="M37" s="11">
        <f>[33]Fevereiro!$K$16</f>
        <v>0</v>
      </c>
      <c r="N37" s="11">
        <f>[33]Fevereiro!$K$17</f>
        <v>0</v>
      </c>
      <c r="O37" s="11">
        <f>[33]Fevereiro!$K$18</f>
        <v>0</v>
      </c>
      <c r="P37" s="11">
        <f>[33]Fevereiro!$K$19</f>
        <v>0</v>
      </c>
      <c r="Q37" s="11" t="str">
        <f>[33]Fevereiro!$K$20</f>
        <v>*</v>
      </c>
      <c r="R37" s="11" t="str">
        <f>[33]Fevereiro!$K$21</f>
        <v>*</v>
      </c>
      <c r="S37" s="11" t="str">
        <f>[33]Fevereiro!$K$22</f>
        <v>*</v>
      </c>
      <c r="T37" s="11" t="str">
        <f>[33]Fevereiro!$K$23</f>
        <v>*</v>
      </c>
      <c r="U37" s="11" t="str">
        <f>[33]Fevereiro!$K$24</f>
        <v>*</v>
      </c>
      <c r="V37" s="11" t="str">
        <f>[33]Fevereiro!$K$25</f>
        <v>*</v>
      </c>
      <c r="W37" s="11" t="str">
        <f>[33]Fevereiro!$K$26</f>
        <v>*</v>
      </c>
      <c r="X37" s="11" t="str">
        <f>[33]Fevereiro!$K$27</f>
        <v>*</v>
      </c>
      <c r="Y37" s="11" t="str">
        <f>[33]Fevereiro!$K$28</f>
        <v>*</v>
      </c>
      <c r="Z37" s="11" t="str">
        <f>[33]Fevereiro!$K$29</f>
        <v>*</v>
      </c>
      <c r="AA37" s="11" t="str">
        <f>[33]Fevereiro!$K$30</f>
        <v>*</v>
      </c>
      <c r="AB37" s="11" t="str">
        <f>[33]Fevereiro!$K$31</f>
        <v>*</v>
      </c>
      <c r="AC37" s="11" t="str">
        <f>[33]Fevereiro!$K$32</f>
        <v>*</v>
      </c>
      <c r="AD37" s="11" t="str">
        <f>[33]Fevereiro!$K$33</f>
        <v>*</v>
      </c>
      <c r="AE37" s="15">
        <f t="shared" si="6"/>
        <v>15.399999999999999</v>
      </c>
      <c r="AF37" s="16">
        <f t="shared" si="7"/>
        <v>5.4</v>
      </c>
      <c r="AG37" s="65">
        <f t="shared" si="8"/>
        <v>9</v>
      </c>
    </row>
    <row r="38" spans="1:35" x14ac:dyDescent="0.2">
      <c r="A38" s="57" t="s">
        <v>174</v>
      </c>
      <c r="B38" s="11">
        <f>[34]Fevereiro!$K$5</f>
        <v>1.2</v>
      </c>
      <c r="C38" s="11">
        <f>[34]Fevereiro!$K$6</f>
        <v>0.4</v>
      </c>
      <c r="D38" s="11">
        <f>[34]Fevereiro!$K$7</f>
        <v>0.2</v>
      </c>
      <c r="E38" s="11">
        <f>[34]Fevereiro!$K$8</f>
        <v>5.4</v>
      </c>
      <c r="F38" s="11">
        <f>[34]Fevereiro!$K$9</f>
        <v>0.2</v>
      </c>
      <c r="G38" s="11">
        <f>[34]Fevereiro!$K$10</f>
        <v>0</v>
      </c>
      <c r="H38" s="11">
        <f>[34]Fevereiro!$K$11</f>
        <v>0</v>
      </c>
      <c r="I38" s="11">
        <f>[34]Fevereiro!$K$12</f>
        <v>0</v>
      </c>
      <c r="J38" s="11">
        <f>[34]Fevereiro!$K$13</f>
        <v>0.2</v>
      </c>
      <c r="K38" s="11">
        <f>[34]Fevereiro!$K$14</f>
        <v>0.8</v>
      </c>
      <c r="L38" s="11">
        <f>[34]Fevereiro!$K$15</f>
        <v>12.399999999999999</v>
      </c>
      <c r="M38" s="11">
        <f>[34]Fevereiro!$K$16</f>
        <v>2.4000000000000004</v>
      </c>
      <c r="N38" s="11">
        <f>[34]Fevereiro!$K$17</f>
        <v>0.2</v>
      </c>
      <c r="O38" s="11">
        <f>[34]Fevereiro!$K$18</f>
        <v>0</v>
      </c>
      <c r="P38" s="11">
        <f>[34]Fevereiro!$K$19</f>
        <v>0</v>
      </c>
      <c r="Q38" s="11">
        <f>[34]Fevereiro!$K$20</f>
        <v>0</v>
      </c>
      <c r="R38" s="11">
        <f>[34]Fevereiro!$K$21</f>
        <v>0</v>
      </c>
      <c r="S38" s="11">
        <f>[34]Fevereiro!$K$22</f>
        <v>0</v>
      </c>
      <c r="T38" s="11">
        <f>[34]Fevereiro!$K$23</f>
        <v>0</v>
      </c>
      <c r="U38" s="11">
        <f>[34]Fevereiro!$K$24</f>
        <v>7</v>
      </c>
      <c r="V38" s="11">
        <f>[34]Fevereiro!$K$25</f>
        <v>67.399999999999991</v>
      </c>
      <c r="W38" s="11">
        <f>[34]Fevereiro!$K$26</f>
        <v>4.8000000000000007</v>
      </c>
      <c r="X38" s="11">
        <f>[34]Fevereiro!$K$27</f>
        <v>20.200000000000003</v>
      </c>
      <c r="Y38" s="11">
        <f>[34]Fevereiro!$K$28</f>
        <v>7.2</v>
      </c>
      <c r="Z38" s="11">
        <f>[34]Fevereiro!$K$29</f>
        <v>3</v>
      </c>
      <c r="AA38" s="11">
        <f>[34]Fevereiro!$K$30</f>
        <v>41.999999999999993</v>
      </c>
      <c r="AB38" s="11">
        <f>[34]Fevereiro!$K$31</f>
        <v>5</v>
      </c>
      <c r="AC38" s="11">
        <f>[34]Fevereiro!$K$32</f>
        <v>0</v>
      </c>
      <c r="AD38" s="11">
        <f>[34]Fevereiro!$K$33</f>
        <v>0</v>
      </c>
      <c r="AE38" s="15">
        <f t="shared" si="6"/>
        <v>179.99999999999997</v>
      </c>
      <c r="AF38" s="16">
        <f t="shared" si="7"/>
        <v>67.399999999999991</v>
      </c>
      <c r="AG38" s="65">
        <f t="shared" si="8"/>
        <v>11</v>
      </c>
    </row>
    <row r="39" spans="1:35" x14ac:dyDescent="0.2">
      <c r="A39" s="57" t="s">
        <v>15</v>
      </c>
      <c r="B39" s="11">
        <f>[35]Fevereiro!$K$5</f>
        <v>0.2</v>
      </c>
      <c r="C39" s="11">
        <f>[35]Fevereiro!$K$6</f>
        <v>6.8</v>
      </c>
      <c r="D39" s="11">
        <f>[35]Fevereiro!$K$7</f>
        <v>2.8000000000000003</v>
      </c>
      <c r="E39" s="11">
        <f>[35]Fevereiro!$K$8</f>
        <v>10</v>
      </c>
      <c r="F39" s="11">
        <f>[35]Fevereiro!$K$9</f>
        <v>23.8</v>
      </c>
      <c r="G39" s="11">
        <f>[35]Fevereiro!$K$10</f>
        <v>0.2</v>
      </c>
      <c r="H39" s="11">
        <f>[35]Fevereiro!$K$11</f>
        <v>6.4</v>
      </c>
      <c r="I39" s="11">
        <f>[35]Fevereiro!$K$12</f>
        <v>1.8</v>
      </c>
      <c r="J39" s="11">
        <f>[35]Fevereiro!$K$13</f>
        <v>4.8000000000000007</v>
      </c>
      <c r="K39" s="11">
        <f>[35]Fevereiro!$K$14</f>
        <v>4.4000000000000004</v>
      </c>
      <c r="L39" s="11">
        <f>[35]Fevereiro!$K$15</f>
        <v>5.4</v>
      </c>
      <c r="M39" s="11">
        <f>[35]Fevereiro!$K$16</f>
        <v>0.2</v>
      </c>
      <c r="N39" s="11">
        <f>[35]Fevereiro!$K$17</f>
        <v>0</v>
      </c>
      <c r="O39" s="11">
        <f>[35]Fevereiro!$K$18</f>
        <v>0</v>
      </c>
      <c r="P39" s="11">
        <f>[35]Fevereiro!$K$19</f>
        <v>0</v>
      </c>
      <c r="Q39" s="11">
        <f>[35]Fevereiro!$K$20</f>
        <v>0</v>
      </c>
      <c r="R39" s="11">
        <f>[35]Fevereiro!$K$21</f>
        <v>0</v>
      </c>
      <c r="S39" s="11">
        <f>[35]Fevereiro!$K$22</f>
        <v>0</v>
      </c>
      <c r="T39" s="11">
        <f>[35]Fevereiro!$K$23</f>
        <v>9</v>
      </c>
      <c r="U39" s="11">
        <f>[35]Fevereiro!$K$24</f>
        <v>41.199999999999996</v>
      </c>
      <c r="V39" s="11">
        <f>[35]Fevereiro!$K$25</f>
        <v>7.8</v>
      </c>
      <c r="W39" s="11">
        <f>[35]Fevereiro!$K$26</f>
        <v>0</v>
      </c>
      <c r="X39" s="11">
        <f>[35]Fevereiro!$K$27</f>
        <v>0</v>
      </c>
      <c r="Y39" s="11">
        <f>[35]Fevereiro!$K$28</f>
        <v>0</v>
      </c>
      <c r="Z39" s="11">
        <f>[35]Fevereiro!$K$29</f>
        <v>0.2</v>
      </c>
      <c r="AA39" s="11">
        <f>[35]Fevereiro!$K$30</f>
        <v>25.400000000000002</v>
      </c>
      <c r="AB39" s="11">
        <f>[35]Fevereiro!$K$31</f>
        <v>0</v>
      </c>
      <c r="AC39" s="11">
        <f>[35]Fevereiro!$K$32</f>
        <v>0</v>
      </c>
      <c r="AD39" s="11">
        <f>[35]Fevereiro!$K$33</f>
        <v>0</v>
      </c>
      <c r="AE39" s="15">
        <f t="shared" si="6"/>
        <v>150.4</v>
      </c>
      <c r="AF39" s="16">
        <f t="shared" si="7"/>
        <v>41.199999999999996</v>
      </c>
      <c r="AG39" s="65">
        <f t="shared" si="8"/>
        <v>12</v>
      </c>
      <c r="AH39" s="12" t="s">
        <v>47</v>
      </c>
    </row>
    <row r="40" spans="1:35" x14ac:dyDescent="0.2">
      <c r="A40" s="57" t="s">
        <v>16</v>
      </c>
      <c r="B40" s="11">
        <f>[36]Fevereiro!$K$5</f>
        <v>0</v>
      </c>
      <c r="C40" s="11">
        <f>[36]Fevereiro!$K$6</f>
        <v>0.2</v>
      </c>
      <c r="D40" s="11">
        <f>[36]Fevereiro!$K$7</f>
        <v>0</v>
      </c>
      <c r="E40" s="11">
        <f>[36]Fevereiro!$K$8</f>
        <v>0.2</v>
      </c>
      <c r="F40" s="11">
        <f>[36]Fevereiro!$K$9</f>
        <v>0</v>
      </c>
      <c r="G40" s="11">
        <f>[36]Fevereiro!$K$10</f>
        <v>0</v>
      </c>
      <c r="H40" s="11">
        <f>[36]Fevereiro!$K$11</f>
        <v>0</v>
      </c>
      <c r="I40" s="11">
        <f>[36]Fevereiro!$K$12</f>
        <v>0</v>
      </c>
      <c r="J40" s="11" t="str">
        <f>[36]Fevereiro!$K$13</f>
        <v>*</v>
      </c>
      <c r="K40" s="11" t="str">
        <f>[36]Fevereiro!$K$14</f>
        <v>*</v>
      </c>
      <c r="L40" s="11">
        <f>[36]Fevereiro!$K$15</f>
        <v>0</v>
      </c>
      <c r="M40" s="11">
        <f>[36]Fevereiro!$K$16</f>
        <v>0</v>
      </c>
      <c r="N40" s="11">
        <f>[36]Fevereiro!$K$17</f>
        <v>0</v>
      </c>
      <c r="O40" s="11">
        <f>[36]Fevereiro!$K$18</f>
        <v>0.2</v>
      </c>
      <c r="P40" s="11">
        <f>[36]Fevereiro!$K$19</f>
        <v>0</v>
      </c>
      <c r="Q40" s="11">
        <f>[36]Fevereiro!$K$20</f>
        <v>0</v>
      </c>
      <c r="R40" s="11">
        <f>[36]Fevereiro!$K$21</f>
        <v>0</v>
      </c>
      <c r="S40" s="11" t="str">
        <f>[36]Fevereiro!$K$22</f>
        <v>*</v>
      </c>
      <c r="T40" s="11" t="str">
        <f>[36]Fevereiro!$K$23</f>
        <v>*</v>
      </c>
      <c r="U40" s="11">
        <f>[36]Fevereiro!$K$24</f>
        <v>0.60000000000000009</v>
      </c>
      <c r="V40" s="11">
        <f>[36]Fevereiro!$K$25</f>
        <v>0.4</v>
      </c>
      <c r="W40" s="11">
        <f>[36]Fevereiro!$K$26</f>
        <v>0.2</v>
      </c>
      <c r="X40" s="11">
        <f>[36]Fevereiro!$K$27</f>
        <v>0</v>
      </c>
      <c r="Y40" s="11">
        <f>[36]Fevereiro!$K$28</f>
        <v>0</v>
      </c>
      <c r="Z40" s="11">
        <f>[36]Fevereiro!$K$29</f>
        <v>0</v>
      </c>
      <c r="AA40" s="11">
        <f>[36]Fevereiro!$K$30</f>
        <v>0</v>
      </c>
      <c r="AB40" s="11" t="str">
        <f>[36]Fevereiro!$K$31</f>
        <v>*</v>
      </c>
      <c r="AC40" s="11" t="str">
        <f>[36]Fevereiro!$K$32</f>
        <v>*</v>
      </c>
      <c r="AD40" s="11" t="str">
        <f>[36]Fevereiro!$K$33</f>
        <v>*</v>
      </c>
      <c r="AE40" s="15">
        <f t="shared" si="6"/>
        <v>1.8</v>
      </c>
      <c r="AF40" s="16">
        <f t="shared" si="7"/>
        <v>0.60000000000000009</v>
      </c>
      <c r="AG40" s="65">
        <f t="shared" si="8"/>
        <v>16</v>
      </c>
    </row>
    <row r="41" spans="1:35" x14ac:dyDescent="0.2">
      <c r="A41" s="57" t="s">
        <v>175</v>
      </c>
      <c r="B41" s="11">
        <f>[37]Fevereiro!$K$5</f>
        <v>10</v>
      </c>
      <c r="C41" s="11">
        <f>[37]Fevereiro!$K$6</f>
        <v>6.6000000000000005</v>
      </c>
      <c r="D41" s="11">
        <f>[37]Fevereiro!$K$7</f>
        <v>0.2</v>
      </c>
      <c r="E41" s="11">
        <f>[37]Fevereiro!$K$8</f>
        <v>0</v>
      </c>
      <c r="F41" s="11">
        <f>[37]Fevereiro!$K$9</f>
        <v>5.2</v>
      </c>
      <c r="G41" s="11">
        <f>[37]Fevereiro!$K$10</f>
        <v>4.5999999999999996</v>
      </c>
      <c r="H41" s="11">
        <f>[37]Fevereiro!$K$11</f>
        <v>10.4</v>
      </c>
      <c r="I41" s="11">
        <f>[37]Fevereiro!$K$12</f>
        <v>0.2</v>
      </c>
      <c r="J41" s="11">
        <f>[37]Fevereiro!$K$13</f>
        <v>0</v>
      </c>
      <c r="K41" s="11">
        <f>[37]Fevereiro!$K$14</f>
        <v>2.8000000000000003</v>
      </c>
      <c r="L41" s="11">
        <f>[37]Fevereiro!$K$15</f>
        <v>7.0000000000000009</v>
      </c>
      <c r="M41" s="11">
        <f>[37]Fevereiro!$K$16</f>
        <v>0.8</v>
      </c>
      <c r="N41" s="11">
        <f>[37]Fevereiro!$K$17</f>
        <v>0</v>
      </c>
      <c r="O41" s="11">
        <f>[37]Fevereiro!$K$18</f>
        <v>0</v>
      </c>
      <c r="P41" s="11">
        <f>[37]Fevereiro!$K$19</f>
        <v>1.6</v>
      </c>
      <c r="Q41" s="11">
        <f>[37]Fevereiro!$K$20</f>
        <v>0</v>
      </c>
      <c r="R41" s="11">
        <f>[37]Fevereiro!$K$21</f>
        <v>0</v>
      </c>
      <c r="S41" s="11">
        <f>[37]Fevereiro!$K$22</f>
        <v>5</v>
      </c>
      <c r="T41" s="11">
        <f>[37]Fevereiro!$K$23</f>
        <v>11.399999999999999</v>
      </c>
      <c r="U41" s="11">
        <f>[37]Fevereiro!$K$24</f>
        <v>0</v>
      </c>
      <c r="V41" s="11">
        <f>[37]Fevereiro!$K$25</f>
        <v>5.4</v>
      </c>
      <c r="W41" s="11">
        <f>[37]Fevereiro!$K$26</f>
        <v>0.2</v>
      </c>
      <c r="X41" s="11">
        <f>[37]Fevereiro!$K$27</f>
        <v>31.000000000000004</v>
      </c>
      <c r="Y41" s="11">
        <f>[37]Fevereiro!$K$28</f>
        <v>1.9999999999999998</v>
      </c>
      <c r="Z41" s="11">
        <f>[37]Fevereiro!$K$29</f>
        <v>1.8</v>
      </c>
      <c r="AA41" s="11">
        <f>[37]Fevereiro!$K$30</f>
        <v>10.4</v>
      </c>
      <c r="AB41" s="11">
        <f>[37]Fevereiro!$K$31</f>
        <v>0.2</v>
      </c>
      <c r="AC41" s="11">
        <f>[37]Fevereiro!$K$32</f>
        <v>0</v>
      </c>
      <c r="AD41" s="11">
        <f>[37]Fevereiro!$K$33</f>
        <v>0</v>
      </c>
      <c r="AE41" s="15">
        <f t="shared" si="6"/>
        <v>116.80000000000001</v>
      </c>
      <c r="AF41" s="16">
        <f t="shared" si="7"/>
        <v>31.000000000000004</v>
      </c>
      <c r="AG41" s="65">
        <f t="shared" si="8"/>
        <v>9</v>
      </c>
    </row>
    <row r="42" spans="1:35" x14ac:dyDescent="0.2">
      <c r="A42" s="57" t="s">
        <v>17</v>
      </c>
      <c r="B42" s="11">
        <f>[38]Fevereiro!$K$5</f>
        <v>1.9999999999999998</v>
      </c>
      <c r="C42" s="11">
        <f>[38]Fevereiro!$K$6</f>
        <v>1.5999999999999999</v>
      </c>
      <c r="D42" s="11">
        <f>[38]Fevereiro!$K$7</f>
        <v>1.7999999999999998</v>
      </c>
      <c r="E42" s="11">
        <f>[38]Fevereiro!$K$8</f>
        <v>3</v>
      </c>
      <c r="F42" s="11">
        <f>[38]Fevereiro!$K$9</f>
        <v>4.6000000000000014</v>
      </c>
      <c r="G42" s="11">
        <f>[38]Fevereiro!$K$10</f>
        <v>5.0000000000000018</v>
      </c>
      <c r="H42" s="11">
        <f>[38]Fevereiro!$K$11</f>
        <v>4.8000000000000016</v>
      </c>
      <c r="I42" s="11">
        <f>[38]Fevereiro!$K$12</f>
        <v>2.1999999999999997</v>
      </c>
      <c r="J42" s="11">
        <f>[38]Fevereiro!$K$13</f>
        <v>0.8</v>
      </c>
      <c r="K42" s="11">
        <f>[38]Fevereiro!$K$14</f>
        <v>0.60000000000000009</v>
      </c>
      <c r="L42" s="11">
        <f>[38]Fevereiro!$K$15</f>
        <v>2.2000000000000002</v>
      </c>
      <c r="M42" s="11">
        <f>[38]Fevereiro!$K$16</f>
        <v>3.2000000000000006</v>
      </c>
      <c r="N42" s="11">
        <f>[38]Fevereiro!$K$17</f>
        <v>1.4</v>
      </c>
      <c r="O42" s="11">
        <f>[38]Fevereiro!$K$18</f>
        <v>1.2</v>
      </c>
      <c r="P42" s="11">
        <f>[38]Fevereiro!$K$19</f>
        <v>1.7999999999999998</v>
      </c>
      <c r="Q42" s="11">
        <f>[38]Fevereiro!$K$20</f>
        <v>2.5999999999999996</v>
      </c>
      <c r="R42" s="11">
        <f>[38]Fevereiro!$K$21</f>
        <v>0.4</v>
      </c>
      <c r="S42" s="11">
        <f>[38]Fevereiro!$K$22</f>
        <v>0.4</v>
      </c>
      <c r="T42" s="11">
        <f>[38]Fevereiro!$K$23</f>
        <v>2</v>
      </c>
      <c r="U42" s="11">
        <f>[38]Fevereiro!$K$24</f>
        <v>1.9999999999999998</v>
      </c>
      <c r="V42" s="11">
        <f>[38]Fevereiro!$K$25</f>
        <v>0.8</v>
      </c>
      <c r="W42" s="11">
        <f>[38]Fevereiro!$K$26</f>
        <v>0.2</v>
      </c>
      <c r="X42" s="11">
        <f>[38]Fevereiro!$K$27</f>
        <v>0.2</v>
      </c>
      <c r="Y42" s="11">
        <f>[38]Fevereiro!$K$28</f>
        <v>1.2</v>
      </c>
      <c r="Z42" s="11">
        <f>[38]Fevereiro!$K$29</f>
        <v>2.4000000000000004</v>
      </c>
      <c r="AA42" s="11">
        <f>[38]Fevereiro!$K$30</f>
        <v>0.8</v>
      </c>
      <c r="AB42" s="11">
        <f>[38]Fevereiro!$K$31</f>
        <v>1.2</v>
      </c>
      <c r="AC42" s="11">
        <f>[38]Fevereiro!$K$32</f>
        <v>1.4</v>
      </c>
      <c r="AD42" s="11">
        <f>[38]Fevereiro!$K$33</f>
        <v>0.60000000000000009</v>
      </c>
      <c r="AE42" s="15">
        <f t="shared" si="6"/>
        <v>52.400000000000006</v>
      </c>
      <c r="AF42" s="16">
        <f t="shared" si="7"/>
        <v>5.0000000000000018</v>
      </c>
      <c r="AG42" s="65">
        <f t="shared" si="8"/>
        <v>0</v>
      </c>
    </row>
    <row r="43" spans="1:35" x14ac:dyDescent="0.2">
      <c r="A43" s="57" t="s">
        <v>157</v>
      </c>
      <c r="B43" s="11">
        <f>[39]Fevereiro!$K$5</f>
        <v>0</v>
      </c>
      <c r="C43" s="11">
        <f>[39]Fevereiro!$K$6</f>
        <v>0</v>
      </c>
      <c r="D43" s="11">
        <f>[39]Fevereiro!$K$7</f>
        <v>14.799999999999999</v>
      </c>
      <c r="E43" s="11">
        <f>[39]Fevereiro!$K$8</f>
        <v>1.5999999999999999</v>
      </c>
      <c r="F43" s="11">
        <f>[39]Fevereiro!$K$9</f>
        <v>2.4000000000000004</v>
      </c>
      <c r="G43" s="11">
        <f>[39]Fevereiro!$K$10</f>
        <v>0</v>
      </c>
      <c r="H43" s="11">
        <f>[39]Fevereiro!$K$11</f>
        <v>0</v>
      </c>
      <c r="I43" s="11">
        <f>[39]Fevereiro!$K$12</f>
        <v>0</v>
      </c>
      <c r="J43" s="11">
        <f>[39]Fevereiro!$K$13</f>
        <v>4.2</v>
      </c>
      <c r="K43" s="11">
        <f>[39]Fevereiro!$K$14</f>
        <v>5.4</v>
      </c>
      <c r="L43" s="11">
        <f>[39]Fevereiro!$K$15</f>
        <v>6.6000000000000005</v>
      </c>
      <c r="M43" s="11">
        <f>[39]Fevereiro!$K$16</f>
        <v>0.2</v>
      </c>
      <c r="N43" s="11">
        <f>[39]Fevereiro!$K$17</f>
        <v>0</v>
      </c>
      <c r="O43" s="11">
        <f>[39]Fevereiro!$K$18</f>
        <v>0</v>
      </c>
      <c r="P43" s="11">
        <f>[39]Fevereiro!$K$19</f>
        <v>0</v>
      </c>
      <c r="Q43" s="11">
        <f>[39]Fevereiro!$K$20</f>
        <v>0</v>
      </c>
      <c r="R43" s="11">
        <f>[39]Fevereiro!$K$21</f>
        <v>1</v>
      </c>
      <c r="S43" s="11">
        <f>[39]Fevereiro!$K$22</f>
        <v>19.599999999999998</v>
      </c>
      <c r="T43" s="11">
        <f>[39]Fevereiro!$K$23</f>
        <v>4.8000000000000007</v>
      </c>
      <c r="U43" s="11">
        <f>[39]Fevereiro!$K$24</f>
        <v>14.799999999999999</v>
      </c>
      <c r="V43" s="11">
        <f>[39]Fevereiro!$K$25</f>
        <v>8.1999999999999993</v>
      </c>
      <c r="W43" s="11">
        <f>[39]Fevereiro!$K$26</f>
        <v>0</v>
      </c>
      <c r="X43" s="11">
        <f>[39]Fevereiro!$K$27</f>
        <v>0</v>
      </c>
      <c r="Y43" s="11">
        <f>[39]Fevereiro!$K$28</f>
        <v>1.2</v>
      </c>
      <c r="Z43" s="11">
        <f>[39]Fevereiro!$K$29</f>
        <v>13.200000000000001</v>
      </c>
      <c r="AA43" s="11">
        <f>[39]Fevereiro!$K$30</f>
        <v>4</v>
      </c>
      <c r="AB43" s="11">
        <f>[39]Fevereiro!$K$31</f>
        <v>0</v>
      </c>
      <c r="AC43" s="11">
        <f>[39]Fevereiro!$K$32</f>
        <v>0</v>
      </c>
      <c r="AD43" s="11">
        <f>[39]Fevereiro!$K$33</f>
        <v>0</v>
      </c>
      <c r="AE43" s="15">
        <f t="shared" si="6"/>
        <v>102</v>
      </c>
      <c r="AF43" s="16">
        <f t="shared" si="7"/>
        <v>19.599999999999998</v>
      </c>
      <c r="AG43" s="65">
        <f t="shared" si="8"/>
        <v>14</v>
      </c>
      <c r="AI43" s="12" t="s">
        <v>47</v>
      </c>
    </row>
    <row r="44" spans="1:35" x14ac:dyDescent="0.2">
      <c r="A44" s="57" t="s">
        <v>18</v>
      </c>
      <c r="B44" s="11">
        <f>[40]Fevereiro!$K$5</f>
        <v>0.8</v>
      </c>
      <c r="C44" s="11">
        <f>[40]Fevereiro!$K$6</f>
        <v>1.2</v>
      </c>
      <c r="D44" s="11">
        <f>[40]Fevereiro!$K$7</f>
        <v>1.7999999999999998</v>
      </c>
      <c r="E44" s="11">
        <f>[40]Fevereiro!$K$8</f>
        <v>0.8</v>
      </c>
      <c r="F44" s="11">
        <f>[40]Fevereiro!$K$9</f>
        <v>5.2</v>
      </c>
      <c r="G44" s="11">
        <f>[40]Fevereiro!$K$10</f>
        <v>8.2000000000000028</v>
      </c>
      <c r="H44" s="11">
        <f>[40]Fevereiro!$K$11</f>
        <v>2.4</v>
      </c>
      <c r="I44" s="11">
        <f>[40]Fevereiro!$K$12</f>
        <v>2.4</v>
      </c>
      <c r="J44" s="11">
        <f>[40]Fevereiro!$K$13</f>
        <v>0.8</v>
      </c>
      <c r="K44" s="11">
        <f>[40]Fevereiro!$K$14</f>
        <v>0.60000000000000009</v>
      </c>
      <c r="L44" s="11">
        <f>[40]Fevereiro!$K$15</f>
        <v>1</v>
      </c>
      <c r="M44" s="11">
        <f>[40]Fevereiro!$K$16</f>
        <v>0.4</v>
      </c>
      <c r="N44" s="11">
        <f>[40]Fevereiro!$K$17</f>
        <v>0.4</v>
      </c>
      <c r="O44" s="11">
        <f>[40]Fevereiro!$K$18</f>
        <v>0.60000000000000009</v>
      </c>
      <c r="P44" s="11">
        <f>[40]Fevereiro!$K$19</f>
        <v>0.2</v>
      </c>
      <c r="Q44" s="11">
        <f>[40]Fevereiro!$K$20</f>
        <v>0.2</v>
      </c>
      <c r="R44" s="11">
        <f>[40]Fevereiro!$K$21</f>
        <v>0.2</v>
      </c>
      <c r="S44" s="11">
        <f>[40]Fevereiro!$K$22</f>
        <v>0</v>
      </c>
      <c r="T44" s="11">
        <f>[40]Fevereiro!$K$23</f>
        <v>0.4</v>
      </c>
      <c r="U44" s="11">
        <f>[40]Fevereiro!$K$24</f>
        <v>1</v>
      </c>
      <c r="V44" s="11">
        <f>[40]Fevereiro!$K$25</f>
        <v>1.2</v>
      </c>
      <c r="W44" s="11">
        <f>[40]Fevereiro!$K$26</f>
        <v>0.60000000000000009</v>
      </c>
      <c r="X44" s="11">
        <f>[40]Fevereiro!$K$27</f>
        <v>0.2</v>
      </c>
      <c r="Y44" s="11">
        <f>[40]Fevereiro!$K$28</f>
        <v>1.5999999999999999</v>
      </c>
      <c r="Z44" s="11">
        <f>[40]Fevereiro!$K$29</f>
        <v>0.4</v>
      </c>
      <c r="AA44" s="11">
        <f>[40]Fevereiro!$K$30</f>
        <v>0</v>
      </c>
      <c r="AB44" s="11">
        <f>[40]Fevereiro!$K$31</f>
        <v>0</v>
      </c>
      <c r="AC44" s="11">
        <f>[40]Fevereiro!$K$32</f>
        <v>0.2</v>
      </c>
      <c r="AD44" s="11">
        <f>[40]Fevereiro!$K$33</f>
        <v>0</v>
      </c>
      <c r="AE44" s="15">
        <f t="shared" si="6"/>
        <v>32.799999999999997</v>
      </c>
      <c r="AF44" s="16">
        <f t="shared" si="7"/>
        <v>8.2000000000000028</v>
      </c>
      <c r="AG44" s="65">
        <f t="shared" si="8"/>
        <v>4</v>
      </c>
    </row>
    <row r="45" spans="1:35" x14ac:dyDescent="0.2">
      <c r="A45" s="57" t="s">
        <v>162</v>
      </c>
      <c r="B45" s="11">
        <f>[41]Fevereiro!$K$5</f>
        <v>0.60000000000000009</v>
      </c>
      <c r="C45" s="11">
        <f>[41]Fevereiro!$K$6</f>
        <v>0.4</v>
      </c>
      <c r="D45" s="11">
        <f>[41]Fevereiro!$K$7</f>
        <v>2.8</v>
      </c>
      <c r="E45" s="11">
        <f>[41]Fevereiro!$K$8</f>
        <v>0.2</v>
      </c>
      <c r="F45" s="11">
        <f>[41]Fevereiro!$K$9</f>
        <v>8.1999999999999993</v>
      </c>
      <c r="G45" s="11">
        <f>[41]Fevereiro!$K$10</f>
        <v>102</v>
      </c>
      <c r="H45" s="11">
        <f>[41]Fevereiro!$K$11</f>
        <v>16.2</v>
      </c>
      <c r="I45" s="11">
        <f>[41]Fevereiro!$K$12</f>
        <v>5.4</v>
      </c>
      <c r="J45" s="11">
        <f>[41]Fevereiro!$K$13</f>
        <v>17.799999999999997</v>
      </c>
      <c r="K45" s="11">
        <f>[41]Fevereiro!$K$14</f>
        <v>22.8</v>
      </c>
      <c r="L45" s="11">
        <f>[41]Fevereiro!$K$15</f>
        <v>0</v>
      </c>
      <c r="M45" s="11">
        <f>[41]Fevereiro!$K$16</f>
        <v>0</v>
      </c>
      <c r="N45" s="11">
        <f>[41]Fevereiro!$K$17</f>
        <v>0</v>
      </c>
      <c r="O45" s="11">
        <f>[41]Fevereiro!$K$18</f>
        <v>0</v>
      </c>
      <c r="P45" s="11">
        <f>[41]Fevereiro!$K$19</f>
        <v>0</v>
      </c>
      <c r="Q45" s="11">
        <f>[41]Fevereiro!$K$20</f>
        <v>0</v>
      </c>
      <c r="R45" s="11">
        <f>[41]Fevereiro!$K$21</f>
        <v>0</v>
      </c>
      <c r="S45" s="11">
        <f>[41]Fevereiro!$K$22</f>
        <v>1</v>
      </c>
      <c r="T45" s="11">
        <f>[41]Fevereiro!$K$23</f>
        <v>0</v>
      </c>
      <c r="U45" s="11">
        <f>[41]Fevereiro!$K$24</f>
        <v>21.999999999999996</v>
      </c>
      <c r="V45" s="11">
        <f>[41]Fevereiro!$K$25</f>
        <v>38.6</v>
      </c>
      <c r="W45" s="11">
        <f>[41]Fevereiro!$K$26</f>
        <v>0</v>
      </c>
      <c r="X45" s="11">
        <f>[41]Fevereiro!$K$27</f>
        <v>51.20000000000001</v>
      </c>
      <c r="Y45" s="11">
        <f>[41]Fevereiro!$K$28</f>
        <v>0</v>
      </c>
      <c r="Z45" s="11">
        <f>[41]Fevereiro!$K$29</f>
        <v>12.799999999999999</v>
      </c>
      <c r="AA45" s="11">
        <f>[41]Fevereiro!$K$30</f>
        <v>20.599999999999994</v>
      </c>
      <c r="AB45" s="11">
        <f>[41]Fevereiro!$K$31</f>
        <v>0.2</v>
      </c>
      <c r="AC45" s="11">
        <f>[41]Fevereiro!$K$32</f>
        <v>0</v>
      </c>
      <c r="AD45" s="11">
        <f>[41]Fevereiro!$K$33</f>
        <v>0</v>
      </c>
      <c r="AE45" s="15">
        <f t="shared" si="6"/>
        <v>322.8</v>
      </c>
      <c r="AF45" s="16">
        <f t="shared" si="7"/>
        <v>102</v>
      </c>
      <c r="AG45" s="65">
        <f t="shared" si="8"/>
        <v>12</v>
      </c>
    </row>
    <row r="46" spans="1:35" x14ac:dyDescent="0.2">
      <c r="A46" s="57" t="s">
        <v>19</v>
      </c>
      <c r="B46" s="11" t="str">
        <f>[42]Fevereiro!$K$5</f>
        <v>*</v>
      </c>
      <c r="C46" s="11" t="str">
        <f>[42]Fevereiro!$K$6</f>
        <v>*</v>
      </c>
      <c r="D46" s="11" t="str">
        <f>[42]Fevereiro!$K$7</f>
        <v>*</v>
      </c>
      <c r="E46" s="11" t="str">
        <f>[42]Fevereiro!$K$8</f>
        <v>*</v>
      </c>
      <c r="F46" s="11" t="str">
        <f>[42]Fevereiro!$K$9</f>
        <v>*</v>
      </c>
      <c r="G46" s="11" t="str">
        <f>[42]Fevereiro!$K$10</f>
        <v>*</v>
      </c>
      <c r="H46" s="11" t="str">
        <f>[42]Fevereiro!$K$11</f>
        <v>*</v>
      </c>
      <c r="I46" s="11" t="str">
        <f>[42]Fevereiro!$K$12</f>
        <v>*</v>
      </c>
      <c r="J46" s="11" t="str">
        <f>[42]Fevereiro!$K$13</f>
        <v>*</v>
      </c>
      <c r="K46" s="11" t="str">
        <f>[42]Fevereiro!$K$14</f>
        <v>*</v>
      </c>
      <c r="L46" s="11" t="str">
        <f>[42]Fevereiro!$K$15</f>
        <v>*</v>
      </c>
      <c r="M46" s="11" t="str">
        <f>[42]Fevereiro!$K$16</f>
        <v>*</v>
      </c>
      <c r="N46" s="11" t="str">
        <f>[42]Fevereiro!$K$17</f>
        <v>*</v>
      </c>
      <c r="O46" s="11" t="str">
        <f>[42]Fevereiro!$K$18</f>
        <v>*</v>
      </c>
      <c r="P46" s="11" t="str">
        <f>[42]Fevereiro!$K$19</f>
        <v>*</v>
      </c>
      <c r="Q46" s="11" t="str">
        <f>[42]Fevereiro!$K$20</f>
        <v>*</v>
      </c>
      <c r="R46" s="11" t="str">
        <f>[42]Fevereiro!$K$21</f>
        <v>*</v>
      </c>
      <c r="S46" s="11" t="str">
        <f>[42]Fevereiro!$K$22</f>
        <v>*</v>
      </c>
      <c r="T46" s="11" t="str">
        <f>[42]Fevereiro!$K$23</f>
        <v>*</v>
      </c>
      <c r="U46" s="11" t="str">
        <f>[42]Fevereiro!$K$24</f>
        <v>*</v>
      </c>
      <c r="V46" s="11" t="str">
        <f>[42]Fevereiro!$K$25</f>
        <v>*</v>
      </c>
      <c r="W46" s="11" t="str">
        <f>[42]Fevereiro!$K$26</f>
        <v>*</v>
      </c>
      <c r="X46" s="11" t="str">
        <f>[42]Fevereiro!$K$27</f>
        <v>*</v>
      </c>
      <c r="Y46" s="11" t="str">
        <f>[42]Fevereiro!$K$28</f>
        <v>*</v>
      </c>
      <c r="Z46" s="11" t="str">
        <f>[42]Fevereiro!$K$29</f>
        <v>*</v>
      </c>
      <c r="AA46" s="11" t="str">
        <f>[42]Fevereiro!$K$30</f>
        <v>*</v>
      </c>
      <c r="AB46" s="11" t="str">
        <f>[42]Fevereiro!$K$31</f>
        <v>*</v>
      </c>
      <c r="AC46" s="11" t="str">
        <f>[42]Fevereiro!$K$32</f>
        <v>*</v>
      </c>
      <c r="AD46" s="11" t="str">
        <f>[42]Fevereiro!$K$33</f>
        <v>*</v>
      </c>
      <c r="AE46" s="15" t="s">
        <v>226</v>
      </c>
      <c r="AF46" s="16" t="s">
        <v>226</v>
      </c>
      <c r="AG46" s="65" t="s">
        <v>226</v>
      </c>
      <c r="AH46" s="12" t="s">
        <v>47</v>
      </c>
    </row>
    <row r="47" spans="1:35" x14ac:dyDescent="0.2">
      <c r="A47" s="57" t="s">
        <v>31</v>
      </c>
      <c r="B47" s="11" t="str">
        <f>[43]Fevereiro!$K$5</f>
        <v>*</v>
      </c>
      <c r="C47" s="11" t="str">
        <f>[43]Fevereiro!$K$6</f>
        <v>*</v>
      </c>
      <c r="D47" s="11" t="str">
        <f>[43]Fevereiro!$K$7</f>
        <v>*</v>
      </c>
      <c r="E47" s="11" t="str">
        <f>[43]Fevereiro!$K$8</f>
        <v>*</v>
      </c>
      <c r="F47" s="11" t="str">
        <f>[43]Fevereiro!$K$9</f>
        <v>*</v>
      </c>
      <c r="G47" s="11" t="str">
        <f>[43]Fevereiro!$K$10</f>
        <v>*</v>
      </c>
      <c r="H47" s="11" t="str">
        <f>[43]Fevereiro!$K$11</f>
        <v>*</v>
      </c>
      <c r="I47" s="11" t="str">
        <f>[43]Fevereiro!$K$12</f>
        <v>*</v>
      </c>
      <c r="J47" s="11" t="str">
        <f>[43]Fevereiro!$K$13</f>
        <v>*</v>
      </c>
      <c r="K47" s="11" t="str">
        <f>[43]Fevereiro!$K$14</f>
        <v>*</v>
      </c>
      <c r="L47" s="11" t="str">
        <f>[43]Fevereiro!$K$15</f>
        <v>*</v>
      </c>
      <c r="M47" s="11" t="str">
        <f>[43]Fevereiro!$K$16</f>
        <v>*</v>
      </c>
      <c r="N47" s="11" t="str">
        <f>[43]Fevereiro!$K$17</f>
        <v>*</v>
      </c>
      <c r="O47" s="11" t="str">
        <f>[43]Fevereiro!$K$18</f>
        <v>*</v>
      </c>
      <c r="P47" s="11" t="str">
        <f>[43]Fevereiro!$K$19</f>
        <v>*</v>
      </c>
      <c r="Q47" s="11" t="str">
        <f>[43]Fevereiro!$K$20</f>
        <v>*</v>
      </c>
      <c r="R47" s="11" t="str">
        <f>[43]Fevereiro!$K$21</f>
        <v>*</v>
      </c>
      <c r="S47" s="11" t="str">
        <f>[43]Fevereiro!$K$22</f>
        <v>*</v>
      </c>
      <c r="T47" s="11" t="str">
        <f>[43]Fevereiro!$K$23</f>
        <v>*</v>
      </c>
      <c r="U47" s="11" t="str">
        <f>[43]Fevereiro!$K$24</f>
        <v>*</v>
      </c>
      <c r="V47" s="11" t="str">
        <f>[43]Fevereiro!$K$25</f>
        <v>*</v>
      </c>
      <c r="W47" s="11" t="str">
        <f>[43]Fevereiro!$K$26</f>
        <v>*</v>
      </c>
      <c r="X47" s="11" t="str">
        <f>[43]Fevereiro!$K$27</f>
        <v>*</v>
      </c>
      <c r="Y47" s="11" t="str">
        <f>[43]Fevereiro!$K$28</f>
        <v>*</v>
      </c>
      <c r="Z47" s="11" t="str">
        <f>[43]Fevereiro!$K$29</f>
        <v>*</v>
      </c>
      <c r="AA47" s="11" t="str">
        <f>[43]Fevereiro!$K$30</f>
        <v>*</v>
      </c>
      <c r="AB47" s="11" t="str">
        <f>[43]Fevereiro!$K$31</f>
        <v>*</v>
      </c>
      <c r="AC47" s="11" t="str">
        <f>[43]Fevereiro!$K$32</f>
        <v>*</v>
      </c>
      <c r="AD47" s="11" t="str">
        <f>[43]Fevereiro!$K$33</f>
        <v>*</v>
      </c>
      <c r="AE47" s="15" t="s">
        <v>226</v>
      </c>
      <c r="AF47" s="16" t="s">
        <v>226</v>
      </c>
      <c r="AG47" s="65" t="s">
        <v>226</v>
      </c>
    </row>
    <row r="48" spans="1:35" x14ac:dyDescent="0.2">
      <c r="A48" s="57" t="s">
        <v>44</v>
      </c>
      <c r="B48" s="11">
        <f>[44]Fevereiro!$K$5</f>
        <v>0</v>
      </c>
      <c r="C48" s="11">
        <f>[44]Fevereiro!$K$6</f>
        <v>0</v>
      </c>
      <c r="D48" s="11">
        <f>[44]Fevereiro!$K$7</f>
        <v>0</v>
      </c>
      <c r="E48" s="11">
        <f>[44]Fevereiro!$K$8</f>
        <v>0</v>
      </c>
      <c r="F48" s="11">
        <f>[44]Fevereiro!$K$9</f>
        <v>0</v>
      </c>
      <c r="G48" s="11">
        <f>[44]Fevereiro!$K$10</f>
        <v>0</v>
      </c>
      <c r="H48" s="11">
        <f>[44]Fevereiro!$K$11</f>
        <v>0</v>
      </c>
      <c r="I48" s="11">
        <f>[44]Fevereiro!$K$12</f>
        <v>0</v>
      </c>
      <c r="J48" s="11">
        <f>[44]Fevereiro!$K$13</f>
        <v>0</v>
      </c>
      <c r="K48" s="11">
        <f>[44]Fevereiro!$K$14</f>
        <v>0</v>
      </c>
      <c r="L48" s="11">
        <f>[44]Fevereiro!$K$15</f>
        <v>0</v>
      </c>
      <c r="M48" s="11">
        <f>[44]Fevereiro!$K$16</f>
        <v>0</v>
      </c>
      <c r="N48" s="11">
        <f>[44]Fevereiro!$K$17</f>
        <v>0</v>
      </c>
      <c r="O48" s="11">
        <f>[44]Fevereiro!$K$18</f>
        <v>0</v>
      </c>
      <c r="P48" s="11">
        <f>[44]Fevereiro!$K$19</f>
        <v>0</v>
      </c>
      <c r="Q48" s="11">
        <f>[44]Fevereiro!$K$20</f>
        <v>0</v>
      </c>
      <c r="R48" s="11">
        <f>[44]Fevereiro!$K$21</f>
        <v>0</v>
      </c>
      <c r="S48" s="11">
        <f>[44]Fevereiro!$K$22</f>
        <v>0</v>
      </c>
      <c r="T48" s="11">
        <f>[44]Fevereiro!$K$23</f>
        <v>0</v>
      </c>
      <c r="U48" s="11">
        <f>[44]Fevereiro!$K$24</f>
        <v>0</v>
      </c>
      <c r="V48" s="11">
        <f>[44]Fevereiro!$K$25</f>
        <v>0</v>
      </c>
      <c r="W48" s="11">
        <f>[44]Fevereiro!$K$26</f>
        <v>0</v>
      </c>
      <c r="X48" s="11">
        <f>[44]Fevereiro!$K$27</f>
        <v>0</v>
      </c>
      <c r="Y48" s="11">
        <f>[44]Fevereiro!$K$28</f>
        <v>0</v>
      </c>
      <c r="Z48" s="11">
        <f>[44]Fevereiro!$K$29</f>
        <v>0</v>
      </c>
      <c r="AA48" s="11">
        <f>[44]Fevereiro!$K$30</f>
        <v>0</v>
      </c>
      <c r="AB48" s="11">
        <f>[44]Fevereiro!$K$31</f>
        <v>0</v>
      </c>
      <c r="AC48" s="11">
        <f>[44]Fevereiro!$K$32</f>
        <v>0</v>
      </c>
      <c r="AD48" s="11">
        <f>[44]Fevereiro!$K$33</f>
        <v>0</v>
      </c>
      <c r="AE48" s="15">
        <f t="shared" si="6"/>
        <v>0</v>
      </c>
      <c r="AF48" s="16">
        <f t="shared" si="7"/>
        <v>0</v>
      </c>
      <c r="AG48" s="65">
        <f t="shared" si="8"/>
        <v>29</v>
      </c>
      <c r="AH48" s="12" t="s">
        <v>47</v>
      </c>
    </row>
    <row r="49" spans="1:34" x14ac:dyDescent="0.2">
      <c r="A49" s="57" t="s">
        <v>20</v>
      </c>
      <c r="B49" s="11" t="str">
        <f>[45]Fevereiro!$K$5</f>
        <v>*</v>
      </c>
      <c r="C49" s="11" t="str">
        <f>[45]Fevereiro!$K$6</f>
        <v>*</v>
      </c>
      <c r="D49" s="11" t="str">
        <f>[45]Fevereiro!$K$7</f>
        <v>*</v>
      </c>
      <c r="E49" s="11" t="str">
        <f>[45]Fevereiro!$K$8</f>
        <v>*</v>
      </c>
      <c r="F49" s="11" t="str">
        <f>[45]Fevereiro!$K$9</f>
        <v>*</v>
      </c>
      <c r="G49" s="11" t="str">
        <f>[45]Fevereiro!$K$10</f>
        <v>*</v>
      </c>
      <c r="H49" s="11" t="str">
        <f>[45]Fevereiro!$K$11</f>
        <v>*</v>
      </c>
      <c r="I49" s="11" t="str">
        <f>[45]Fevereiro!$K$12</f>
        <v>*</v>
      </c>
      <c r="J49" s="11" t="str">
        <f>[45]Fevereiro!$K$13</f>
        <v>*</v>
      </c>
      <c r="K49" s="11" t="str">
        <f>[45]Fevereiro!$K$14</f>
        <v>*</v>
      </c>
      <c r="L49" s="11" t="str">
        <f>[45]Fevereiro!$K$15</f>
        <v>*</v>
      </c>
      <c r="M49" s="11" t="str">
        <f>[45]Fevereiro!$K$16</f>
        <v>*</v>
      </c>
      <c r="N49" s="11" t="str">
        <f>[45]Fevereiro!$K$17</f>
        <v>*</v>
      </c>
      <c r="O49" s="11" t="str">
        <f>[45]Fevereiro!$K$18</f>
        <v>*</v>
      </c>
      <c r="P49" s="11" t="str">
        <f>[45]Fevereiro!$K$19</f>
        <v>*</v>
      </c>
      <c r="Q49" s="11" t="str">
        <f>[45]Fevereiro!$K$20</f>
        <v>*</v>
      </c>
      <c r="R49" s="11" t="str">
        <f>[45]Fevereiro!$K$21</f>
        <v>*</v>
      </c>
      <c r="S49" s="11" t="str">
        <f>[45]Fevereiro!$K$22</f>
        <v>*</v>
      </c>
      <c r="T49" s="11" t="str">
        <f>[45]Fevereiro!$K$23</f>
        <v>*</v>
      </c>
      <c r="U49" s="11" t="str">
        <f>[45]Fevereiro!$K$24</f>
        <v>*</v>
      </c>
      <c r="V49" s="11" t="str">
        <f>[45]Fevereiro!$K$25</f>
        <v>*</v>
      </c>
      <c r="W49" s="11" t="str">
        <f>[45]Fevereiro!$K$26</f>
        <v>*</v>
      </c>
      <c r="X49" s="11" t="str">
        <f>[45]Fevereiro!$K$27</f>
        <v>*</v>
      </c>
      <c r="Y49" s="11" t="str">
        <f>[45]Fevereiro!$K$28</f>
        <v>*</v>
      </c>
      <c r="Z49" s="11" t="str">
        <f>[45]Fevereiro!$K$29</f>
        <v>*</v>
      </c>
      <c r="AA49" s="11" t="str">
        <f>[45]Fevereiro!$K$30</f>
        <v>*</v>
      </c>
      <c r="AB49" s="11" t="str">
        <f>[45]Fevereiro!$K$31</f>
        <v>*</v>
      </c>
      <c r="AC49" s="11" t="str">
        <f>[45]Fevereiro!$K$32</f>
        <v>*</v>
      </c>
      <c r="AD49" s="11" t="str">
        <f>[45]Fevereiro!$K$33</f>
        <v>*</v>
      </c>
      <c r="AE49" s="15" t="s">
        <v>226</v>
      </c>
      <c r="AF49" s="16" t="s">
        <v>226</v>
      </c>
      <c r="AG49" s="65" t="s">
        <v>226</v>
      </c>
    </row>
    <row r="50" spans="1:34" s="5" customFormat="1" ht="17.100000000000001" customHeight="1" x14ac:dyDescent="0.2">
      <c r="A50" s="58" t="s">
        <v>33</v>
      </c>
      <c r="B50" s="13">
        <f t="shared" ref="B50:AF50" si="9">MAX(B5:B49)</f>
        <v>48.2</v>
      </c>
      <c r="C50" s="13">
        <f t="shared" si="9"/>
        <v>38.400000000000006</v>
      </c>
      <c r="D50" s="13">
        <f t="shared" si="9"/>
        <v>80.399999999999991</v>
      </c>
      <c r="E50" s="13">
        <f t="shared" si="9"/>
        <v>73.600000000000009</v>
      </c>
      <c r="F50" s="13">
        <f t="shared" si="9"/>
        <v>49.4</v>
      </c>
      <c r="G50" s="13">
        <f t="shared" si="9"/>
        <v>102</v>
      </c>
      <c r="H50" s="13">
        <f t="shared" si="9"/>
        <v>39.4</v>
      </c>
      <c r="I50" s="13">
        <f t="shared" si="9"/>
        <v>5.4</v>
      </c>
      <c r="J50" s="13">
        <f t="shared" si="9"/>
        <v>32.200000000000003</v>
      </c>
      <c r="K50" s="13">
        <f t="shared" si="9"/>
        <v>52.2</v>
      </c>
      <c r="L50" s="13">
        <f t="shared" si="9"/>
        <v>58.4</v>
      </c>
      <c r="M50" s="13">
        <f t="shared" si="9"/>
        <v>24.800000000000004</v>
      </c>
      <c r="N50" s="13">
        <f t="shared" si="9"/>
        <v>30.799999999999997</v>
      </c>
      <c r="O50" s="13">
        <f t="shared" si="9"/>
        <v>2</v>
      </c>
      <c r="P50" s="13">
        <f t="shared" si="9"/>
        <v>2.8</v>
      </c>
      <c r="Q50" s="13">
        <f t="shared" si="9"/>
        <v>4.5999999999999996</v>
      </c>
      <c r="R50" s="13">
        <f t="shared" si="9"/>
        <v>11.2</v>
      </c>
      <c r="S50" s="13">
        <f t="shared" si="9"/>
        <v>20</v>
      </c>
      <c r="T50" s="13">
        <f t="shared" si="9"/>
        <v>46.6</v>
      </c>
      <c r="U50" s="13">
        <f t="shared" si="9"/>
        <v>59.2</v>
      </c>
      <c r="V50" s="13">
        <f t="shared" si="9"/>
        <v>67.399999999999991</v>
      </c>
      <c r="W50" s="13">
        <f t="shared" si="9"/>
        <v>38</v>
      </c>
      <c r="X50" s="13">
        <f t="shared" si="9"/>
        <v>51.20000000000001</v>
      </c>
      <c r="Y50" s="13">
        <f t="shared" si="9"/>
        <v>33</v>
      </c>
      <c r="Z50" s="13">
        <f t="shared" si="9"/>
        <v>44.800000000000004</v>
      </c>
      <c r="AA50" s="13">
        <f t="shared" si="9"/>
        <v>41.999999999999993</v>
      </c>
      <c r="AB50" s="13">
        <f t="shared" si="9"/>
        <v>5</v>
      </c>
      <c r="AC50" s="13">
        <f t="shared" ref="AC50" si="10">MAX(AC5:AC49)</f>
        <v>1.4</v>
      </c>
      <c r="AD50" s="13">
        <f t="shared" si="9"/>
        <v>12.399999999999999</v>
      </c>
      <c r="AE50" s="15">
        <f t="shared" si="9"/>
        <v>411.99999999999994</v>
      </c>
      <c r="AF50" s="88">
        <f t="shared" si="9"/>
        <v>102</v>
      </c>
      <c r="AG50" s="168"/>
    </row>
    <row r="51" spans="1:34" s="8" customFormat="1" x14ac:dyDescent="0.2">
      <c r="A51" s="66" t="s">
        <v>34</v>
      </c>
      <c r="B51" s="107">
        <f t="shared" ref="B51:AE51" si="11">SUM(B5:B49)</f>
        <v>272.60000000000002</v>
      </c>
      <c r="C51" s="107">
        <f t="shared" si="11"/>
        <v>156.19999999999999</v>
      </c>
      <c r="D51" s="107">
        <f t="shared" si="11"/>
        <v>400.59999999999985</v>
      </c>
      <c r="E51" s="107">
        <f t="shared" si="11"/>
        <v>138.00000000000003</v>
      </c>
      <c r="F51" s="107">
        <f t="shared" si="11"/>
        <v>232.99999999999997</v>
      </c>
      <c r="G51" s="107">
        <f t="shared" si="11"/>
        <v>165.8</v>
      </c>
      <c r="H51" s="107">
        <f t="shared" si="11"/>
        <v>116.40000000000002</v>
      </c>
      <c r="I51" s="107">
        <f t="shared" si="11"/>
        <v>27.999999999999993</v>
      </c>
      <c r="J51" s="107">
        <f t="shared" si="11"/>
        <v>77.600000000000009</v>
      </c>
      <c r="K51" s="107">
        <f t="shared" si="11"/>
        <v>230.4</v>
      </c>
      <c r="L51" s="107">
        <f t="shared" si="11"/>
        <v>273.8</v>
      </c>
      <c r="M51" s="107">
        <f t="shared" si="11"/>
        <v>66.2</v>
      </c>
      <c r="N51" s="107">
        <f t="shared" si="11"/>
        <v>49.400000000000006</v>
      </c>
      <c r="O51" s="107">
        <f t="shared" si="11"/>
        <v>4.2000000000000011</v>
      </c>
      <c r="P51" s="107">
        <f t="shared" si="11"/>
        <v>6.8</v>
      </c>
      <c r="Q51" s="107">
        <f t="shared" si="11"/>
        <v>9.3999999999999986</v>
      </c>
      <c r="R51" s="107">
        <f t="shared" si="11"/>
        <v>35.800000000000004</v>
      </c>
      <c r="S51" s="107">
        <f t="shared" si="11"/>
        <v>68.399999999999991</v>
      </c>
      <c r="T51" s="107">
        <f t="shared" si="11"/>
        <v>165.60000000000002</v>
      </c>
      <c r="U51" s="107">
        <f t="shared" si="11"/>
        <v>392.6</v>
      </c>
      <c r="V51" s="107">
        <f t="shared" si="11"/>
        <v>244.00000000000003</v>
      </c>
      <c r="W51" s="107">
        <f t="shared" si="11"/>
        <v>91.600000000000009</v>
      </c>
      <c r="X51" s="107">
        <f t="shared" si="11"/>
        <v>140.40000000000003</v>
      </c>
      <c r="Y51" s="107">
        <f t="shared" si="11"/>
        <v>125</v>
      </c>
      <c r="Z51" s="107">
        <f t="shared" si="11"/>
        <v>198.60000000000002</v>
      </c>
      <c r="AA51" s="107">
        <f t="shared" si="11"/>
        <v>512.6</v>
      </c>
      <c r="AB51" s="107">
        <f t="shared" si="11"/>
        <v>12.399999999999999</v>
      </c>
      <c r="AC51" s="107">
        <f t="shared" ref="AC51" si="12">SUM(AC5:AC49)</f>
        <v>3.6</v>
      </c>
      <c r="AD51" s="107">
        <f t="shared" si="11"/>
        <v>13.599999999999998</v>
      </c>
      <c r="AE51" s="136">
        <f t="shared" si="11"/>
        <v>4232.6000000000004</v>
      </c>
      <c r="AF51" s="99"/>
      <c r="AG51" s="169"/>
    </row>
    <row r="52" spans="1:34" x14ac:dyDescent="0.2">
      <c r="A52" s="47"/>
      <c r="B52" s="48"/>
      <c r="C52" s="48"/>
      <c r="D52" s="48" t="s">
        <v>101</v>
      </c>
      <c r="E52" s="48"/>
      <c r="F52" s="48"/>
      <c r="G52" s="48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135"/>
      <c r="AD52" s="82"/>
      <c r="AE52" s="52"/>
      <c r="AF52" s="55"/>
      <c r="AG52" s="54"/>
    </row>
    <row r="53" spans="1:34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2"/>
      <c r="K53" s="82"/>
      <c r="L53" s="82"/>
      <c r="M53" s="82" t="s">
        <v>45</v>
      </c>
      <c r="N53" s="82"/>
      <c r="O53" s="82"/>
      <c r="P53" s="82"/>
      <c r="Q53" s="82"/>
      <c r="R53" s="82"/>
      <c r="S53" s="82"/>
      <c r="T53" s="147" t="s">
        <v>97</v>
      </c>
      <c r="U53" s="147"/>
      <c r="V53" s="147"/>
      <c r="W53" s="147"/>
      <c r="X53" s="147"/>
      <c r="Y53" s="82"/>
      <c r="Z53" s="82"/>
      <c r="AA53" s="82"/>
      <c r="AB53" s="82"/>
      <c r="AC53" s="135"/>
      <c r="AD53" s="82"/>
      <c r="AE53" s="52"/>
      <c r="AF53" s="82"/>
      <c r="AG53" s="54"/>
    </row>
    <row r="54" spans="1:34" x14ac:dyDescent="0.2">
      <c r="A54" s="50"/>
      <c r="B54" s="82"/>
      <c r="C54" s="82"/>
      <c r="D54" s="82"/>
      <c r="E54" s="82"/>
      <c r="F54" s="82"/>
      <c r="G54" s="82"/>
      <c r="H54" s="82"/>
      <c r="I54" s="82"/>
      <c r="J54" s="83"/>
      <c r="K54" s="83"/>
      <c r="L54" s="83"/>
      <c r="M54" s="83" t="s">
        <v>46</v>
      </c>
      <c r="N54" s="83"/>
      <c r="O54" s="83"/>
      <c r="P54" s="83"/>
      <c r="Q54" s="82"/>
      <c r="R54" s="82"/>
      <c r="S54" s="82"/>
      <c r="T54" s="148" t="s">
        <v>98</v>
      </c>
      <c r="U54" s="148"/>
      <c r="V54" s="148"/>
      <c r="W54" s="148"/>
      <c r="X54" s="148"/>
      <c r="Y54" s="82"/>
      <c r="Z54" s="82"/>
      <c r="AA54" s="82"/>
      <c r="AB54" s="82"/>
      <c r="AC54" s="135"/>
      <c r="AD54" s="82"/>
      <c r="AE54" s="52"/>
      <c r="AF54" s="82"/>
      <c r="AG54" s="51"/>
    </row>
    <row r="55" spans="1:34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135"/>
      <c r="AD55" s="82"/>
      <c r="AE55" s="52"/>
      <c r="AF55" s="83"/>
      <c r="AG55" s="51"/>
    </row>
    <row r="56" spans="1:34" x14ac:dyDescent="0.2">
      <c r="A56" s="50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135"/>
      <c r="AD56" s="82"/>
      <c r="AE56" s="52"/>
      <c r="AF56" s="55"/>
      <c r="AG56" s="63"/>
    </row>
    <row r="57" spans="1:34" x14ac:dyDescent="0.2">
      <c r="A57" s="50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135"/>
      <c r="AD57" s="82"/>
      <c r="AE57" s="52"/>
      <c r="AF57" s="55"/>
      <c r="AG57" s="63"/>
    </row>
    <row r="58" spans="1:34" ht="13.5" thickBot="1" x14ac:dyDescent="0.25">
      <c r="A58" s="60"/>
      <c r="B58" s="61"/>
      <c r="C58" s="61"/>
      <c r="D58" s="61"/>
      <c r="E58" s="61"/>
      <c r="F58" s="61"/>
      <c r="G58" s="61" t="s">
        <v>47</v>
      </c>
      <c r="H58" s="61"/>
      <c r="I58" s="61"/>
      <c r="J58" s="61"/>
      <c r="K58" s="61"/>
      <c r="L58" s="61" t="s">
        <v>47</v>
      </c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2"/>
      <c r="AF58" s="64"/>
      <c r="AG58" s="56" t="s">
        <v>47</v>
      </c>
    </row>
    <row r="61" spans="1:34" x14ac:dyDescent="0.2">
      <c r="G61" s="2" t="s">
        <v>47</v>
      </c>
    </row>
    <row r="62" spans="1:34" x14ac:dyDescent="0.2">
      <c r="Q62" s="2" t="s">
        <v>47</v>
      </c>
      <c r="T62" s="2" t="s">
        <v>47</v>
      </c>
      <c r="V62" s="2" t="s">
        <v>47</v>
      </c>
      <c r="X62" s="2" t="s">
        <v>47</v>
      </c>
      <c r="Y62" s="2" t="s">
        <v>47</v>
      </c>
      <c r="Z62" s="2" t="s">
        <v>47</v>
      </c>
      <c r="AH62" s="12" t="s">
        <v>47</v>
      </c>
    </row>
    <row r="63" spans="1:34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4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D64" s="2" t="s">
        <v>47</v>
      </c>
      <c r="AE64" s="7" t="s">
        <v>47</v>
      </c>
      <c r="AF64" s="1" t="s">
        <v>47</v>
      </c>
    </row>
    <row r="65" spans="8:40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G65" s="10" t="s">
        <v>47</v>
      </c>
      <c r="AH65" s="12" t="s">
        <v>47</v>
      </c>
    </row>
    <row r="66" spans="8:40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  <c r="AH66" s="12" t="s">
        <v>47</v>
      </c>
    </row>
    <row r="67" spans="8:40" x14ac:dyDescent="0.2">
      <c r="H67" s="2" t="s">
        <v>47</v>
      </c>
      <c r="S67" s="2" t="s">
        <v>47</v>
      </c>
      <c r="W67" s="2" t="s">
        <v>47</v>
      </c>
    </row>
    <row r="68" spans="8:40" x14ac:dyDescent="0.2">
      <c r="Q68" s="2" t="s">
        <v>47</v>
      </c>
      <c r="R68" s="2" t="s">
        <v>47</v>
      </c>
      <c r="AN68" s="12" t="s">
        <v>47</v>
      </c>
    </row>
    <row r="69" spans="8:40" x14ac:dyDescent="0.2">
      <c r="S69" s="2" t="s">
        <v>47</v>
      </c>
      <c r="X69" s="2" t="s">
        <v>47</v>
      </c>
      <c r="AD69" s="2" t="s">
        <v>47</v>
      </c>
      <c r="AG69" s="10" t="s">
        <v>47</v>
      </c>
      <c r="AH69" s="12" t="s">
        <v>47</v>
      </c>
    </row>
    <row r="70" spans="8:40" x14ac:dyDescent="0.2">
      <c r="Y70" s="2" t="s">
        <v>47</v>
      </c>
    </row>
    <row r="71" spans="8:40" x14ac:dyDescent="0.2">
      <c r="AH71" s="12" t="s">
        <v>47</v>
      </c>
    </row>
    <row r="74" spans="8:40" x14ac:dyDescent="0.2">
      <c r="S74" s="2" t="s">
        <v>47</v>
      </c>
    </row>
    <row r="76" spans="8:40" x14ac:dyDescent="0.2">
      <c r="AH76" s="12" t="s">
        <v>47</v>
      </c>
    </row>
  </sheetData>
  <sortState ref="A5:AI49">
    <sortCondition ref="A5:A49"/>
  </sortState>
  <mergeCells count="35">
    <mergeCell ref="A1:AF1"/>
    <mergeCell ref="X3:X4"/>
    <mergeCell ref="AB3:AB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2:A4"/>
    <mergeCell ref="AG50:AG51"/>
    <mergeCell ref="S3:S4"/>
    <mergeCell ref="T53:X53"/>
    <mergeCell ref="R3:R4"/>
    <mergeCell ref="T54:X54"/>
    <mergeCell ref="V3:V4"/>
    <mergeCell ref="AC3:AC4"/>
    <mergeCell ref="B3:B4"/>
    <mergeCell ref="C3:C4"/>
    <mergeCell ref="D3:D4"/>
    <mergeCell ref="B2:AF2"/>
    <mergeCell ref="W3:W4"/>
    <mergeCell ref="E3:E4"/>
    <mergeCell ref="F3:F4"/>
    <mergeCell ref="G3:G4"/>
    <mergeCell ref="J3:J4"/>
    <mergeCell ref="M3:M4"/>
    <mergeCell ref="N3:N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E6 AE12 AE37 AE41:AE44 AE4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69">
        <v>-11148083</v>
      </c>
      <c r="E5" s="70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0">
        <v>-22955028</v>
      </c>
      <c r="E6" s="70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0">
        <v>-19945539</v>
      </c>
      <c r="E9" s="70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0">
        <v>-21246756</v>
      </c>
      <c r="E10" s="70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0">
        <v>-21298278</v>
      </c>
      <c r="E11" s="70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0">
        <v>-22657056</v>
      </c>
      <c r="E12" s="70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79" customFormat="1" ht="15" x14ac:dyDescent="0.25">
      <c r="A13" s="71" t="s">
        <v>187</v>
      </c>
      <c r="B13" s="71" t="s">
        <v>105</v>
      </c>
      <c r="C13" s="72" t="s">
        <v>124</v>
      </c>
      <c r="D13" s="73">
        <v>-19587528</v>
      </c>
      <c r="E13" s="73">
        <v>-54030083</v>
      </c>
      <c r="F13" s="74">
        <v>540</v>
      </c>
      <c r="G13" s="75">
        <v>43206</v>
      </c>
      <c r="H13" s="76">
        <v>1</v>
      </c>
      <c r="I13" s="77" t="s">
        <v>125</v>
      </c>
      <c r="J13" s="78"/>
      <c r="K13" s="78"/>
      <c r="L13" s="78"/>
      <c r="M13" s="78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0">
        <v>-22308694</v>
      </c>
      <c r="E21" s="80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0">
        <v>-23644881</v>
      </c>
      <c r="E22" s="80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0">
        <v>-22092833</v>
      </c>
      <c r="E23" s="80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0">
        <v>-22575389</v>
      </c>
      <c r="E28" s="70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0">
        <v>-21450972</v>
      </c>
      <c r="E30" s="70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0">
        <v>-22078528</v>
      </c>
      <c r="E31" s="70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0">
        <v>-18072711</v>
      </c>
      <c r="E35" s="70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0">
        <v>-20466094</v>
      </c>
      <c r="E39" s="70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1">
        <v>-21305889</v>
      </c>
      <c r="E41" s="81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1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0">
        <v>-20351444</v>
      </c>
      <c r="E44" s="70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zoomScale="90" zoomScaleNormal="90" workbookViewId="0">
      <selection activeCell="AM90" sqref="AM9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9" width="5.28515625" style="2" customWidth="1"/>
    <col min="30" max="30" width="5" style="2" customWidth="1"/>
    <col min="31" max="31" width="7.42578125" style="7" customWidth="1"/>
    <col min="32" max="32" width="7.28515625" style="9" bestFit="1" customWidth="1"/>
  </cols>
  <sheetData>
    <row r="1" spans="1:34" ht="20.100000000000001" customHeight="1" x14ac:dyDescent="0.2">
      <c r="A1" s="151" t="s">
        <v>23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3"/>
    </row>
    <row r="2" spans="1:34" ht="20.100000000000001" customHeight="1" x14ac:dyDescent="0.2">
      <c r="A2" s="154" t="s">
        <v>21</v>
      </c>
      <c r="B2" s="137" t="s">
        <v>235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9"/>
    </row>
    <row r="3" spans="1:34" s="4" customFormat="1" ht="20.100000000000001" customHeight="1" x14ac:dyDescent="0.2">
      <c r="A3" s="155"/>
      <c r="B3" s="149">
        <v>1</v>
      </c>
      <c r="C3" s="149">
        <f>SUM(B3+1)</f>
        <v>2</v>
      </c>
      <c r="D3" s="149">
        <f t="shared" ref="D3:AB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v>28</v>
      </c>
      <c r="AD3" s="149">
        <v>29</v>
      </c>
      <c r="AE3" s="104" t="s">
        <v>37</v>
      </c>
      <c r="AF3" s="59" t="s">
        <v>36</v>
      </c>
    </row>
    <row r="4" spans="1:34" s="5" customFormat="1" ht="20.100000000000001" customHeight="1" x14ac:dyDescent="0.2">
      <c r="A4" s="156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04" t="s">
        <v>35</v>
      </c>
      <c r="AF4" s="59" t="s">
        <v>35</v>
      </c>
    </row>
    <row r="5" spans="1:34" s="5" customFormat="1" x14ac:dyDescent="0.2">
      <c r="A5" s="57" t="s">
        <v>40</v>
      </c>
      <c r="B5" s="118">
        <f>[1]Fevereiro!$C$5</f>
        <v>32.5</v>
      </c>
      <c r="C5" s="118">
        <f>[1]Fevereiro!$C$6</f>
        <v>32.1</v>
      </c>
      <c r="D5" s="118">
        <f>[1]Fevereiro!$C$7</f>
        <v>35.1</v>
      </c>
      <c r="E5" s="118">
        <f>[1]Fevereiro!$C$8</f>
        <v>34.200000000000003</v>
      </c>
      <c r="F5" s="118">
        <f>[1]Fevereiro!$C$9</f>
        <v>33.200000000000003</v>
      </c>
      <c r="G5" s="118">
        <f>[1]Fevereiro!$C$10</f>
        <v>32.6</v>
      </c>
      <c r="H5" s="118">
        <f>[1]Fevereiro!$C$11</f>
        <v>34.1</v>
      </c>
      <c r="I5" s="118">
        <f>[1]Fevereiro!$C$12</f>
        <v>31.2</v>
      </c>
      <c r="J5" s="118">
        <f>[1]Fevereiro!$C$13</f>
        <v>33.1</v>
      </c>
      <c r="K5" s="118">
        <f>[1]Fevereiro!$C$14</f>
        <v>31.9</v>
      </c>
      <c r="L5" s="118">
        <f>[1]Fevereiro!$C$15</f>
        <v>29.7</v>
      </c>
      <c r="M5" s="118">
        <f>[1]Fevereiro!$C$16</f>
        <v>31.8</v>
      </c>
      <c r="N5" s="118">
        <f>[1]Fevereiro!$C$17</f>
        <v>33.4</v>
      </c>
      <c r="O5" s="118">
        <f>[1]Fevereiro!$C$18</f>
        <v>34.6</v>
      </c>
      <c r="P5" s="118">
        <f>[1]Fevereiro!$C$19</f>
        <v>36.5</v>
      </c>
      <c r="Q5" s="118">
        <f>[1]Fevereiro!$C$20</f>
        <v>37.200000000000003</v>
      </c>
      <c r="R5" s="118">
        <f>[1]Fevereiro!$C$21</f>
        <v>37.1</v>
      </c>
      <c r="S5" s="118">
        <f>[1]Fevereiro!$C$22</f>
        <v>36.6</v>
      </c>
      <c r="T5" s="118">
        <f>[1]Fevereiro!$C$23</f>
        <v>35.299999999999997</v>
      </c>
      <c r="U5" s="118">
        <f>[1]Fevereiro!$C$24</f>
        <v>33.9</v>
      </c>
      <c r="V5" s="118">
        <f>[1]Fevereiro!$C$25</f>
        <v>32.200000000000003</v>
      </c>
      <c r="W5" s="118">
        <f>[1]Fevereiro!$C$26</f>
        <v>32.799999999999997</v>
      </c>
      <c r="X5" s="118">
        <f>[1]Fevereiro!$C$27</f>
        <v>29.6</v>
      </c>
      <c r="Y5" s="118">
        <f>[1]Fevereiro!$C$28</f>
        <v>32.1</v>
      </c>
      <c r="Z5" s="118">
        <f>[1]Fevereiro!$C$29</f>
        <v>32.9</v>
      </c>
      <c r="AA5" s="118">
        <f>[1]Fevereiro!$C$30</f>
        <v>31.9</v>
      </c>
      <c r="AB5" s="118">
        <f>[1]Fevereiro!$C$31</f>
        <v>32.5</v>
      </c>
      <c r="AC5" s="118">
        <f>[1]Fevereiro!$C$32</f>
        <v>32.6</v>
      </c>
      <c r="AD5" s="118">
        <f>[1]Fevereiro!$C$33</f>
        <v>32.6</v>
      </c>
      <c r="AE5" s="121">
        <f>MAX(B5:AD5)</f>
        <v>37.200000000000003</v>
      </c>
      <c r="AF5" s="88">
        <f>AVERAGE(B5:AD5)</f>
        <v>33.286206896551725</v>
      </c>
    </row>
    <row r="6" spans="1:34" x14ac:dyDescent="0.2">
      <c r="A6" s="57" t="s">
        <v>0</v>
      </c>
      <c r="B6" s="11">
        <f>[2]Fevereiro!$C$5</f>
        <v>28.6</v>
      </c>
      <c r="C6" s="11">
        <f>[2]Fevereiro!$C$6</f>
        <v>32.200000000000003</v>
      </c>
      <c r="D6" s="11">
        <f>[2]Fevereiro!$C$7</f>
        <v>33.299999999999997</v>
      </c>
      <c r="E6" s="11">
        <f>[2]Fevereiro!$C$8</f>
        <v>30.8</v>
      </c>
      <c r="F6" s="11">
        <f>[2]Fevereiro!$C$9</f>
        <v>32.700000000000003</v>
      </c>
      <c r="G6" s="11">
        <f>[2]Fevereiro!$C$10</f>
        <v>33.799999999999997</v>
      </c>
      <c r="H6" s="11">
        <f>[2]Fevereiro!$C$11</f>
        <v>34.6</v>
      </c>
      <c r="I6" s="11">
        <f>[2]Fevereiro!$C$12</f>
        <v>32.700000000000003</v>
      </c>
      <c r="J6" s="11">
        <f>[2]Fevereiro!$C$13</f>
        <v>33</v>
      </c>
      <c r="K6" s="11">
        <f>[2]Fevereiro!$C$14</f>
        <v>34.200000000000003</v>
      </c>
      <c r="L6" s="11">
        <f>[2]Fevereiro!$C$15</f>
        <v>30.5</v>
      </c>
      <c r="M6" s="11">
        <f>[2]Fevereiro!$C$16</f>
        <v>30.6</v>
      </c>
      <c r="N6" s="11">
        <f>[2]Fevereiro!$C$17</f>
        <v>31.7</v>
      </c>
      <c r="O6" s="11">
        <f>[2]Fevereiro!$C$18</f>
        <v>32</v>
      </c>
      <c r="P6" s="11">
        <f>[2]Fevereiro!$C$19</f>
        <v>34.4</v>
      </c>
      <c r="Q6" s="11">
        <f>[2]Fevereiro!$C$20</f>
        <v>34.6</v>
      </c>
      <c r="R6" s="11">
        <f>[2]Fevereiro!$C$21</f>
        <v>35.6</v>
      </c>
      <c r="S6" s="11">
        <f>[2]Fevereiro!$C$22</f>
        <v>35.799999999999997</v>
      </c>
      <c r="T6" s="11">
        <f>[2]Fevereiro!$C$23</f>
        <v>33.1</v>
      </c>
      <c r="U6" s="11">
        <f>[2]Fevereiro!$C$24</f>
        <v>31.8</v>
      </c>
      <c r="V6" s="11">
        <f>[2]Fevereiro!$C$25</f>
        <v>33.4</v>
      </c>
      <c r="W6" s="11">
        <f>[2]Fevereiro!$C$26</f>
        <v>29.4</v>
      </c>
      <c r="X6" s="11">
        <f>[2]Fevereiro!$C$27</f>
        <v>33.1</v>
      </c>
      <c r="Y6" s="11">
        <f>[2]Fevereiro!$C$28</f>
        <v>30.8</v>
      </c>
      <c r="Z6" s="11">
        <f>[2]Fevereiro!$C$29</f>
        <v>33.700000000000003</v>
      </c>
      <c r="AA6" s="11">
        <f>[2]Fevereiro!$C$30</f>
        <v>29.5</v>
      </c>
      <c r="AB6" s="11">
        <f>[2]Fevereiro!$C$31</f>
        <v>31.5</v>
      </c>
      <c r="AC6" s="11">
        <f>[2]Fevereiro!$C$32</f>
        <v>32.299999999999997</v>
      </c>
      <c r="AD6" s="11">
        <f>[2]Fevereiro!$C$33</f>
        <v>32.9</v>
      </c>
      <c r="AE6" s="121">
        <f>MAX(B6:AD6)</f>
        <v>35.799999999999997</v>
      </c>
      <c r="AF6" s="88">
        <f>AVERAGE(B6:AD6)</f>
        <v>32.503448275862063</v>
      </c>
    </row>
    <row r="7" spans="1:34" x14ac:dyDescent="0.2">
      <c r="A7" s="57" t="s">
        <v>104</v>
      </c>
      <c r="B7" s="11">
        <f>[3]Fevereiro!$C$5</f>
        <v>31.5</v>
      </c>
      <c r="C7" s="11">
        <f>[3]Fevereiro!$C$6</f>
        <v>31.6</v>
      </c>
      <c r="D7" s="11">
        <f>[3]Fevereiro!$C$7</f>
        <v>29.5</v>
      </c>
      <c r="E7" s="11">
        <f>[3]Fevereiro!$C$8</f>
        <v>31.3</v>
      </c>
      <c r="F7" s="11">
        <f>[3]Fevereiro!$C$9</f>
        <v>33.1</v>
      </c>
      <c r="G7" s="11">
        <f>[3]Fevereiro!$C$10</f>
        <v>33.799999999999997</v>
      </c>
      <c r="H7" s="11">
        <f>[3]Fevereiro!$C$11</f>
        <v>32</v>
      </c>
      <c r="I7" s="11">
        <f>[3]Fevereiro!$C$12</f>
        <v>32.299999999999997</v>
      </c>
      <c r="J7" s="11">
        <f>[3]Fevereiro!$C$13</f>
        <v>33.4</v>
      </c>
      <c r="K7" s="11">
        <f>[3]Fevereiro!$C$14</f>
        <v>35</v>
      </c>
      <c r="L7" s="11">
        <f>[3]Fevereiro!$C$15</f>
        <v>29.8</v>
      </c>
      <c r="M7" s="11">
        <f>[3]Fevereiro!$C$16</f>
        <v>32</v>
      </c>
      <c r="N7" s="11">
        <f>[3]Fevereiro!$C$17</f>
        <v>32.799999999999997</v>
      </c>
      <c r="O7" s="11">
        <f>[3]Fevereiro!$C$18</f>
        <v>34</v>
      </c>
      <c r="P7" s="11">
        <f>[3]Fevereiro!$C$19</f>
        <v>36</v>
      </c>
      <c r="Q7" s="11">
        <f>[3]Fevereiro!$C$20</f>
        <v>37.299999999999997</v>
      </c>
      <c r="R7" s="11">
        <f>[3]Fevereiro!$C$21</f>
        <v>37.799999999999997</v>
      </c>
      <c r="S7" s="11">
        <f>[3]Fevereiro!$C$22</f>
        <v>37</v>
      </c>
      <c r="T7" s="11">
        <f>[3]Fevereiro!$C$23</f>
        <v>35</v>
      </c>
      <c r="U7" s="11">
        <f>[3]Fevereiro!$C$24</f>
        <v>33.4</v>
      </c>
      <c r="V7" s="11">
        <f>[3]Fevereiro!$C$25</f>
        <v>33.4</v>
      </c>
      <c r="W7" s="11">
        <f>[3]Fevereiro!$C$26</f>
        <v>31.2</v>
      </c>
      <c r="X7" s="11">
        <f>[3]Fevereiro!$C$27</f>
        <v>30.9</v>
      </c>
      <c r="Y7" s="11">
        <f>[3]Fevereiro!$C$28</f>
        <v>32.200000000000003</v>
      </c>
      <c r="Z7" s="11">
        <f>[3]Fevereiro!$C$29</f>
        <v>33.200000000000003</v>
      </c>
      <c r="AA7" s="11">
        <f>[3]Fevereiro!$C$30</f>
        <v>26.7</v>
      </c>
      <c r="AB7" s="11">
        <f>[3]Fevereiro!$C$31</f>
        <v>31.1</v>
      </c>
      <c r="AC7" s="11">
        <f>[3]Fevereiro!$C$32</f>
        <v>31.4</v>
      </c>
      <c r="AD7" s="11">
        <f>[3]Fevereiro!$C$33</f>
        <v>31.4</v>
      </c>
      <c r="AE7" s="127">
        <f>MAX(B7:AD7)</f>
        <v>37.799999999999997</v>
      </c>
      <c r="AF7" s="106">
        <f>AVERAGE(B7:AD7)</f>
        <v>32.762068965517244</v>
      </c>
    </row>
    <row r="8" spans="1:34" x14ac:dyDescent="0.2">
      <c r="A8" s="57" t="s">
        <v>1</v>
      </c>
      <c r="B8" s="11" t="str">
        <f>[4]Fevereiro!$C$5</f>
        <v>*</v>
      </c>
      <c r="C8" s="11" t="str">
        <f>[4]Fevereiro!$C$6</f>
        <v>*</v>
      </c>
      <c r="D8" s="11" t="str">
        <f>[4]Fevereiro!$C$7</f>
        <v>*</v>
      </c>
      <c r="E8" s="11" t="str">
        <f>[4]Fevereiro!$C$8</f>
        <v>*</v>
      </c>
      <c r="F8" s="11">
        <f>[4]Fevereiro!$C$9</f>
        <v>32.1</v>
      </c>
      <c r="G8" s="11">
        <f>[4]Fevereiro!$C$10</f>
        <v>34.700000000000003</v>
      </c>
      <c r="H8" s="11">
        <f>[4]Fevereiro!$C$11</f>
        <v>35.299999999999997</v>
      </c>
      <c r="I8" s="11">
        <f>[4]Fevereiro!$C$12</f>
        <v>35.200000000000003</v>
      </c>
      <c r="J8" s="11">
        <f>[4]Fevereiro!$C$13</f>
        <v>34.200000000000003</v>
      </c>
      <c r="K8" s="11">
        <f>[4]Fevereiro!$C$14</f>
        <v>32.1</v>
      </c>
      <c r="L8" s="11">
        <f>[4]Fevereiro!$C$15</f>
        <v>27.8</v>
      </c>
      <c r="M8" s="11" t="str">
        <f>[4]Fevereiro!$C$16</f>
        <v>*</v>
      </c>
      <c r="N8" s="11" t="str">
        <f>[4]Fevereiro!$C$17</f>
        <v>*</v>
      </c>
      <c r="O8" s="11" t="str">
        <f>[4]Fevereiro!$C$18</f>
        <v>*</v>
      </c>
      <c r="P8" s="11" t="str">
        <f>[4]Fevereiro!$C$19</f>
        <v>*</v>
      </c>
      <c r="Q8" s="11" t="str">
        <f>[4]Fevereiro!$C$20</f>
        <v>*</v>
      </c>
      <c r="R8" s="11">
        <f>[4]Fevereiro!$C$21</f>
        <v>35.299999999999997</v>
      </c>
      <c r="S8" s="11">
        <f>[4]Fevereiro!$C$22</f>
        <v>35.9</v>
      </c>
      <c r="T8" s="11">
        <f>[4]Fevereiro!$C$23</f>
        <v>35.6</v>
      </c>
      <c r="U8" s="11">
        <f>[4]Fevereiro!$C$24</f>
        <v>34</v>
      </c>
      <c r="V8" s="11">
        <f>[4]Fevereiro!$C$25</f>
        <v>34.1</v>
      </c>
      <c r="W8" s="11">
        <f>[4]Fevereiro!$C$26</f>
        <v>31.3</v>
      </c>
      <c r="X8" s="11">
        <f>[4]Fevereiro!$C$27</f>
        <v>32.6</v>
      </c>
      <c r="Y8" s="11" t="str">
        <f>[4]Fevereiro!$C$28</f>
        <v>*</v>
      </c>
      <c r="Z8" s="11" t="str">
        <f>[4]Fevereiro!$C$29</f>
        <v>*</v>
      </c>
      <c r="AA8" s="11" t="str">
        <f>[4]Fevereiro!$C$30</f>
        <v>*</v>
      </c>
      <c r="AB8" s="11" t="str">
        <f>[4]Fevereiro!$C$31</f>
        <v>*</v>
      </c>
      <c r="AC8" s="11" t="str">
        <f>[4]Fevereiro!$C$32</f>
        <v>*</v>
      </c>
      <c r="AD8" s="11" t="str">
        <f>[4]Fevereiro!$C$33</f>
        <v>*</v>
      </c>
      <c r="AE8" s="121">
        <f>MAX(B8:AD8)</f>
        <v>35.9</v>
      </c>
      <c r="AF8" s="88">
        <f>AVERAGE(B8:AD8)</f>
        <v>33.585714285714289</v>
      </c>
    </row>
    <row r="9" spans="1:34" x14ac:dyDescent="0.2">
      <c r="A9" s="57" t="s">
        <v>167</v>
      </c>
      <c r="B9" s="11">
        <f>[5]Fevereiro!$C$5</f>
        <v>30.5</v>
      </c>
      <c r="C9" s="11">
        <f>[5]Fevereiro!$C$6</f>
        <v>30.2</v>
      </c>
      <c r="D9" s="11">
        <f>[5]Fevereiro!$C$7</f>
        <v>31.4</v>
      </c>
      <c r="E9" s="11">
        <f>[5]Fevereiro!$C$8</f>
        <v>30.5</v>
      </c>
      <c r="F9" s="11">
        <f>[5]Fevereiro!$C$9</f>
        <v>32.299999999999997</v>
      </c>
      <c r="G9" s="11">
        <f>[5]Fevereiro!$C$10</f>
        <v>32.5</v>
      </c>
      <c r="H9" s="11">
        <f>[5]Fevereiro!$C$11</f>
        <v>32.9</v>
      </c>
      <c r="I9" s="11">
        <f>[5]Fevereiro!$C$12</f>
        <v>32</v>
      </c>
      <c r="J9" s="11">
        <f>[5]Fevereiro!$C$13</f>
        <v>33.4</v>
      </c>
      <c r="K9" s="11">
        <f>[5]Fevereiro!$C$14</f>
        <v>33</v>
      </c>
      <c r="L9" s="11">
        <f>[5]Fevereiro!$C$15</f>
        <v>28.6</v>
      </c>
      <c r="M9" s="11">
        <f>[5]Fevereiro!$C$16</f>
        <v>30.3</v>
      </c>
      <c r="N9" s="11">
        <f>[5]Fevereiro!$C$17</f>
        <v>31.8</v>
      </c>
      <c r="O9" s="11">
        <f>[5]Fevereiro!$C$18</f>
        <v>32.6</v>
      </c>
      <c r="P9" s="11">
        <f>[5]Fevereiro!$C$19</f>
        <v>34.6</v>
      </c>
      <c r="Q9" s="11">
        <f>[5]Fevereiro!$C$20</f>
        <v>35.700000000000003</v>
      </c>
      <c r="R9" s="11">
        <f>[5]Fevereiro!$C$21</f>
        <v>35.1</v>
      </c>
      <c r="S9" s="11">
        <f>[5]Fevereiro!$C$22</f>
        <v>33.700000000000003</v>
      </c>
      <c r="T9" s="11">
        <f>[5]Fevereiro!$C$23</f>
        <v>31</v>
      </c>
      <c r="U9" s="11">
        <f>[5]Fevereiro!$C$24</f>
        <v>30.4</v>
      </c>
      <c r="V9" s="11">
        <f>[5]Fevereiro!$C$25</f>
        <v>30.8</v>
      </c>
      <c r="W9" s="11">
        <f>[5]Fevereiro!$C$26</f>
        <v>25.9</v>
      </c>
      <c r="X9" s="11">
        <f>[5]Fevereiro!$C$27</f>
        <v>30.8</v>
      </c>
      <c r="Y9" s="11">
        <f>[5]Fevereiro!$C$28</f>
        <v>32.799999999999997</v>
      </c>
      <c r="Z9" s="11">
        <f>[5]Fevereiro!$C$29</f>
        <v>31.4</v>
      </c>
      <c r="AA9" s="11">
        <f>[5]Fevereiro!$C$30</f>
        <v>27.4</v>
      </c>
      <c r="AB9" s="11">
        <f>[5]Fevereiro!$C$31</f>
        <v>28.7</v>
      </c>
      <c r="AC9" s="11">
        <f>[5]Fevereiro!$C$32</f>
        <v>30.4</v>
      </c>
      <c r="AD9" s="11">
        <f>[5]Fevereiro!$C$33</f>
        <v>31.2</v>
      </c>
      <c r="AE9" s="127">
        <f>MAX(B9:AD9)</f>
        <v>35.700000000000003</v>
      </c>
      <c r="AF9" s="106">
        <f>AVERAGE(B9:AD9)</f>
        <v>31.444827586206895</v>
      </c>
    </row>
    <row r="10" spans="1:34" x14ac:dyDescent="0.2">
      <c r="A10" s="57" t="s">
        <v>111</v>
      </c>
      <c r="B10" s="11" t="str">
        <f>[6]Fevereiro!$C$5</f>
        <v>*</v>
      </c>
      <c r="C10" s="11" t="str">
        <f>[6]Fevereiro!$C$6</f>
        <v>*</v>
      </c>
      <c r="D10" s="11" t="str">
        <f>[6]Fevereiro!$C$7</f>
        <v>*</v>
      </c>
      <c r="E10" s="11" t="str">
        <f>[6]Fevereiro!$C$8</f>
        <v>*</v>
      </c>
      <c r="F10" s="11" t="str">
        <f>[6]Fevereiro!$C$9</f>
        <v>*</v>
      </c>
      <c r="G10" s="11" t="str">
        <f>[6]Fevereiro!$C$10</f>
        <v>*</v>
      </c>
      <c r="H10" s="11" t="str">
        <f>[6]Fevereiro!$C$11</f>
        <v>*</v>
      </c>
      <c r="I10" s="11" t="str">
        <f>[6]Fevereiro!$C$12</f>
        <v>*</v>
      </c>
      <c r="J10" s="11" t="str">
        <f>[6]Fevereiro!$C$13</f>
        <v>*</v>
      </c>
      <c r="K10" s="11" t="str">
        <f>[6]Fevereiro!$C$14</f>
        <v>*</v>
      </c>
      <c r="L10" s="11" t="str">
        <f>[6]Fevereiro!$C$15</f>
        <v>*</v>
      </c>
      <c r="M10" s="11" t="str">
        <f>[6]Fevereiro!$C$16</f>
        <v>*</v>
      </c>
      <c r="N10" s="11" t="str">
        <f>[6]Fevereiro!$C$17</f>
        <v>*</v>
      </c>
      <c r="O10" s="11" t="str">
        <f>[6]Fevereiro!$C$18</f>
        <v>*</v>
      </c>
      <c r="P10" s="11" t="str">
        <f>[6]Fevereiro!$C$19</f>
        <v>*</v>
      </c>
      <c r="Q10" s="11" t="str">
        <f>[6]Fevereiro!$C$20</f>
        <v>*</v>
      </c>
      <c r="R10" s="11" t="str">
        <f>[6]Fevereiro!$C$21</f>
        <v>*</v>
      </c>
      <c r="S10" s="11" t="str">
        <f>[6]Fevereiro!$C$22</f>
        <v>*</v>
      </c>
      <c r="T10" s="11" t="str">
        <f>[6]Fevereiro!$C$23</f>
        <v>*</v>
      </c>
      <c r="U10" s="11" t="str">
        <f>[6]Fevereiro!$C$24</f>
        <v>*</v>
      </c>
      <c r="V10" s="11" t="str">
        <f>[6]Fevereiro!$C$25</f>
        <v>*</v>
      </c>
      <c r="W10" s="11" t="str">
        <f>[6]Fevereiro!$C$26</f>
        <v>*</v>
      </c>
      <c r="X10" s="11" t="str">
        <f>[6]Fevereiro!$C$27</f>
        <v>*</v>
      </c>
      <c r="Y10" s="11" t="str">
        <f>[6]Fevereiro!$C$28</f>
        <v>*</v>
      </c>
      <c r="Z10" s="11" t="str">
        <f>[6]Fevereiro!$C$29</f>
        <v>*</v>
      </c>
      <c r="AA10" s="11" t="str">
        <f>[6]Fevereiro!$C$30</f>
        <v>*</v>
      </c>
      <c r="AB10" s="11" t="str">
        <f>[6]Fevereiro!$C$31</f>
        <v>*</v>
      </c>
      <c r="AC10" s="11" t="str">
        <f>[6]Fevereiro!$C$32</f>
        <v>*</v>
      </c>
      <c r="AD10" s="11" t="str">
        <f>[6]Fevereiro!$C$33</f>
        <v>*</v>
      </c>
      <c r="AE10" s="121" t="s">
        <v>226</v>
      </c>
      <c r="AF10" s="88" t="s">
        <v>226</v>
      </c>
    </row>
    <row r="11" spans="1:34" x14ac:dyDescent="0.2">
      <c r="A11" s="57" t="s">
        <v>64</v>
      </c>
      <c r="B11" s="11">
        <f>[7]Fevereiro!$C$5</f>
        <v>31.6</v>
      </c>
      <c r="C11" s="11">
        <f>[7]Fevereiro!$C$6</f>
        <v>29.7</v>
      </c>
      <c r="D11" s="11">
        <f>[7]Fevereiro!$C$7</f>
        <v>29.4</v>
      </c>
      <c r="E11" s="11">
        <f>[7]Fevereiro!$C$8</f>
        <v>31.3</v>
      </c>
      <c r="F11" s="11">
        <f>[7]Fevereiro!$C$9</f>
        <v>32.1</v>
      </c>
      <c r="G11" s="11">
        <f>[7]Fevereiro!$C$10</f>
        <v>33.1</v>
      </c>
      <c r="H11" s="11">
        <f>[7]Fevereiro!$C$11</f>
        <v>31</v>
      </c>
      <c r="I11" s="11">
        <f>[7]Fevereiro!$C$12</f>
        <v>31.8</v>
      </c>
      <c r="J11" s="11">
        <f>[7]Fevereiro!$C$13</f>
        <v>32.200000000000003</v>
      </c>
      <c r="K11" s="11">
        <f>[7]Fevereiro!$C$14</f>
        <v>32.5</v>
      </c>
      <c r="L11" s="11">
        <f>[7]Fevereiro!$C$15</f>
        <v>27.7</v>
      </c>
      <c r="M11" s="11">
        <f>[7]Fevereiro!$C$16</f>
        <v>31.2</v>
      </c>
      <c r="N11" s="11">
        <f>[7]Fevereiro!$C$17</f>
        <v>31.8</v>
      </c>
      <c r="O11" s="11">
        <f>[7]Fevereiro!$C$18</f>
        <v>33.5</v>
      </c>
      <c r="P11" s="11">
        <f>[7]Fevereiro!$C$19</f>
        <v>36.200000000000003</v>
      </c>
      <c r="Q11" s="11">
        <f>[7]Fevereiro!$C$20</f>
        <v>36.4</v>
      </c>
      <c r="R11" s="11">
        <f>[7]Fevereiro!$C$21</f>
        <v>37.5</v>
      </c>
      <c r="S11" s="11">
        <f>[7]Fevereiro!$C$22</f>
        <v>36.4</v>
      </c>
      <c r="T11" s="11">
        <f>[7]Fevereiro!$C$23</f>
        <v>33.9</v>
      </c>
      <c r="U11" s="11">
        <f>[7]Fevereiro!$C$24</f>
        <v>33.6</v>
      </c>
      <c r="V11" s="11">
        <f>[7]Fevereiro!$C$25</f>
        <v>31.8</v>
      </c>
      <c r="W11" s="11">
        <f>[7]Fevereiro!$C$26</f>
        <v>32.5</v>
      </c>
      <c r="X11" s="11">
        <f>[7]Fevereiro!$C$27</f>
        <v>29.5</v>
      </c>
      <c r="Y11" s="11">
        <f>[7]Fevereiro!$C$28</f>
        <v>29.7</v>
      </c>
      <c r="Z11" s="11">
        <f>[7]Fevereiro!$C$29</f>
        <v>31.2</v>
      </c>
      <c r="AA11" s="11">
        <f>[7]Fevereiro!$C$30</f>
        <v>27.7</v>
      </c>
      <c r="AB11" s="11">
        <f>[7]Fevereiro!$C$31</f>
        <v>31</v>
      </c>
      <c r="AC11" s="11">
        <f>[7]Fevereiro!$C$32</f>
        <v>30.9</v>
      </c>
      <c r="AD11" s="11">
        <f>[7]Fevereiro!$C$33</f>
        <v>31.2</v>
      </c>
      <c r="AE11" s="121">
        <f t="shared" ref="AE11:AE48" si="1">MAX(B11:AD11)</f>
        <v>37.5</v>
      </c>
      <c r="AF11" s="88">
        <f t="shared" ref="AF11:AF48" si="2">AVERAGE(B11:AD11)</f>
        <v>32.013793103448279</v>
      </c>
    </row>
    <row r="12" spans="1:34" x14ac:dyDescent="0.2">
      <c r="A12" s="57" t="s">
        <v>41</v>
      </c>
      <c r="B12" s="11">
        <f>[8]Fevereiro!$C$5</f>
        <v>32.6</v>
      </c>
      <c r="C12" s="11">
        <f>[8]Fevereiro!$C$6</f>
        <v>32.9</v>
      </c>
      <c r="D12" s="11">
        <f>[8]Fevereiro!$C$7</f>
        <v>29.9</v>
      </c>
      <c r="E12" s="11">
        <f>[8]Fevereiro!$C$8</f>
        <v>33</v>
      </c>
      <c r="F12" s="11">
        <f>[8]Fevereiro!$C$9</f>
        <v>32</v>
      </c>
      <c r="G12" s="11">
        <f>[8]Fevereiro!$C$10</f>
        <v>32.4</v>
      </c>
      <c r="H12" s="11">
        <f>[8]Fevereiro!$C$11</f>
        <v>32.1</v>
      </c>
      <c r="I12" s="11">
        <f>[8]Fevereiro!$C$12</f>
        <v>32</v>
      </c>
      <c r="J12" s="11">
        <f>[8]Fevereiro!$C$13</f>
        <v>32.9</v>
      </c>
      <c r="K12" s="11">
        <f>[8]Fevereiro!$C$14</f>
        <v>32.1</v>
      </c>
      <c r="L12" s="11">
        <f>[8]Fevereiro!$C$15</f>
        <v>31.9</v>
      </c>
      <c r="M12" s="11">
        <f>[8]Fevereiro!$C$16</f>
        <v>31.8</v>
      </c>
      <c r="N12" s="11">
        <f>[8]Fevereiro!$C$17</f>
        <v>32.1</v>
      </c>
      <c r="O12" s="11">
        <f>[8]Fevereiro!$C$18</f>
        <v>32.4</v>
      </c>
      <c r="P12" s="11">
        <f>[8]Fevereiro!$C$19</f>
        <v>32.9</v>
      </c>
      <c r="Q12" s="11">
        <f>[8]Fevereiro!$C$20</f>
        <v>32.700000000000003</v>
      </c>
      <c r="R12" s="11">
        <f>[8]Fevereiro!$C$21</f>
        <v>32.5</v>
      </c>
      <c r="S12" s="11">
        <f>[8]Fevereiro!$C$22</f>
        <v>32.5</v>
      </c>
      <c r="T12" s="11">
        <f>[8]Fevereiro!$C$23</f>
        <v>33.200000000000003</v>
      </c>
      <c r="U12" s="11">
        <f>[8]Fevereiro!$C$24</f>
        <v>32.299999999999997</v>
      </c>
      <c r="V12" s="11">
        <f>[8]Fevereiro!$C$25</f>
        <v>31.1</v>
      </c>
      <c r="W12" s="11">
        <f>[8]Fevereiro!$C$26</f>
        <v>27.7</v>
      </c>
      <c r="X12" s="11">
        <f>[8]Fevereiro!$C$27</f>
        <v>31</v>
      </c>
      <c r="Y12" s="11">
        <f>[8]Fevereiro!$C$28</f>
        <v>32.5</v>
      </c>
      <c r="Z12" s="11">
        <f>[8]Fevereiro!$C$29</f>
        <v>33.200000000000003</v>
      </c>
      <c r="AA12" s="11">
        <f>[8]Fevereiro!$C$30</f>
        <v>29.3</v>
      </c>
      <c r="AB12" s="11">
        <f>[8]Fevereiro!$C$31</f>
        <v>30.9</v>
      </c>
      <c r="AC12" s="11">
        <f>[8]Fevereiro!$C$32</f>
        <v>31.9</v>
      </c>
      <c r="AD12" s="11">
        <f>[8]Fevereiro!$C$33</f>
        <v>32.299999999999997</v>
      </c>
      <c r="AE12" s="121">
        <f t="shared" si="1"/>
        <v>33.200000000000003</v>
      </c>
      <c r="AF12" s="88">
        <f t="shared" si="2"/>
        <v>31.934482758620685</v>
      </c>
    </row>
    <row r="13" spans="1:34" x14ac:dyDescent="0.2">
      <c r="A13" s="57" t="s">
        <v>114</v>
      </c>
      <c r="B13" s="11" t="str">
        <f>[9]Fevereiro!$C$5</f>
        <v>*</v>
      </c>
      <c r="C13" s="11" t="str">
        <f>[9]Fevereiro!$C$6</f>
        <v>*</v>
      </c>
      <c r="D13" s="11" t="str">
        <f>[9]Fevereiro!$C$7</f>
        <v>*</v>
      </c>
      <c r="E13" s="11" t="str">
        <f>[9]Fevereiro!$C$8</f>
        <v>*</v>
      </c>
      <c r="F13" s="11" t="str">
        <f>[9]Fevereiro!$C$9</f>
        <v>*</v>
      </c>
      <c r="G13" s="11" t="str">
        <f>[9]Fevereiro!$C$10</f>
        <v>*</v>
      </c>
      <c r="H13" s="11" t="str">
        <f>[9]Fevereiro!$C$11</f>
        <v>*</v>
      </c>
      <c r="I13" s="11" t="str">
        <f>[9]Fevereiro!$C$12</f>
        <v>*</v>
      </c>
      <c r="J13" s="11" t="str">
        <f>[9]Fevereiro!$C$13</f>
        <v>*</v>
      </c>
      <c r="K13" s="11" t="str">
        <f>[9]Fevereiro!$C$14</f>
        <v>*</v>
      </c>
      <c r="L13" s="11" t="str">
        <f>[9]Fevereiro!$C$15</f>
        <v>*</v>
      </c>
      <c r="M13" s="11" t="str">
        <f>[9]Fevereiro!$C$16</f>
        <v>*</v>
      </c>
      <c r="N13" s="11" t="str">
        <f>[9]Fevereiro!$C$17</f>
        <v>*</v>
      </c>
      <c r="O13" s="11" t="str">
        <f>[9]Fevereiro!$C$18</f>
        <v>*</v>
      </c>
      <c r="P13" s="11" t="str">
        <f>[9]Fevereiro!$C$19</f>
        <v>*</v>
      </c>
      <c r="Q13" s="11" t="str">
        <f>[9]Fevereiro!$C$20</f>
        <v>*</v>
      </c>
      <c r="R13" s="11" t="str">
        <f>[9]Fevereiro!$C$21</f>
        <v>*</v>
      </c>
      <c r="S13" s="11" t="str">
        <f>[9]Fevereiro!$C$22</f>
        <v>*</v>
      </c>
      <c r="T13" s="11" t="str">
        <f>[9]Fevereiro!$C$23</f>
        <v>*</v>
      </c>
      <c r="U13" s="11" t="str">
        <f>[9]Fevereiro!$C$24</f>
        <v>*</v>
      </c>
      <c r="V13" s="11" t="str">
        <f>[9]Fevereiro!$C$25</f>
        <v>*</v>
      </c>
      <c r="W13" s="11" t="str">
        <f>[9]Fevereiro!$C$26</f>
        <v>*</v>
      </c>
      <c r="X13" s="11" t="str">
        <f>[9]Fevereiro!$C$27</f>
        <v>*</v>
      </c>
      <c r="Y13" s="11" t="str">
        <f>[9]Fevereiro!$C$28</f>
        <v>*</v>
      </c>
      <c r="Z13" s="11" t="str">
        <f>[9]Fevereiro!$C$29</f>
        <v>*</v>
      </c>
      <c r="AA13" s="11" t="str">
        <f>[9]Fevereiro!$C$30</f>
        <v>*</v>
      </c>
      <c r="AB13" s="11" t="str">
        <f>[9]Fevereiro!$C$31</f>
        <v>*</v>
      </c>
      <c r="AC13" s="11" t="str">
        <f>[9]Fevereiro!$C$32</f>
        <v>*</v>
      </c>
      <c r="AD13" s="11" t="str">
        <f>[9]Fevereiro!$C$33</f>
        <v>*</v>
      </c>
      <c r="AE13" s="127" t="s">
        <v>226</v>
      </c>
      <c r="AF13" s="106" t="s">
        <v>226</v>
      </c>
    </row>
    <row r="14" spans="1:34" x14ac:dyDescent="0.2">
      <c r="A14" s="57" t="s">
        <v>118</v>
      </c>
      <c r="B14" s="11" t="str">
        <f>[10]Fevereiro!$C$5</f>
        <v>*</v>
      </c>
      <c r="C14" s="11" t="str">
        <f>[10]Fevereiro!$C$6</f>
        <v>*</v>
      </c>
      <c r="D14" s="11" t="str">
        <f>[10]Fevereiro!$C$7</f>
        <v>*</v>
      </c>
      <c r="E14" s="11" t="str">
        <f>[10]Fevereiro!$C$8</f>
        <v>*</v>
      </c>
      <c r="F14" s="11" t="str">
        <f>[10]Fevereiro!$C$9</f>
        <v>*</v>
      </c>
      <c r="G14" s="11" t="str">
        <f>[10]Fevereiro!$C$10</f>
        <v>*</v>
      </c>
      <c r="H14" s="11" t="str">
        <f>[10]Fevereiro!$C$11</f>
        <v>*</v>
      </c>
      <c r="I14" s="11" t="str">
        <f>[10]Fevereiro!$C$12</f>
        <v>*</v>
      </c>
      <c r="J14" s="11" t="str">
        <f>[10]Fevereiro!$C$13</f>
        <v>*</v>
      </c>
      <c r="K14" s="11" t="str">
        <f>[10]Fevereiro!$C$14</f>
        <v>*</v>
      </c>
      <c r="L14" s="11" t="str">
        <f>[10]Fevereiro!$C$15</f>
        <v>*</v>
      </c>
      <c r="M14" s="11" t="str">
        <f>[10]Fevereiro!$C$16</f>
        <v>*</v>
      </c>
      <c r="N14" s="11" t="str">
        <f>[10]Fevereiro!$C$17</f>
        <v>*</v>
      </c>
      <c r="O14" s="11" t="str">
        <f>[10]Fevereiro!$C$18</f>
        <v>*</v>
      </c>
      <c r="P14" s="11" t="str">
        <f>[10]Fevereiro!$C$19</f>
        <v>*</v>
      </c>
      <c r="Q14" s="11" t="str">
        <f>[10]Fevereiro!$C$20</f>
        <v>*</v>
      </c>
      <c r="R14" s="11" t="str">
        <f>[10]Fevereiro!$C$21</f>
        <v>*</v>
      </c>
      <c r="S14" s="11" t="str">
        <f>[10]Fevereiro!$C$22</f>
        <v>*</v>
      </c>
      <c r="T14" s="11" t="str">
        <f>[10]Fevereiro!$C$23</f>
        <v>*</v>
      </c>
      <c r="U14" s="11" t="str">
        <f>[10]Fevereiro!$C$24</f>
        <v>*</v>
      </c>
      <c r="V14" s="11" t="str">
        <f>[10]Fevereiro!$C$25</f>
        <v>*</v>
      </c>
      <c r="W14" s="11" t="str">
        <f>[10]Fevereiro!$C$26</f>
        <v>*</v>
      </c>
      <c r="X14" s="11" t="str">
        <f>[10]Fevereiro!$C$27</f>
        <v>*</v>
      </c>
      <c r="Y14" s="11" t="str">
        <f>[10]Fevereiro!$C$28</f>
        <v>*</v>
      </c>
      <c r="Z14" s="11" t="str">
        <f>[10]Fevereiro!$C$29</f>
        <v>*</v>
      </c>
      <c r="AA14" s="11" t="str">
        <f>[10]Fevereiro!$C$30</f>
        <v>*</v>
      </c>
      <c r="AB14" s="11" t="str">
        <f>[10]Fevereiro!$C$31</f>
        <v>*</v>
      </c>
      <c r="AC14" s="11" t="str">
        <f>[10]Fevereiro!$C$32</f>
        <v>*</v>
      </c>
      <c r="AD14" s="11" t="str">
        <f>[10]Fevereiro!$C$33</f>
        <v>*</v>
      </c>
      <c r="AE14" s="121" t="s">
        <v>226</v>
      </c>
      <c r="AF14" s="88" t="s">
        <v>226</v>
      </c>
    </row>
    <row r="15" spans="1:34" x14ac:dyDescent="0.2">
      <c r="A15" s="57" t="s">
        <v>121</v>
      </c>
      <c r="B15" s="11">
        <f>[11]Fevereiro!$C$5</f>
        <v>31.4</v>
      </c>
      <c r="C15" s="11">
        <f>[11]Fevereiro!$C$6</f>
        <v>31.1</v>
      </c>
      <c r="D15" s="11">
        <f>[11]Fevereiro!$C$7</f>
        <v>29.9</v>
      </c>
      <c r="E15" s="11">
        <f>[11]Fevereiro!$C$8</f>
        <v>30.9</v>
      </c>
      <c r="F15" s="11">
        <f>[11]Fevereiro!$C$9</f>
        <v>32.5</v>
      </c>
      <c r="G15" s="11">
        <f>[11]Fevereiro!$C$10</f>
        <v>34</v>
      </c>
      <c r="H15" s="11">
        <f>[11]Fevereiro!$C$11</f>
        <v>34.299999999999997</v>
      </c>
      <c r="I15" s="11">
        <f>[11]Fevereiro!$C$12</f>
        <v>31.3</v>
      </c>
      <c r="J15" s="11">
        <f>[11]Fevereiro!$C$13</f>
        <v>33.1</v>
      </c>
      <c r="K15" s="11">
        <f>[11]Fevereiro!$C$14</f>
        <v>35.299999999999997</v>
      </c>
      <c r="L15" s="11">
        <f>[11]Fevereiro!$C$15</f>
        <v>30.8</v>
      </c>
      <c r="M15" s="11">
        <f>[11]Fevereiro!$C$16</f>
        <v>31.3</v>
      </c>
      <c r="N15" s="11">
        <f>[11]Fevereiro!$C$17</f>
        <v>32.200000000000003</v>
      </c>
      <c r="O15" s="11">
        <f>[11]Fevereiro!$C$18</f>
        <v>32.5</v>
      </c>
      <c r="P15" s="11">
        <f>[11]Fevereiro!$C$19</f>
        <v>35.700000000000003</v>
      </c>
      <c r="Q15" s="11">
        <f>[11]Fevereiro!$C$20</f>
        <v>35.4</v>
      </c>
      <c r="R15" s="11">
        <f>[11]Fevereiro!$C$21</f>
        <v>36.299999999999997</v>
      </c>
      <c r="S15" s="11">
        <f>[11]Fevereiro!$C$22</f>
        <v>36.5</v>
      </c>
      <c r="T15" s="11">
        <f>[11]Fevereiro!$C$23</f>
        <v>35.200000000000003</v>
      </c>
      <c r="U15" s="11">
        <f>[11]Fevereiro!$C$24</f>
        <v>33.1</v>
      </c>
      <c r="V15" s="11">
        <f>[11]Fevereiro!$C$25</f>
        <v>33.4</v>
      </c>
      <c r="W15" s="11">
        <f>[11]Fevereiro!$C$26</f>
        <v>29.5</v>
      </c>
      <c r="X15" s="11">
        <f>[11]Fevereiro!$C$27</f>
        <v>31.6</v>
      </c>
      <c r="Y15" s="11">
        <f>[11]Fevereiro!$C$28</f>
        <v>30.2</v>
      </c>
      <c r="Z15" s="11">
        <f>[11]Fevereiro!$C$29</f>
        <v>33.6</v>
      </c>
      <c r="AA15" s="11">
        <f>[11]Fevereiro!$C$30</f>
        <v>28</v>
      </c>
      <c r="AB15" s="11">
        <f>[11]Fevereiro!$C$31</f>
        <v>30.8</v>
      </c>
      <c r="AC15" s="11">
        <f>[11]Fevereiro!$C$32</f>
        <v>32.299999999999997</v>
      </c>
      <c r="AD15" s="11">
        <f>[11]Fevereiro!$C$33</f>
        <v>32.6</v>
      </c>
      <c r="AE15" s="121">
        <f t="shared" si="1"/>
        <v>36.5</v>
      </c>
      <c r="AF15" s="88">
        <f t="shared" si="2"/>
        <v>32.57931034482759</v>
      </c>
    </row>
    <row r="16" spans="1:34" x14ac:dyDescent="0.2">
      <c r="A16" s="57" t="s">
        <v>168</v>
      </c>
      <c r="B16" s="11" t="str">
        <f>[12]Fevereiro!$C$5</f>
        <v>*</v>
      </c>
      <c r="C16" s="11" t="str">
        <f>[12]Fevereiro!$C$6</f>
        <v>*</v>
      </c>
      <c r="D16" s="11" t="str">
        <f>[12]Fevereiro!$C$7</f>
        <v>*</v>
      </c>
      <c r="E16" s="11" t="str">
        <f>[12]Fevereiro!$C$8</f>
        <v>*</v>
      </c>
      <c r="F16" s="11" t="str">
        <f>[12]Fevereiro!$C$9</f>
        <v>*</v>
      </c>
      <c r="G16" s="11" t="str">
        <f>[12]Fevereiro!$C$10</f>
        <v>*</v>
      </c>
      <c r="H16" s="11" t="str">
        <f>[12]Fevereiro!$C$11</f>
        <v>*</v>
      </c>
      <c r="I16" s="11" t="str">
        <f>[12]Fevereiro!$C$12</f>
        <v>*</v>
      </c>
      <c r="J16" s="11" t="str">
        <f>[12]Fevereiro!$C$13</f>
        <v>*</v>
      </c>
      <c r="K16" s="11" t="str">
        <f>[12]Fevereiro!$C$14</f>
        <v>*</v>
      </c>
      <c r="L16" s="11" t="str">
        <f>[12]Fevereiro!$C$15</f>
        <v>*</v>
      </c>
      <c r="M16" s="11" t="str">
        <f>[12]Fevereiro!$C$16</f>
        <v>*</v>
      </c>
      <c r="N16" s="11" t="str">
        <f>[12]Fevereiro!$C$17</f>
        <v>*</v>
      </c>
      <c r="O16" s="11" t="str">
        <f>[12]Fevereiro!$C$18</f>
        <v>*</v>
      </c>
      <c r="P16" s="11" t="str">
        <f>[12]Fevereiro!$C$19</f>
        <v>*</v>
      </c>
      <c r="Q16" s="11" t="str">
        <f>[12]Fevereiro!$C$20</f>
        <v>*</v>
      </c>
      <c r="R16" s="11" t="str">
        <f>[12]Fevereiro!$C$21</f>
        <v>*</v>
      </c>
      <c r="S16" s="11" t="str">
        <f>[12]Fevereiro!$C$22</f>
        <v>*</v>
      </c>
      <c r="T16" s="11" t="str">
        <f>[12]Fevereiro!$C$23</f>
        <v>*</v>
      </c>
      <c r="U16" s="11" t="str">
        <f>[12]Fevereiro!$C$24</f>
        <v>*</v>
      </c>
      <c r="V16" s="11" t="str">
        <f>[12]Fevereiro!$C$25</f>
        <v>*</v>
      </c>
      <c r="W16" s="11" t="str">
        <f>[12]Fevereiro!$C$26</f>
        <v>*</v>
      </c>
      <c r="X16" s="11" t="str">
        <f>[12]Fevereiro!$C$27</f>
        <v>*</v>
      </c>
      <c r="Y16" s="11" t="str">
        <f>[12]Fevereiro!$C$28</f>
        <v>*</v>
      </c>
      <c r="Z16" s="11" t="str">
        <f>[12]Fevereiro!$C$29</f>
        <v>*</v>
      </c>
      <c r="AA16" s="11" t="str">
        <f>[12]Fevereiro!$C$30</f>
        <v>*</v>
      </c>
      <c r="AB16" s="11" t="str">
        <f>[12]Fevereiro!$C$31</f>
        <v>*</v>
      </c>
      <c r="AC16" s="11" t="str">
        <f>[12]Fevereiro!$C$32</f>
        <v>*</v>
      </c>
      <c r="AD16" s="11" t="str">
        <f>[12]Fevereiro!$C$33</f>
        <v>*</v>
      </c>
      <c r="AE16" s="121" t="s">
        <v>226</v>
      </c>
      <c r="AF16" s="88" t="s">
        <v>226</v>
      </c>
      <c r="AH16" s="12" t="s">
        <v>47</v>
      </c>
    </row>
    <row r="17" spans="1:37" x14ac:dyDescent="0.2">
      <c r="A17" s="57" t="s">
        <v>2</v>
      </c>
      <c r="B17" s="11">
        <f>[13]Fevereiro!$C$5</f>
        <v>30.1</v>
      </c>
      <c r="C17" s="11">
        <f>[13]Fevereiro!$C$6</f>
        <v>29.9</v>
      </c>
      <c r="D17" s="11">
        <f>[13]Fevereiro!$C$7</f>
        <v>28.6</v>
      </c>
      <c r="E17" s="11">
        <f>[13]Fevereiro!$C$8</f>
        <v>30.5</v>
      </c>
      <c r="F17" s="11">
        <f>[13]Fevereiro!$C$9</f>
        <v>28.9</v>
      </c>
      <c r="G17" s="11">
        <f>[13]Fevereiro!$C$10</f>
        <v>31.8</v>
      </c>
      <c r="H17" s="11">
        <f>[13]Fevereiro!$C$11</f>
        <v>31.7</v>
      </c>
      <c r="I17" s="11">
        <f>[13]Fevereiro!$C$12</f>
        <v>31.4</v>
      </c>
      <c r="J17" s="11">
        <f>[13]Fevereiro!$C$13</f>
        <v>30.9</v>
      </c>
      <c r="K17" s="11">
        <f>[13]Fevereiro!$C$14</f>
        <v>29.6</v>
      </c>
      <c r="L17" s="11">
        <f>[13]Fevereiro!$C$15</f>
        <v>28.5</v>
      </c>
      <c r="M17" s="11">
        <f>[13]Fevereiro!$C$16</f>
        <v>31.4</v>
      </c>
      <c r="N17" s="11">
        <f>[13]Fevereiro!$C$17</f>
        <v>31.1</v>
      </c>
      <c r="O17" s="11">
        <f>[13]Fevereiro!$C$18</f>
        <v>32.299999999999997</v>
      </c>
      <c r="P17" s="11">
        <f>[13]Fevereiro!$C$19</f>
        <v>34.200000000000003</v>
      </c>
      <c r="Q17" s="11">
        <f>[13]Fevereiro!$C$20</f>
        <v>32.9</v>
      </c>
      <c r="R17" s="11">
        <f>[13]Fevereiro!$C$21</f>
        <v>33.299999999999997</v>
      </c>
      <c r="S17" s="11">
        <f>[13]Fevereiro!$C$22</f>
        <v>33.6</v>
      </c>
      <c r="T17" s="11">
        <f>[13]Fevereiro!$C$23</f>
        <v>33</v>
      </c>
      <c r="U17" s="11">
        <f>[13]Fevereiro!$C$24</f>
        <v>32.200000000000003</v>
      </c>
      <c r="V17" s="11">
        <f>[13]Fevereiro!$C$25</f>
        <v>27.7</v>
      </c>
      <c r="W17" s="11">
        <f>[13]Fevereiro!$C$26</f>
        <v>30.1</v>
      </c>
      <c r="X17" s="11">
        <f>[13]Fevereiro!$C$27</f>
        <v>29.1</v>
      </c>
      <c r="Y17" s="11">
        <f>[13]Fevereiro!$C$28</f>
        <v>30.8</v>
      </c>
      <c r="Z17" s="11">
        <f>[13]Fevereiro!$C$29</f>
        <v>30.1</v>
      </c>
      <c r="AA17" s="11">
        <f>[13]Fevereiro!$C$30</f>
        <v>26.1</v>
      </c>
      <c r="AB17" s="11">
        <f>[13]Fevereiro!$C$31</f>
        <v>29.9</v>
      </c>
      <c r="AC17" s="11">
        <f>[13]Fevereiro!$C$32</f>
        <v>31.7</v>
      </c>
      <c r="AD17" s="11">
        <f>[13]Fevereiro!$C$33</f>
        <v>32.1</v>
      </c>
      <c r="AE17" s="121">
        <f t="shared" si="1"/>
        <v>34.200000000000003</v>
      </c>
      <c r="AF17" s="88">
        <f t="shared" si="2"/>
        <v>30.810344827586214</v>
      </c>
      <c r="AH17" s="12" t="s">
        <v>47</v>
      </c>
    </row>
    <row r="18" spans="1:37" x14ac:dyDescent="0.2">
      <c r="A18" s="57" t="s">
        <v>3</v>
      </c>
      <c r="B18" s="11">
        <f>[14]Fevereiro!$C$5</f>
        <v>32.799999999999997</v>
      </c>
      <c r="C18" s="11">
        <f>[14]Fevereiro!$C$6</f>
        <v>32.6</v>
      </c>
      <c r="D18" s="11">
        <f>[14]Fevereiro!$C$7</f>
        <v>33</v>
      </c>
      <c r="E18" s="11">
        <f>[14]Fevereiro!$C$8</f>
        <v>32.5</v>
      </c>
      <c r="F18" s="11">
        <f>[14]Fevereiro!$C$9</f>
        <v>31.8</v>
      </c>
      <c r="G18" s="11">
        <f>[14]Fevereiro!$C$10</f>
        <v>30.7</v>
      </c>
      <c r="H18" s="11">
        <f>[14]Fevereiro!$C$11</f>
        <v>31.9</v>
      </c>
      <c r="I18" s="11">
        <f>[14]Fevereiro!$C$12</f>
        <v>28.9</v>
      </c>
      <c r="J18" s="11">
        <f>[14]Fevereiro!$C$13</f>
        <v>31.7</v>
      </c>
      <c r="K18" s="11">
        <f>[14]Fevereiro!$C$14</f>
        <v>29.6</v>
      </c>
      <c r="L18" s="11">
        <f>[14]Fevereiro!$C$15</f>
        <v>32.1</v>
      </c>
      <c r="M18" s="11">
        <f>[14]Fevereiro!$C$16</f>
        <v>30.7</v>
      </c>
      <c r="N18" s="11">
        <f>[14]Fevereiro!$C$17</f>
        <v>32.4</v>
      </c>
      <c r="O18" s="11">
        <f>[14]Fevereiro!$C$18</f>
        <v>33.700000000000003</v>
      </c>
      <c r="P18" s="11">
        <f>[14]Fevereiro!$C$19</f>
        <v>34.9</v>
      </c>
      <c r="Q18" s="11">
        <f>[14]Fevereiro!$C$20</f>
        <v>34.6</v>
      </c>
      <c r="R18" s="11">
        <f>[14]Fevereiro!$C$21</f>
        <v>35.6</v>
      </c>
      <c r="S18" s="11">
        <f>[14]Fevereiro!$C$22</f>
        <v>33.700000000000003</v>
      </c>
      <c r="T18" s="11">
        <f>[14]Fevereiro!$C$23</f>
        <v>33.299999999999997</v>
      </c>
      <c r="U18" s="11">
        <f>[14]Fevereiro!$C$24</f>
        <v>34</v>
      </c>
      <c r="V18" s="11">
        <f>[14]Fevereiro!$C$25</f>
        <v>28.9</v>
      </c>
      <c r="W18" s="11">
        <f>[14]Fevereiro!$C$26</f>
        <v>28.7</v>
      </c>
      <c r="X18" s="11">
        <f>[14]Fevereiro!$C$27</f>
        <v>30.5</v>
      </c>
      <c r="Y18" s="11">
        <f>[14]Fevereiro!$C$28</f>
        <v>30</v>
      </c>
      <c r="Z18" s="11">
        <f>[14]Fevereiro!$C$29</f>
        <v>29.7</v>
      </c>
      <c r="AA18" s="11">
        <f>[14]Fevereiro!$C$30</f>
        <v>31.4</v>
      </c>
      <c r="AB18" s="11">
        <f>[14]Fevereiro!$C$31</f>
        <v>30.5</v>
      </c>
      <c r="AC18" s="11">
        <f>[14]Fevereiro!$C$32</f>
        <v>31.2</v>
      </c>
      <c r="AD18" s="11">
        <f>[14]Fevereiro!$C$33</f>
        <v>31.8</v>
      </c>
      <c r="AE18" s="121">
        <f t="shared" si="1"/>
        <v>35.6</v>
      </c>
      <c r="AF18" s="88">
        <f t="shared" si="2"/>
        <v>31.834482758620691</v>
      </c>
      <c r="AG18" s="12" t="s">
        <v>47</v>
      </c>
      <c r="AH18" s="12" t="s">
        <v>47</v>
      </c>
    </row>
    <row r="19" spans="1:37" x14ac:dyDescent="0.2">
      <c r="A19" s="57" t="s">
        <v>4</v>
      </c>
      <c r="B19" s="11">
        <f>[15]Fevereiro!$C$5</f>
        <v>30.6</v>
      </c>
      <c r="C19" s="11">
        <f>[15]Fevereiro!$C$6</f>
        <v>30.7</v>
      </c>
      <c r="D19" s="11">
        <f>[15]Fevereiro!$C$7</f>
        <v>32</v>
      </c>
      <c r="E19" s="11">
        <f>[15]Fevereiro!$C$8</f>
        <v>30.6</v>
      </c>
      <c r="F19" s="11">
        <f>[15]Fevereiro!$C$9</f>
        <v>29.1</v>
      </c>
      <c r="G19" s="11">
        <f>[15]Fevereiro!$C$10</f>
        <v>30.7</v>
      </c>
      <c r="H19" s="11">
        <f>[15]Fevereiro!$C$11</f>
        <v>29.1</v>
      </c>
      <c r="I19" s="11">
        <f>[15]Fevereiro!$C$12</f>
        <v>27.1</v>
      </c>
      <c r="J19" s="11">
        <f>[15]Fevereiro!$C$13</f>
        <v>29.1</v>
      </c>
      <c r="K19" s="11">
        <f>[15]Fevereiro!$C$14</f>
        <v>27.8</v>
      </c>
      <c r="L19" s="11">
        <f>[15]Fevereiro!$C$15</f>
        <v>29.4</v>
      </c>
      <c r="M19" s="11">
        <f>[15]Fevereiro!$C$16</f>
        <v>27.8</v>
      </c>
      <c r="N19" s="11">
        <f>[15]Fevereiro!$C$17</f>
        <v>29.4</v>
      </c>
      <c r="O19" s="11">
        <f>[15]Fevereiro!$C$18</f>
        <v>30.5</v>
      </c>
      <c r="P19" s="11">
        <f>[15]Fevereiro!$C$19</f>
        <v>31.6</v>
      </c>
      <c r="Q19" s="11">
        <f>[15]Fevereiro!$C$20</f>
        <v>31.8</v>
      </c>
      <c r="R19" s="11">
        <f>[15]Fevereiro!$C$21</f>
        <v>31.3</v>
      </c>
      <c r="S19" s="11">
        <f>[15]Fevereiro!$C$22</f>
        <v>30.3</v>
      </c>
      <c r="T19" s="11">
        <f>[15]Fevereiro!$C$23</f>
        <v>29.3</v>
      </c>
      <c r="U19" s="11">
        <f>[15]Fevereiro!$C$24</f>
        <v>31.4</v>
      </c>
      <c r="V19" s="11">
        <f>[15]Fevereiro!$C$25</f>
        <v>28</v>
      </c>
      <c r="W19" s="11">
        <f>[15]Fevereiro!$C$26</f>
        <v>25.6</v>
      </c>
      <c r="X19" s="11" t="str">
        <f>[15]Fevereiro!$C$27</f>
        <v>*</v>
      </c>
      <c r="Y19" s="11" t="str">
        <f>[15]Fevereiro!$C$28</f>
        <v>*</v>
      </c>
      <c r="Z19" s="11" t="str">
        <f>[15]Fevereiro!$C$29</f>
        <v>*</v>
      </c>
      <c r="AA19" s="11" t="str">
        <f>[15]Fevereiro!$C$30</f>
        <v>*</v>
      </c>
      <c r="AB19" s="11" t="str">
        <f>[15]Fevereiro!$C$31</f>
        <v>*</v>
      </c>
      <c r="AC19" s="11" t="str">
        <f>[15]Fevereiro!$C$32</f>
        <v>*</v>
      </c>
      <c r="AD19" s="11" t="str">
        <f>[15]Fevereiro!$C$33</f>
        <v>*</v>
      </c>
      <c r="AE19" s="121">
        <f t="shared" si="1"/>
        <v>32</v>
      </c>
      <c r="AF19" s="88">
        <f t="shared" si="2"/>
        <v>29.690909090909088</v>
      </c>
    </row>
    <row r="20" spans="1:37" x14ac:dyDescent="0.2">
      <c r="A20" s="57" t="s">
        <v>5</v>
      </c>
      <c r="B20" s="11">
        <f>[16]Fevereiro!$C$5</f>
        <v>33</v>
      </c>
      <c r="C20" s="11">
        <f>[16]Fevereiro!$C$6</f>
        <v>33.200000000000003</v>
      </c>
      <c r="D20" s="11">
        <f>[16]Fevereiro!$C$7</f>
        <v>31.3</v>
      </c>
      <c r="E20" s="11">
        <f>[16]Fevereiro!$C$8</f>
        <v>33.9</v>
      </c>
      <c r="F20" s="11">
        <f>[16]Fevereiro!$C$9</f>
        <v>33.299999999999997</v>
      </c>
      <c r="G20" s="11">
        <f>[16]Fevereiro!$C$10</f>
        <v>32.700000000000003</v>
      </c>
      <c r="H20" s="11">
        <f>[16]Fevereiro!$C$11</f>
        <v>33.799999999999997</v>
      </c>
      <c r="I20" s="11">
        <f>[16]Fevereiro!$C$12</f>
        <v>34.799999999999997</v>
      </c>
      <c r="J20" s="11">
        <f>[16]Fevereiro!$C$13</f>
        <v>34.5</v>
      </c>
      <c r="K20" s="11">
        <f>[16]Fevereiro!$C$14</f>
        <v>32.5</v>
      </c>
      <c r="L20" s="11">
        <f>[16]Fevereiro!$C$15</f>
        <v>29.8</v>
      </c>
      <c r="M20" s="11">
        <f>[16]Fevereiro!$C$16</f>
        <v>33.700000000000003</v>
      </c>
      <c r="N20" s="11">
        <f>[16]Fevereiro!$C$17</f>
        <v>34.4</v>
      </c>
      <c r="O20" s="11">
        <f>[16]Fevereiro!$C$18</f>
        <v>37.1</v>
      </c>
      <c r="P20" s="11">
        <f>[16]Fevereiro!$C$19</f>
        <v>37.6</v>
      </c>
      <c r="Q20" s="11">
        <f>[16]Fevereiro!$C$20</f>
        <v>37.799999999999997</v>
      </c>
      <c r="R20" s="11">
        <f>[16]Fevereiro!$C$21</f>
        <v>38</v>
      </c>
      <c r="S20" s="11">
        <f>[16]Fevereiro!$C$22</f>
        <v>38.6</v>
      </c>
      <c r="T20" s="11">
        <f>[16]Fevereiro!$C$23</f>
        <v>35.299999999999997</v>
      </c>
      <c r="U20" s="11">
        <f>[16]Fevereiro!$C$24</f>
        <v>33.4</v>
      </c>
      <c r="V20" s="11">
        <f>[16]Fevereiro!$C$25</f>
        <v>30.7</v>
      </c>
      <c r="W20" s="11">
        <f>[16]Fevereiro!$C$26</f>
        <v>27.9</v>
      </c>
      <c r="X20" s="11">
        <f>[16]Fevereiro!$C$27</f>
        <v>30.5</v>
      </c>
      <c r="Y20" s="11">
        <f>[16]Fevereiro!$C$28</f>
        <v>32.799999999999997</v>
      </c>
      <c r="Z20" s="11">
        <f>[16]Fevereiro!$C$29</f>
        <v>35</v>
      </c>
      <c r="AA20" s="11">
        <f>[16]Fevereiro!$C$30</f>
        <v>29.2</v>
      </c>
      <c r="AB20" s="11">
        <f>[16]Fevereiro!$C$31</f>
        <v>32.4</v>
      </c>
      <c r="AC20" s="11">
        <f>[16]Fevereiro!$C$32</f>
        <v>33.4</v>
      </c>
      <c r="AD20" s="11">
        <f>[16]Fevereiro!$C$33</f>
        <v>34.799999999999997</v>
      </c>
      <c r="AE20" s="121" t="s">
        <v>226</v>
      </c>
      <c r="AF20" s="88" t="s">
        <v>226</v>
      </c>
      <c r="AG20" s="12" t="s">
        <v>47</v>
      </c>
      <c r="AH20" t="s">
        <v>47</v>
      </c>
      <c r="AJ20" t="s">
        <v>47</v>
      </c>
    </row>
    <row r="21" spans="1:37" x14ac:dyDescent="0.2">
      <c r="A21" s="57" t="s">
        <v>43</v>
      </c>
      <c r="B21" s="11">
        <f>[17]Fevereiro!$C$5</f>
        <v>31.6</v>
      </c>
      <c r="C21" s="11">
        <f>[17]Fevereiro!$C$6</f>
        <v>29.6</v>
      </c>
      <c r="D21" s="11">
        <f>[17]Fevereiro!$C$7</f>
        <v>33.4</v>
      </c>
      <c r="E21" s="11">
        <f>[17]Fevereiro!$C$8</f>
        <v>31.8</v>
      </c>
      <c r="F21" s="11">
        <f>[17]Fevereiro!$C$9</f>
        <v>28.7</v>
      </c>
      <c r="G21" s="11">
        <f>[17]Fevereiro!$C$10</f>
        <v>31.5</v>
      </c>
      <c r="H21" s="11">
        <f>[17]Fevereiro!$C$11</f>
        <v>30.4</v>
      </c>
      <c r="I21" s="11">
        <f>[17]Fevereiro!$C$12</f>
        <v>30.4</v>
      </c>
      <c r="J21" s="11">
        <f>[17]Fevereiro!$C$13</f>
        <v>30.4</v>
      </c>
      <c r="K21" s="11">
        <f>[17]Fevereiro!$C$14</f>
        <v>28.3</v>
      </c>
      <c r="L21" s="11">
        <f>[17]Fevereiro!$C$15</f>
        <v>29.6</v>
      </c>
      <c r="M21" s="11">
        <f>[17]Fevereiro!$C$16</f>
        <v>30.5</v>
      </c>
      <c r="N21" s="11">
        <f>[17]Fevereiro!$C$17</f>
        <v>30.7</v>
      </c>
      <c r="O21" s="11">
        <f>[17]Fevereiro!$C$18</f>
        <v>32.6</v>
      </c>
      <c r="P21" s="11">
        <f>[17]Fevereiro!$C$19</f>
        <v>32.4</v>
      </c>
      <c r="Q21" s="11">
        <f>[17]Fevereiro!$C$20</f>
        <v>32.200000000000003</v>
      </c>
      <c r="R21" s="11">
        <f>[17]Fevereiro!$C$21</f>
        <v>32.5</v>
      </c>
      <c r="S21" s="11">
        <f>[17]Fevereiro!$C$22</f>
        <v>32.1</v>
      </c>
      <c r="T21" s="11">
        <f>[17]Fevereiro!$C$23</f>
        <v>31.5</v>
      </c>
      <c r="U21" s="11">
        <f>[17]Fevereiro!$C$24</f>
        <v>32.1</v>
      </c>
      <c r="V21" s="11">
        <f>[17]Fevereiro!$C$25</f>
        <v>30</v>
      </c>
      <c r="W21" s="11">
        <f>[17]Fevereiro!$C$26</f>
        <v>25.2</v>
      </c>
      <c r="X21" s="11">
        <f>[17]Fevereiro!$C$27</f>
        <v>30.4</v>
      </c>
      <c r="Y21" s="11">
        <f>[17]Fevereiro!$C$28</f>
        <v>28.4</v>
      </c>
      <c r="Z21" s="11">
        <f>[17]Fevereiro!$C$29</f>
        <v>30.8</v>
      </c>
      <c r="AA21" s="11">
        <f>[17]Fevereiro!$C$30</f>
        <v>29.8</v>
      </c>
      <c r="AB21" s="11">
        <f>[17]Fevereiro!$C$31</f>
        <v>28.9</v>
      </c>
      <c r="AC21" s="11">
        <f>[17]Fevereiro!$C$32</f>
        <v>30.6</v>
      </c>
      <c r="AD21" s="11">
        <f>[17]Fevereiro!$C$33</f>
        <v>30.1</v>
      </c>
      <c r="AE21" s="121">
        <f t="shared" si="1"/>
        <v>33.4</v>
      </c>
      <c r="AF21" s="88">
        <f t="shared" si="2"/>
        <v>30.568965517241381</v>
      </c>
      <c r="AH21" t="s">
        <v>229</v>
      </c>
      <c r="AJ21" t="s">
        <v>47</v>
      </c>
    </row>
    <row r="22" spans="1:37" x14ac:dyDescent="0.2">
      <c r="A22" s="57" t="s">
        <v>6</v>
      </c>
      <c r="B22" s="11">
        <f>[18]Fevereiro!$C$5</f>
        <v>32.4</v>
      </c>
      <c r="C22" s="11">
        <f>[18]Fevereiro!$C$6</f>
        <v>31.2</v>
      </c>
      <c r="D22" s="11">
        <f>[18]Fevereiro!$C$7</f>
        <v>34.200000000000003</v>
      </c>
      <c r="E22" s="11">
        <f>[18]Fevereiro!$C$8</f>
        <v>33.5</v>
      </c>
      <c r="F22" s="11">
        <f>[18]Fevereiro!$C$9</f>
        <v>29.8</v>
      </c>
      <c r="G22" s="11">
        <f>[18]Fevereiro!$C$10</f>
        <v>33.1</v>
      </c>
      <c r="H22" s="11">
        <f>[18]Fevereiro!$C$11</f>
        <v>32.9</v>
      </c>
      <c r="I22" s="11">
        <f>[18]Fevereiro!$C$12</f>
        <v>33</v>
      </c>
      <c r="J22" s="11">
        <f>[18]Fevereiro!$C$13</f>
        <v>32.1</v>
      </c>
      <c r="K22" s="11">
        <f>[18]Fevereiro!$C$14</f>
        <v>30.9</v>
      </c>
      <c r="L22" s="11">
        <f>[18]Fevereiro!$C$15</f>
        <v>30.7</v>
      </c>
      <c r="M22" s="11">
        <f>[18]Fevereiro!$C$16</f>
        <v>32.200000000000003</v>
      </c>
      <c r="N22" s="11">
        <f>[18]Fevereiro!$C$17</f>
        <v>33.5</v>
      </c>
      <c r="O22" s="11">
        <f>[18]Fevereiro!$C$18</f>
        <v>34.299999999999997</v>
      </c>
      <c r="P22" s="11">
        <f>[18]Fevereiro!$C$19</f>
        <v>33.299999999999997</v>
      </c>
      <c r="Q22" s="11">
        <f>[18]Fevereiro!$C$20</f>
        <v>34.6</v>
      </c>
      <c r="R22" s="11">
        <f>[18]Fevereiro!$C$21</f>
        <v>34.700000000000003</v>
      </c>
      <c r="S22" s="11">
        <f>[18]Fevereiro!$C$22</f>
        <v>33.9</v>
      </c>
      <c r="T22" s="11">
        <f>[18]Fevereiro!$C$23</f>
        <v>34.1</v>
      </c>
      <c r="U22" s="11">
        <f>[18]Fevereiro!$C$24</f>
        <v>33</v>
      </c>
      <c r="V22" s="11">
        <f>[18]Fevereiro!$C$25</f>
        <v>31.6</v>
      </c>
      <c r="W22" s="11">
        <f>[18]Fevereiro!$C$26</f>
        <v>27.1</v>
      </c>
      <c r="X22" s="11">
        <f>[18]Fevereiro!$C$27</f>
        <v>32.6</v>
      </c>
      <c r="Y22" s="11">
        <f>[18]Fevereiro!$C$28</f>
        <v>32</v>
      </c>
      <c r="Z22" s="11">
        <f>[18]Fevereiro!$C$29</f>
        <v>33.799999999999997</v>
      </c>
      <c r="AA22" s="11">
        <f>[18]Fevereiro!$C$30</f>
        <v>26.7</v>
      </c>
      <c r="AB22" s="11">
        <f>[18]Fevereiro!$C$31</f>
        <v>32.299999999999997</v>
      </c>
      <c r="AC22" s="11">
        <f>[18]Fevereiro!$C$32</f>
        <v>32.700000000000003</v>
      </c>
      <c r="AD22" s="11">
        <f>[18]Fevereiro!$C$33</f>
        <v>33.700000000000003</v>
      </c>
      <c r="AE22" s="121">
        <f t="shared" si="1"/>
        <v>34.700000000000003</v>
      </c>
      <c r="AF22" s="88">
        <f t="shared" si="2"/>
        <v>32.410344827586215</v>
      </c>
      <c r="AH22" t="s">
        <v>47</v>
      </c>
    </row>
    <row r="23" spans="1:37" x14ac:dyDescent="0.2">
      <c r="A23" s="57" t="s">
        <v>7</v>
      </c>
      <c r="B23" s="11">
        <f>[19]Fevereiro!$C$5</f>
        <v>31</v>
      </c>
      <c r="C23" s="11">
        <f>[19]Fevereiro!$C$6</f>
        <v>30.2</v>
      </c>
      <c r="D23" s="11">
        <f>[19]Fevereiro!$C$7</f>
        <v>30.1</v>
      </c>
      <c r="E23" s="11">
        <f>[19]Fevereiro!$C$8</f>
        <v>30.4</v>
      </c>
      <c r="F23" s="11">
        <f>[19]Fevereiro!$C$9</f>
        <v>30.7</v>
      </c>
      <c r="G23" s="11">
        <f>[19]Fevereiro!$C$10</f>
        <v>32.700000000000003</v>
      </c>
      <c r="H23" s="11">
        <f>[19]Fevereiro!$C$11</f>
        <v>32.4</v>
      </c>
      <c r="I23" s="11">
        <f>[19]Fevereiro!$C$12</f>
        <v>30.9</v>
      </c>
      <c r="J23" s="11">
        <f>[19]Fevereiro!$C$13</f>
        <v>31.1</v>
      </c>
      <c r="K23" s="11">
        <f>[19]Fevereiro!$C$14</f>
        <v>33.799999999999997</v>
      </c>
      <c r="L23" s="11">
        <f>[19]Fevereiro!$C$15</f>
        <v>28.7</v>
      </c>
      <c r="M23" s="11">
        <f>[19]Fevereiro!$C$16</f>
        <v>29.1</v>
      </c>
      <c r="N23" s="11">
        <f>[19]Fevereiro!$C$17</f>
        <v>31.2</v>
      </c>
      <c r="O23" s="11">
        <f>[19]Fevereiro!$C$18</f>
        <v>32.1</v>
      </c>
      <c r="P23" s="11">
        <f>[19]Fevereiro!$C$19</f>
        <v>33.1</v>
      </c>
      <c r="Q23" s="11">
        <f>[19]Fevereiro!$C$20</f>
        <v>34.4</v>
      </c>
      <c r="R23" s="11">
        <f>[19]Fevereiro!$C$21</f>
        <v>35.799999999999997</v>
      </c>
      <c r="S23" s="11">
        <f>[19]Fevereiro!$C$22</f>
        <v>36</v>
      </c>
      <c r="T23" s="11">
        <f>[19]Fevereiro!$C$23</f>
        <v>34.6</v>
      </c>
      <c r="U23" s="11">
        <f>[19]Fevereiro!$C$24</f>
        <v>33.200000000000003</v>
      </c>
      <c r="V23" s="11">
        <f>[19]Fevereiro!$C$25</f>
        <v>33.5</v>
      </c>
      <c r="W23" s="11">
        <f>[19]Fevereiro!$C$26</f>
        <v>29.6</v>
      </c>
      <c r="X23" s="11">
        <f>[19]Fevereiro!$C$27</f>
        <v>30.9</v>
      </c>
      <c r="Y23" s="11">
        <f>[19]Fevereiro!$C$28</f>
        <v>30.5</v>
      </c>
      <c r="Z23" s="11">
        <f>[19]Fevereiro!$C$29</f>
        <v>33.6</v>
      </c>
      <c r="AA23" s="11">
        <f>[19]Fevereiro!$C$30</f>
        <v>27.2</v>
      </c>
      <c r="AB23" s="11">
        <f>[19]Fevereiro!$C$31</f>
        <v>30.1</v>
      </c>
      <c r="AC23" s="11">
        <f>[19]Fevereiro!$C$32</f>
        <v>32</v>
      </c>
      <c r="AD23" s="11">
        <f>[19]Fevereiro!$C$33</f>
        <v>32.200000000000003</v>
      </c>
      <c r="AE23" s="121">
        <f t="shared" si="1"/>
        <v>36</v>
      </c>
      <c r="AF23" s="88">
        <f t="shared" si="2"/>
        <v>31.762068965517251</v>
      </c>
      <c r="AH23" t="s">
        <v>47</v>
      </c>
      <c r="AJ23" t="s">
        <v>47</v>
      </c>
    </row>
    <row r="24" spans="1:37" x14ac:dyDescent="0.2">
      <c r="A24" s="57" t="s">
        <v>169</v>
      </c>
      <c r="B24" s="11" t="str">
        <f>[20]Fevereiro!$C$5</f>
        <v>*</v>
      </c>
      <c r="C24" s="11" t="str">
        <f>[20]Fevereiro!$C$6</f>
        <v>*</v>
      </c>
      <c r="D24" s="11" t="str">
        <f>[20]Fevereiro!$C$7</f>
        <v>*</v>
      </c>
      <c r="E24" s="11" t="str">
        <f>[20]Fevereiro!$C$8</f>
        <v>*</v>
      </c>
      <c r="F24" s="11" t="str">
        <f>[20]Fevereiro!$C$9</f>
        <v>*</v>
      </c>
      <c r="G24" s="11" t="str">
        <f>[20]Fevereiro!$C$10</f>
        <v>*</v>
      </c>
      <c r="H24" s="11" t="str">
        <f>[20]Fevereiro!$C$11</f>
        <v>*</v>
      </c>
      <c r="I24" s="11" t="str">
        <f>[20]Fevereiro!$C$12</f>
        <v>*</v>
      </c>
      <c r="J24" s="11" t="str">
        <f>[20]Fevereiro!$C$13</f>
        <v>*</v>
      </c>
      <c r="K24" s="11" t="str">
        <f>[20]Fevereiro!$C$14</f>
        <v>*</v>
      </c>
      <c r="L24" s="11" t="str">
        <f>[20]Fevereiro!$C$15</f>
        <v>*</v>
      </c>
      <c r="M24" s="11" t="str">
        <f>[20]Fevereiro!$C$16</f>
        <v>*</v>
      </c>
      <c r="N24" s="11" t="str">
        <f>[20]Fevereiro!$C$17</f>
        <v>*</v>
      </c>
      <c r="O24" s="11" t="str">
        <f>[20]Fevereiro!$C$18</f>
        <v>*</v>
      </c>
      <c r="P24" s="11" t="str">
        <f>[20]Fevereiro!$C$19</f>
        <v>*</v>
      </c>
      <c r="Q24" s="11" t="str">
        <f>[20]Fevereiro!$C$20</f>
        <v>*</v>
      </c>
      <c r="R24" s="11" t="str">
        <f>[20]Fevereiro!$C$21</f>
        <v>*</v>
      </c>
      <c r="S24" s="11" t="str">
        <f>[20]Fevereiro!$C$22</f>
        <v>*</v>
      </c>
      <c r="T24" s="11" t="str">
        <f>[20]Fevereiro!$C$23</f>
        <v>*</v>
      </c>
      <c r="U24" s="11" t="str">
        <f>[20]Fevereiro!$C$24</f>
        <v>*</v>
      </c>
      <c r="V24" s="11" t="str">
        <f>[20]Fevereiro!$C$25</f>
        <v>*</v>
      </c>
      <c r="W24" s="11" t="str">
        <f>[20]Fevereiro!$C$26</f>
        <v>*</v>
      </c>
      <c r="X24" s="11" t="str">
        <f>[20]Fevereiro!$C$27</f>
        <v>*</v>
      </c>
      <c r="Y24" s="11" t="str">
        <f>[20]Fevereiro!$C$28</f>
        <v>*</v>
      </c>
      <c r="Z24" s="11" t="str">
        <f>[20]Fevereiro!$C$29</f>
        <v>*</v>
      </c>
      <c r="AA24" s="11" t="str">
        <f>[20]Fevereiro!$C$30</f>
        <v>*</v>
      </c>
      <c r="AB24" s="11" t="str">
        <f>[20]Fevereiro!$C$31</f>
        <v>*</v>
      </c>
      <c r="AC24" s="11" t="str">
        <f>[20]Fevereiro!$C$32</f>
        <v>*</v>
      </c>
      <c r="AD24" s="11" t="str">
        <f>[20]Fevereiro!$C$33</f>
        <v>*</v>
      </c>
      <c r="AE24" s="121" t="s">
        <v>226</v>
      </c>
      <c r="AF24" s="88" t="s">
        <v>226</v>
      </c>
      <c r="AH24" t="s">
        <v>47</v>
      </c>
      <c r="AI24" t="s">
        <v>47</v>
      </c>
      <c r="AJ24" t="s">
        <v>47</v>
      </c>
      <c r="AK24" t="s">
        <v>47</v>
      </c>
    </row>
    <row r="25" spans="1:37" x14ac:dyDescent="0.2">
      <c r="A25" s="57" t="s">
        <v>170</v>
      </c>
      <c r="B25" s="11">
        <f>[21]Fevereiro!$C$5</f>
        <v>29.2</v>
      </c>
      <c r="C25" s="11">
        <f>[21]Fevereiro!$C$6</f>
        <v>29.8</v>
      </c>
      <c r="D25" s="11">
        <f>[21]Fevereiro!$C$7</f>
        <v>29.7</v>
      </c>
      <c r="E25" s="11">
        <f>[21]Fevereiro!$C$8</f>
        <v>29.4</v>
      </c>
      <c r="F25" s="11">
        <f>[21]Fevereiro!$C$9</f>
        <v>30.7</v>
      </c>
      <c r="G25" s="11">
        <f>[21]Fevereiro!$C$10</f>
        <v>34.200000000000003</v>
      </c>
      <c r="H25" s="11">
        <f>[21]Fevereiro!$C$11</f>
        <v>33.299999999999997</v>
      </c>
      <c r="I25" s="11">
        <f>[21]Fevereiro!$C$12</f>
        <v>33.1</v>
      </c>
      <c r="J25" s="11">
        <f>[21]Fevereiro!$C$13</f>
        <v>33.9</v>
      </c>
      <c r="K25" s="11">
        <f>[21]Fevereiro!$C$14</f>
        <v>33.5</v>
      </c>
      <c r="L25" s="11">
        <f>[21]Fevereiro!$C$15</f>
        <v>30.9</v>
      </c>
      <c r="M25" s="11">
        <f>[21]Fevereiro!$C$16</f>
        <v>30.8</v>
      </c>
      <c r="N25" s="11">
        <f>[21]Fevereiro!$C$17</f>
        <v>32.299999999999997</v>
      </c>
      <c r="O25" s="11">
        <f>[21]Fevereiro!$C$18</f>
        <v>33.1</v>
      </c>
      <c r="P25" s="11">
        <f>[21]Fevereiro!$C$19</f>
        <v>35.1</v>
      </c>
      <c r="Q25" s="11">
        <f>[21]Fevereiro!$C$20</f>
        <v>36</v>
      </c>
      <c r="R25" s="11">
        <f>[21]Fevereiro!$C$21</f>
        <v>37.6</v>
      </c>
      <c r="S25" s="11">
        <f>[21]Fevereiro!$C$22</f>
        <v>37.1</v>
      </c>
      <c r="T25" s="11">
        <f>[21]Fevereiro!$C$23</f>
        <v>36.299999999999997</v>
      </c>
      <c r="U25" s="11">
        <f>[21]Fevereiro!$C$24</f>
        <v>33.5</v>
      </c>
      <c r="V25" s="11">
        <f>[21]Fevereiro!$C$25</f>
        <v>33.6</v>
      </c>
      <c r="W25" s="11">
        <f>[21]Fevereiro!$C$26</f>
        <v>29.1</v>
      </c>
      <c r="X25" s="11">
        <f>[21]Fevereiro!$C$27</f>
        <v>31.7</v>
      </c>
      <c r="Y25" s="11">
        <f>[21]Fevereiro!$C$28</f>
        <v>32.4</v>
      </c>
      <c r="Z25" s="11">
        <f>[21]Fevereiro!$C$29</f>
        <v>34.6</v>
      </c>
      <c r="AA25" s="11">
        <f>[21]Fevereiro!$C$30</f>
        <v>29.2</v>
      </c>
      <c r="AB25" s="11">
        <f>[21]Fevereiro!$C$31</f>
        <v>30.8</v>
      </c>
      <c r="AC25" s="11">
        <f>[21]Fevereiro!$C$32</f>
        <v>31.7</v>
      </c>
      <c r="AD25" s="11">
        <f>[21]Fevereiro!$C$33</f>
        <v>33.1</v>
      </c>
      <c r="AE25" s="121">
        <f t="shared" si="1"/>
        <v>37.6</v>
      </c>
      <c r="AF25" s="88">
        <f t="shared" si="2"/>
        <v>32.610344827586211</v>
      </c>
      <c r="AG25" s="12" t="s">
        <v>47</v>
      </c>
      <c r="AH25" t="s">
        <v>47</v>
      </c>
      <c r="AI25" t="s">
        <v>47</v>
      </c>
      <c r="AK25" t="s">
        <v>47</v>
      </c>
    </row>
    <row r="26" spans="1:37" x14ac:dyDescent="0.2">
      <c r="A26" s="57" t="s">
        <v>171</v>
      </c>
      <c r="B26" s="11">
        <f>[22]Fevereiro!$C$5</f>
        <v>31.8</v>
      </c>
      <c r="C26" s="11">
        <f>[22]Fevereiro!$C$6</f>
        <v>31.1</v>
      </c>
      <c r="D26" s="11">
        <f>[22]Fevereiro!$C$7</f>
        <v>30.6</v>
      </c>
      <c r="E26" s="11">
        <f>[22]Fevereiro!$C$8</f>
        <v>31</v>
      </c>
      <c r="F26" s="11">
        <f>[22]Fevereiro!$C$9</f>
        <v>32.299999999999997</v>
      </c>
      <c r="G26" s="11">
        <f>[22]Fevereiro!$C$10</f>
        <v>34.1</v>
      </c>
      <c r="H26" s="11">
        <f>[22]Fevereiro!$C$11</f>
        <v>33.6</v>
      </c>
      <c r="I26" s="11">
        <f>[22]Fevereiro!$C$12</f>
        <v>32.200000000000003</v>
      </c>
      <c r="J26" s="11">
        <f>[22]Fevereiro!$C$13</f>
        <v>32.799999999999997</v>
      </c>
      <c r="K26" s="11">
        <f>[22]Fevereiro!$C$14</f>
        <v>35.200000000000003</v>
      </c>
      <c r="L26" s="11">
        <f>[22]Fevereiro!$C$15</f>
        <v>29.7</v>
      </c>
      <c r="M26" s="11">
        <f>[22]Fevereiro!$C$16</f>
        <v>30.7</v>
      </c>
      <c r="N26" s="11">
        <f>[22]Fevereiro!$C$17</f>
        <v>32.700000000000003</v>
      </c>
      <c r="O26" s="11">
        <f>[22]Fevereiro!$C$18</f>
        <v>34.200000000000003</v>
      </c>
      <c r="P26" s="11">
        <f>[22]Fevereiro!$C$19</f>
        <v>35</v>
      </c>
      <c r="Q26" s="11">
        <f>[22]Fevereiro!$C$20</f>
        <v>35.799999999999997</v>
      </c>
      <c r="R26" s="11">
        <f>[22]Fevereiro!$C$21</f>
        <v>37</v>
      </c>
      <c r="S26" s="11">
        <f>[22]Fevereiro!$C$22</f>
        <v>35.5</v>
      </c>
      <c r="T26" s="11">
        <f>[22]Fevereiro!$C$23</f>
        <v>34.6</v>
      </c>
      <c r="U26" s="11">
        <f>[22]Fevereiro!$C$24</f>
        <v>35</v>
      </c>
      <c r="V26" s="11">
        <f>[22]Fevereiro!$C$25</f>
        <v>34.9</v>
      </c>
      <c r="W26" s="11">
        <f>[22]Fevereiro!$C$26</f>
        <v>30.7</v>
      </c>
      <c r="X26" s="11">
        <f>[22]Fevereiro!$C$27</f>
        <v>32.200000000000003</v>
      </c>
      <c r="Y26" s="11">
        <f>[22]Fevereiro!$C$28</f>
        <v>31.7</v>
      </c>
      <c r="Z26" s="11">
        <f>[22]Fevereiro!$C$29</f>
        <v>33.5</v>
      </c>
      <c r="AA26" s="11">
        <f>[22]Fevereiro!$C$30</f>
        <v>28</v>
      </c>
      <c r="AB26" s="11">
        <f>[22]Fevereiro!$C$31</f>
        <v>31.1</v>
      </c>
      <c r="AC26" s="11">
        <f>[22]Fevereiro!$C$32</f>
        <v>33.200000000000003</v>
      </c>
      <c r="AD26" s="11">
        <f>[22]Fevereiro!$C$33</f>
        <v>33.1</v>
      </c>
      <c r="AE26" s="121">
        <f t="shared" si="1"/>
        <v>37</v>
      </c>
      <c r="AF26" s="88">
        <f t="shared" si="2"/>
        <v>32.872413793103455</v>
      </c>
      <c r="AH26" t="s">
        <v>47</v>
      </c>
      <c r="AJ26" t="s">
        <v>47</v>
      </c>
    </row>
    <row r="27" spans="1:37" x14ac:dyDescent="0.2">
      <c r="A27" s="57" t="s">
        <v>8</v>
      </c>
      <c r="B27" s="11">
        <f>[23]Fevereiro!$C$5</f>
        <v>28</v>
      </c>
      <c r="C27" s="11">
        <f>[23]Fevereiro!$C$6</f>
        <v>30.7</v>
      </c>
      <c r="D27" s="11">
        <f>[23]Fevereiro!$C$7</f>
        <v>30.3</v>
      </c>
      <c r="E27" s="11">
        <f>[23]Fevereiro!$C$8</f>
        <v>28.1</v>
      </c>
      <c r="F27" s="11">
        <f>[23]Fevereiro!$C$9</f>
        <v>31.2</v>
      </c>
      <c r="G27" s="11">
        <f>[23]Fevereiro!$C$10</f>
        <v>33</v>
      </c>
      <c r="H27" s="11">
        <f>[23]Fevereiro!$C$11</f>
        <v>32.1</v>
      </c>
      <c r="I27" s="11">
        <f>[23]Fevereiro!$C$12</f>
        <v>31.8</v>
      </c>
      <c r="J27" s="11">
        <f>[23]Fevereiro!$C$13</f>
        <v>32.4</v>
      </c>
      <c r="K27" s="11">
        <f>[23]Fevereiro!$C$14</f>
        <v>32.799999999999997</v>
      </c>
      <c r="L27" s="11">
        <f>[23]Fevereiro!$C$15</f>
        <v>29.9</v>
      </c>
      <c r="M27" s="11">
        <f>[23]Fevereiro!$C$16</f>
        <v>30.3</v>
      </c>
      <c r="N27" s="11">
        <f>[23]Fevereiro!$C$17</f>
        <v>31</v>
      </c>
      <c r="O27" s="11">
        <f>[23]Fevereiro!$C$18</f>
        <v>31.7</v>
      </c>
      <c r="P27" s="11">
        <f>[23]Fevereiro!$C$19</f>
        <v>34.799999999999997</v>
      </c>
      <c r="Q27" s="11">
        <f>[23]Fevereiro!$C$20</f>
        <v>36</v>
      </c>
      <c r="R27" s="11">
        <f>[23]Fevereiro!$C$21</f>
        <v>36</v>
      </c>
      <c r="S27" s="11">
        <f>[23]Fevereiro!$C$22</f>
        <v>36.9</v>
      </c>
      <c r="T27" s="11">
        <f>[23]Fevereiro!$C$23</f>
        <v>34.1</v>
      </c>
      <c r="U27" s="11">
        <f>[23]Fevereiro!$C$24</f>
        <v>33.799999999999997</v>
      </c>
      <c r="V27" s="11">
        <f>[23]Fevereiro!$C$25</f>
        <v>33.1</v>
      </c>
      <c r="W27" s="11">
        <f>[23]Fevereiro!$C$26</f>
        <v>29</v>
      </c>
      <c r="X27" s="11">
        <f>[23]Fevereiro!$C$27</f>
        <v>30</v>
      </c>
      <c r="Y27" s="11">
        <f>[23]Fevereiro!$C$28</f>
        <v>31.7</v>
      </c>
      <c r="Z27" s="11">
        <f>[23]Fevereiro!$C$29</f>
        <v>33.9</v>
      </c>
      <c r="AA27" s="11">
        <f>[23]Fevereiro!$C$30</f>
        <v>28.7</v>
      </c>
      <c r="AB27" s="11">
        <f>[23]Fevereiro!$C$31</f>
        <v>30.1</v>
      </c>
      <c r="AC27" s="11">
        <f>[23]Fevereiro!$C$32</f>
        <v>30.8</v>
      </c>
      <c r="AD27" s="11">
        <f>[23]Fevereiro!$C$33</f>
        <v>31.5</v>
      </c>
      <c r="AE27" s="121">
        <f t="shared" si="1"/>
        <v>36.9</v>
      </c>
      <c r="AF27" s="88">
        <f t="shared" si="2"/>
        <v>31.851724137931033</v>
      </c>
      <c r="AH27" t="s">
        <v>47</v>
      </c>
    </row>
    <row r="28" spans="1:37" x14ac:dyDescent="0.2">
      <c r="A28" s="57" t="s">
        <v>9</v>
      </c>
      <c r="B28" s="11">
        <f>[24]Fevereiro!$C$5</f>
        <v>31.6</v>
      </c>
      <c r="C28" s="11">
        <f>[24]Fevereiro!$C$6</f>
        <v>31.9</v>
      </c>
      <c r="D28" s="11">
        <f>[24]Fevereiro!$C$7</f>
        <v>29.8</v>
      </c>
      <c r="E28" s="11">
        <f>[24]Fevereiro!$C$8</f>
        <v>31</v>
      </c>
      <c r="F28" s="11">
        <f>[24]Fevereiro!$C$9</f>
        <v>33.299999999999997</v>
      </c>
      <c r="G28" s="11">
        <f>[24]Fevereiro!$C$10</f>
        <v>33.9</v>
      </c>
      <c r="H28" s="11">
        <f>[24]Fevereiro!$C$11</f>
        <v>32.6</v>
      </c>
      <c r="I28" s="11">
        <f>[24]Fevereiro!$C$12</f>
        <v>31.7</v>
      </c>
      <c r="J28" s="11">
        <f>[24]Fevereiro!$C$13</f>
        <v>33</v>
      </c>
      <c r="K28" s="11">
        <f>[24]Fevereiro!$C$14</f>
        <v>33.700000000000003</v>
      </c>
      <c r="L28" s="11">
        <f>[24]Fevereiro!$C$15</f>
        <v>29.4</v>
      </c>
      <c r="M28" s="11">
        <f>[24]Fevereiro!$C$16</f>
        <v>31.5</v>
      </c>
      <c r="N28" s="11">
        <f>[24]Fevereiro!$C$17</f>
        <v>32.299999999999997</v>
      </c>
      <c r="O28" s="11">
        <f>[24]Fevereiro!$C$18</f>
        <v>33.9</v>
      </c>
      <c r="P28" s="11">
        <f>[24]Fevereiro!$C$19</f>
        <v>35.6</v>
      </c>
      <c r="Q28" s="11">
        <f>[24]Fevereiro!$C$20</f>
        <v>36.799999999999997</v>
      </c>
      <c r="R28" s="11">
        <f>[24]Fevereiro!$C$21</f>
        <v>37.299999999999997</v>
      </c>
      <c r="S28" s="11">
        <f>[24]Fevereiro!$C$22</f>
        <v>37</v>
      </c>
      <c r="T28" s="11">
        <f>[24]Fevereiro!$C$23</f>
        <v>35.6</v>
      </c>
      <c r="U28" s="11">
        <f>[24]Fevereiro!$C$24</f>
        <v>33.1</v>
      </c>
      <c r="V28" s="11">
        <f>[24]Fevereiro!$C$25</f>
        <v>32.799999999999997</v>
      </c>
      <c r="W28" s="11">
        <f>[24]Fevereiro!$C$26</f>
        <v>30.8</v>
      </c>
      <c r="X28" s="11">
        <f>[24]Fevereiro!$C$27</f>
        <v>30.7</v>
      </c>
      <c r="Y28" s="11">
        <f>[24]Fevereiro!$C$28</f>
        <v>32.1</v>
      </c>
      <c r="Z28" s="11">
        <f>[24]Fevereiro!$C$29</f>
        <v>32.4</v>
      </c>
      <c r="AA28" s="11">
        <f>[24]Fevereiro!$C$30</f>
        <v>26.3</v>
      </c>
      <c r="AB28" s="11">
        <f>[24]Fevereiro!$C$31</f>
        <v>31</v>
      </c>
      <c r="AC28" s="11">
        <f>[24]Fevereiro!$C$32</f>
        <v>31.5</v>
      </c>
      <c r="AD28" s="11">
        <f>[24]Fevereiro!$C$33</f>
        <v>31.5</v>
      </c>
      <c r="AE28" s="121">
        <f t="shared" si="1"/>
        <v>37.299999999999997</v>
      </c>
      <c r="AF28" s="88">
        <f t="shared" si="2"/>
        <v>32.555172413793095</v>
      </c>
      <c r="AJ28" t="s">
        <v>47</v>
      </c>
    </row>
    <row r="29" spans="1:37" x14ac:dyDescent="0.2">
      <c r="A29" s="57" t="s">
        <v>42</v>
      </c>
      <c r="B29" s="11">
        <f>[25]Fevereiro!$C$5</f>
        <v>30.6</v>
      </c>
      <c r="C29" s="11">
        <f>[25]Fevereiro!$C$6</f>
        <v>31.9</v>
      </c>
      <c r="D29" s="11">
        <f>[25]Fevereiro!$C$7</f>
        <v>31.2</v>
      </c>
      <c r="E29" s="11">
        <f>[25]Fevereiro!$C$8</f>
        <v>32.1</v>
      </c>
      <c r="F29" s="11">
        <f>[25]Fevereiro!$C$9</f>
        <v>32.5</v>
      </c>
      <c r="G29" s="11">
        <f>[25]Fevereiro!$C$10</f>
        <v>32.4</v>
      </c>
      <c r="H29" s="11">
        <f>[25]Fevereiro!$C$11</f>
        <v>32.299999999999997</v>
      </c>
      <c r="I29" s="11">
        <f>[25]Fevereiro!$C$12</f>
        <v>33.299999999999997</v>
      </c>
      <c r="J29" s="11">
        <f>[25]Fevereiro!$C$13</f>
        <v>33.1</v>
      </c>
      <c r="K29" s="11">
        <f>[25]Fevereiro!$C$14</f>
        <v>32</v>
      </c>
      <c r="L29" s="11">
        <f>[25]Fevereiro!$C$15</f>
        <v>32</v>
      </c>
      <c r="M29" s="11">
        <f>[25]Fevereiro!$C$16</f>
        <v>32.799999999999997</v>
      </c>
      <c r="N29" s="11">
        <f>[25]Fevereiro!$C$17</f>
        <v>32.299999999999997</v>
      </c>
      <c r="O29" s="11">
        <f>[25]Fevereiro!$C$18</f>
        <v>32.6</v>
      </c>
      <c r="P29" s="11">
        <f>[25]Fevereiro!$C$19</f>
        <v>33.9</v>
      </c>
      <c r="Q29" s="11">
        <f>[25]Fevereiro!$C$20</f>
        <v>33.4</v>
      </c>
      <c r="R29" s="11">
        <f>[25]Fevereiro!$C$21</f>
        <v>33.6</v>
      </c>
      <c r="S29" s="11">
        <f>[25]Fevereiro!$C$22</f>
        <v>33.6</v>
      </c>
      <c r="T29" s="11">
        <f>[25]Fevereiro!$C$23</f>
        <v>33.299999999999997</v>
      </c>
      <c r="U29" s="11">
        <f>[25]Fevereiro!$C$24</f>
        <v>33.5</v>
      </c>
      <c r="V29" s="11">
        <f>[25]Fevereiro!$C$25</f>
        <v>33</v>
      </c>
      <c r="W29" s="11">
        <f>[25]Fevereiro!$C$26</f>
        <v>29.6</v>
      </c>
      <c r="X29" s="11">
        <f>[25]Fevereiro!$C$27</f>
        <v>31.6</v>
      </c>
      <c r="Y29" s="11">
        <f>[25]Fevereiro!$C$28</f>
        <v>32.4</v>
      </c>
      <c r="Z29" s="11">
        <f>[25]Fevereiro!$C$29</f>
        <v>32.200000000000003</v>
      </c>
      <c r="AA29" s="11">
        <f>[25]Fevereiro!$C$30</f>
        <v>29</v>
      </c>
      <c r="AB29" s="11">
        <f>[25]Fevereiro!$C$31</f>
        <v>31</v>
      </c>
      <c r="AC29" s="11">
        <f>[25]Fevereiro!$C$32</f>
        <v>32.9</v>
      </c>
      <c r="AD29" s="11">
        <f>[25]Fevereiro!$C$33</f>
        <v>33.9</v>
      </c>
      <c r="AE29" s="121">
        <f t="shared" si="1"/>
        <v>33.9</v>
      </c>
      <c r="AF29" s="88">
        <f t="shared" si="2"/>
        <v>32.344827586206904</v>
      </c>
      <c r="AJ29" t="s">
        <v>47</v>
      </c>
      <c r="AK29" t="s">
        <v>47</v>
      </c>
    </row>
    <row r="30" spans="1:37" x14ac:dyDescent="0.2">
      <c r="A30" s="57" t="s">
        <v>10</v>
      </c>
      <c r="B30" s="11">
        <f>[26]Fevereiro!$C$5</f>
        <v>31.2</v>
      </c>
      <c r="C30" s="11">
        <f>[26]Fevereiro!$C$6</f>
        <v>31.9</v>
      </c>
      <c r="D30" s="11">
        <f>[26]Fevereiro!$C$7</f>
        <v>30.7</v>
      </c>
      <c r="E30" s="11">
        <f>[26]Fevereiro!$C$8</f>
        <v>30.5</v>
      </c>
      <c r="F30" s="11">
        <f>[26]Fevereiro!$C$9</f>
        <v>31.8</v>
      </c>
      <c r="G30" s="11">
        <f>[26]Fevereiro!$C$10</f>
        <v>34.1</v>
      </c>
      <c r="H30" s="11">
        <f>[26]Fevereiro!$C$11</f>
        <v>33.5</v>
      </c>
      <c r="I30" s="11">
        <f>[26]Fevereiro!$C$12</f>
        <v>30</v>
      </c>
      <c r="J30" s="11">
        <f>[26]Fevereiro!$C$13</f>
        <v>33</v>
      </c>
      <c r="K30" s="11">
        <f>[26]Fevereiro!$C$14</f>
        <v>34.5</v>
      </c>
      <c r="L30" s="11">
        <f>[26]Fevereiro!$C$15</f>
        <v>29.3</v>
      </c>
      <c r="M30" s="11">
        <f>[26]Fevereiro!$C$16</f>
        <v>31.2</v>
      </c>
      <c r="N30" s="11">
        <f>[26]Fevereiro!$C$17</f>
        <v>32</v>
      </c>
      <c r="O30" s="11">
        <f>[26]Fevereiro!$C$18</f>
        <v>32.6</v>
      </c>
      <c r="P30" s="11">
        <f>[26]Fevereiro!$C$19</f>
        <v>35</v>
      </c>
      <c r="Q30" s="11">
        <f>[26]Fevereiro!$C$20</f>
        <v>34.700000000000003</v>
      </c>
      <c r="R30" s="11">
        <f>[26]Fevereiro!$C$21</f>
        <v>36.700000000000003</v>
      </c>
      <c r="S30" s="11">
        <f>[26]Fevereiro!$C$22</f>
        <v>36.700000000000003</v>
      </c>
      <c r="T30" s="11">
        <f>[26]Fevereiro!$C$23</f>
        <v>34.700000000000003</v>
      </c>
      <c r="U30" s="11">
        <f>[26]Fevereiro!$C$24</f>
        <v>33.5</v>
      </c>
      <c r="V30" s="11">
        <f>[26]Fevereiro!$C$25</f>
        <v>33.200000000000003</v>
      </c>
      <c r="W30" s="11">
        <f>[26]Fevereiro!$C$26</f>
        <v>29.7</v>
      </c>
      <c r="X30" s="11">
        <f>[26]Fevereiro!$C$27</f>
        <v>31.1</v>
      </c>
      <c r="Y30" s="11">
        <f>[26]Fevereiro!$C$28</f>
        <v>31.1</v>
      </c>
      <c r="Z30" s="11">
        <f>[26]Fevereiro!$C$29</f>
        <v>34</v>
      </c>
      <c r="AA30" s="11">
        <f>[26]Fevereiro!$C$30</f>
        <v>28.7</v>
      </c>
      <c r="AB30" s="11">
        <f>[26]Fevereiro!$C$31</f>
        <v>30.5</v>
      </c>
      <c r="AC30" s="11">
        <f>[26]Fevereiro!$C$32</f>
        <v>31.4</v>
      </c>
      <c r="AD30" s="11">
        <f>[26]Fevereiro!$C$33</f>
        <v>32.200000000000003</v>
      </c>
      <c r="AE30" s="121">
        <f t="shared" si="1"/>
        <v>36.700000000000003</v>
      </c>
      <c r="AF30" s="88">
        <f t="shared" si="2"/>
        <v>32.396551724137943</v>
      </c>
      <c r="AJ30" t="s">
        <v>47</v>
      </c>
      <c r="AK30" t="s">
        <v>47</v>
      </c>
    </row>
    <row r="31" spans="1:37" x14ac:dyDescent="0.2">
      <c r="A31" s="57" t="s">
        <v>172</v>
      </c>
      <c r="B31" s="11">
        <f>[27]Fevereiro!$C$5</f>
        <v>30.8</v>
      </c>
      <c r="C31" s="11">
        <f>[27]Fevereiro!$C$6</f>
        <v>29.6</v>
      </c>
      <c r="D31" s="11">
        <f>[27]Fevereiro!$C$7</f>
        <v>29.9</v>
      </c>
      <c r="E31" s="11">
        <f>[27]Fevereiro!$C$8</f>
        <v>29.8</v>
      </c>
      <c r="F31" s="11">
        <f>[27]Fevereiro!$C$9</f>
        <v>30.6</v>
      </c>
      <c r="G31" s="11">
        <f>[27]Fevereiro!$C$10</f>
        <v>33</v>
      </c>
      <c r="H31" s="11">
        <f>[27]Fevereiro!$C$11</f>
        <v>32.4</v>
      </c>
      <c r="I31" s="11">
        <f>[27]Fevereiro!$C$12</f>
        <v>31.1</v>
      </c>
      <c r="J31" s="11">
        <f>[27]Fevereiro!$C$13</f>
        <v>31.5</v>
      </c>
      <c r="K31" s="11">
        <f>[27]Fevereiro!$C$14</f>
        <v>34.4</v>
      </c>
      <c r="L31" s="11">
        <f>[27]Fevereiro!$C$15</f>
        <v>29.8</v>
      </c>
      <c r="M31" s="11">
        <f>[27]Fevereiro!$C$16</f>
        <v>29.4</v>
      </c>
      <c r="N31" s="11">
        <f>[27]Fevereiro!$C$17</f>
        <v>31.5</v>
      </c>
      <c r="O31" s="11">
        <f>[27]Fevereiro!$C$18</f>
        <v>32.799999999999997</v>
      </c>
      <c r="P31" s="11">
        <f>[27]Fevereiro!$C$19</f>
        <v>34.799999999999997</v>
      </c>
      <c r="Q31" s="11">
        <f>[27]Fevereiro!$C$20</f>
        <v>34.6</v>
      </c>
      <c r="R31" s="11">
        <f>[27]Fevereiro!$C$21</f>
        <v>36</v>
      </c>
      <c r="S31" s="11">
        <f>[27]Fevereiro!$C$22</f>
        <v>35.5</v>
      </c>
      <c r="T31" s="11">
        <f>[27]Fevereiro!$C$23</f>
        <v>35.200000000000003</v>
      </c>
      <c r="U31" s="11">
        <f>[27]Fevereiro!$C$24</f>
        <v>33.1</v>
      </c>
      <c r="V31" s="11">
        <f>[27]Fevereiro!$C$25</f>
        <v>33.1</v>
      </c>
      <c r="W31" s="11">
        <f>[27]Fevereiro!$C$26</f>
        <v>29.1</v>
      </c>
      <c r="X31" s="11">
        <f>[27]Fevereiro!$C$27</f>
        <v>31.6</v>
      </c>
      <c r="Y31" s="11">
        <f>[27]Fevereiro!$C$28</f>
        <v>32.200000000000003</v>
      </c>
      <c r="Z31" s="11">
        <f>[27]Fevereiro!$C$29</f>
        <v>33</v>
      </c>
      <c r="AA31" s="11">
        <f>[27]Fevereiro!$C$30</f>
        <v>28.1</v>
      </c>
      <c r="AB31" s="11">
        <f>[27]Fevereiro!$C$31</f>
        <v>29.9</v>
      </c>
      <c r="AC31" s="11">
        <f>[27]Fevereiro!$C$32</f>
        <v>31.7</v>
      </c>
      <c r="AD31" s="11">
        <f>[27]Fevereiro!$C$33</f>
        <v>32.5</v>
      </c>
      <c r="AE31" s="121">
        <f t="shared" si="1"/>
        <v>36</v>
      </c>
      <c r="AF31" s="88">
        <f t="shared" si="2"/>
        <v>31.965517241379317</v>
      </c>
      <c r="AG31" s="12" t="s">
        <v>47</v>
      </c>
      <c r="AJ31" t="s">
        <v>47</v>
      </c>
    </row>
    <row r="32" spans="1:37" x14ac:dyDescent="0.2">
      <c r="A32" s="57" t="s">
        <v>11</v>
      </c>
      <c r="B32" s="11" t="str">
        <f>[28]Fevereiro!$C$5</f>
        <v>*</v>
      </c>
      <c r="C32" s="11" t="str">
        <f>[28]Fevereiro!$C$6</f>
        <v>*</v>
      </c>
      <c r="D32" s="11" t="str">
        <f>[28]Fevereiro!$C$7</f>
        <v>*</v>
      </c>
      <c r="E32" s="11" t="str">
        <f>[28]Fevereiro!$C$8</f>
        <v>*</v>
      </c>
      <c r="F32" s="11" t="str">
        <f>[28]Fevereiro!$C$9</f>
        <v>*</v>
      </c>
      <c r="G32" s="11" t="str">
        <f>[28]Fevereiro!$C$10</f>
        <v>*</v>
      </c>
      <c r="H32" s="11" t="str">
        <f>[28]Fevereiro!$C$11</f>
        <v>*</v>
      </c>
      <c r="I32" s="11" t="str">
        <f>[28]Fevereiro!$C$12</f>
        <v>*</v>
      </c>
      <c r="J32" s="11" t="str">
        <f>[28]Fevereiro!$C$13</f>
        <v>*</v>
      </c>
      <c r="K32" s="11" t="str">
        <f>[28]Fevereiro!$C$14</f>
        <v>*</v>
      </c>
      <c r="L32" s="11" t="str">
        <f>[28]Fevereiro!$C$15</f>
        <v>*</v>
      </c>
      <c r="M32" s="11" t="str">
        <f>[28]Fevereiro!$C$16</f>
        <v>*</v>
      </c>
      <c r="N32" s="11" t="str">
        <f>[28]Fevereiro!$C$17</f>
        <v>*</v>
      </c>
      <c r="O32" s="11" t="str">
        <f>[28]Fevereiro!$C$18</f>
        <v>*</v>
      </c>
      <c r="P32" s="11" t="str">
        <f>[28]Fevereiro!$C$19</f>
        <v>*</v>
      </c>
      <c r="Q32" s="11" t="str">
        <f>[28]Fevereiro!$C$20</f>
        <v>*</v>
      </c>
      <c r="R32" s="11" t="str">
        <f>[28]Fevereiro!$C$21</f>
        <v>*</v>
      </c>
      <c r="S32" s="11" t="str">
        <f>[28]Fevereiro!$C$22</f>
        <v>*</v>
      </c>
      <c r="T32" s="11" t="str">
        <f>[28]Fevereiro!$C$23</f>
        <v>*</v>
      </c>
      <c r="U32" s="11" t="str">
        <f>[28]Fevereiro!$C$24</f>
        <v>*</v>
      </c>
      <c r="V32" s="11" t="str">
        <f>[28]Fevereiro!$C$25</f>
        <v>*</v>
      </c>
      <c r="W32" s="11" t="str">
        <f>[28]Fevereiro!$C$26</f>
        <v>*</v>
      </c>
      <c r="X32" s="11" t="str">
        <f>[28]Fevereiro!$C$27</f>
        <v>*</v>
      </c>
      <c r="Y32" s="11" t="str">
        <f>[28]Fevereiro!$C$28</f>
        <v>*</v>
      </c>
      <c r="Z32" s="11" t="str">
        <f>[28]Fevereiro!$C$29</f>
        <v>*</v>
      </c>
      <c r="AA32" s="11" t="str">
        <f>[28]Fevereiro!$C$30</f>
        <v>*</v>
      </c>
      <c r="AB32" s="11" t="str">
        <f>[28]Fevereiro!$C$31</f>
        <v>*</v>
      </c>
      <c r="AC32" s="11" t="str">
        <f>[28]Fevereiro!$C$32</f>
        <v>*</v>
      </c>
      <c r="AD32" s="11" t="str">
        <f>[28]Fevereiro!$C$33</f>
        <v>*</v>
      </c>
      <c r="AE32" s="121" t="s">
        <v>226</v>
      </c>
      <c r="AF32" s="88" t="s">
        <v>226</v>
      </c>
      <c r="AK32" t="s">
        <v>47</v>
      </c>
    </row>
    <row r="33" spans="1:37" s="5" customFormat="1" x14ac:dyDescent="0.2">
      <c r="A33" s="57" t="s">
        <v>12</v>
      </c>
      <c r="B33" s="11">
        <f>[29]Fevereiro!$C$5</f>
        <v>32.299999999999997</v>
      </c>
      <c r="C33" s="11">
        <f>[29]Fevereiro!$C$6</f>
        <v>32.1</v>
      </c>
      <c r="D33" s="11">
        <f>[29]Fevereiro!$C$7</f>
        <v>29.5</v>
      </c>
      <c r="E33" s="11">
        <f>[29]Fevereiro!$C$8</f>
        <v>33.6</v>
      </c>
      <c r="F33" s="11">
        <f>[29]Fevereiro!$C$9</f>
        <v>32.1</v>
      </c>
      <c r="G33" s="11">
        <f>[29]Fevereiro!$C$10</f>
        <v>33.9</v>
      </c>
      <c r="H33" s="11">
        <f>[29]Fevereiro!$C$11</f>
        <v>33.6</v>
      </c>
      <c r="I33" s="11">
        <f>[29]Fevereiro!$C$12</f>
        <v>34.700000000000003</v>
      </c>
      <c r="J33" s="11">
        <f>[29]Fevereiro!$C$13</f>
        <v>33</v>
      </c>
      <c r="K33" s="11">
        <f>[29]Fevereiro!$C$14</f>
        <v>32.4</v>
      </c>
      <c r="L33" s="11">
        <f>[29]Fevereiro!$C$15</f>
        <v>32.1</v>
      </c>
      <c r="M33" s="11">
        <f>[29]Fevereiro!$C$16</f>
        <v>32.4</v>
      </c>
      <c r="N33" s="11">
        <f>[29]Fevereiro!$C$17</f>
        <v>32.299999999999997</v>
      </c>
      <c r="O33" s="11">
        <f>[29]Fevereiro!$C$18</f>
        <v>33</v>
      </c>
      <c r="P33" s="11">
        <f>[29]Fevereiro!$C$19</f>
        <v>35.200000000000003</v>
      </c>
      <c r="Q33" s="11">
        <f>[29]Fevereiro!$C$20</f>
        <v>34.1</v>
      </c>
      <c r="R33" s="11">
        <f>[29]Fevereiro!$C$21</f>
        <v>34.9</v>
      </c>
      <c r="S33" s="11">
        <f>[29]Fevereiro!$C$22</f>
        <v>35.5</v>
      </c>
      <c r="T33" s="11">
        <f>[29]Fevereiro!$C$23</f>
        <v>34.1</v>
      </c>
      <c r="U33" s="11">
        <f>[29]Fevereiro!$C$24</f>
        <v>31.9</v>
      </c>
      <c r="V33" s="11">
        <f>[29]Fevereiro!$C$25</f>
        <v>31.6</v>
      </c>
      <c r="W33" s="11">
        <f>[29]Fevereiro!$C$26</f>
        <v>29.7</v>
      </c>
      <c r="X33" s="11">
        <f>[29]Fevereiro!$C$27</f>
        <v>31.1</v>
      </c>
      <c r="Y33" s="11">
        <f>[29]Fevereiro!$C$28</f>
        <v>32.799999999999997</v>
      </c>
      <c r="Z33" s="11">
        <f>[29]Fevereiro!$C$29</f>
        <v>31.7</v>
      </c>
      <c r="AA33" s="11">
        <f>[29]Fevereiro!$C$30</f>
        <v>27.8</v>
      </c>
      <c r="AB33" s="11">
        <f>[29]Fevereiro!$C$31</f>
        <v>31.9</v>
      </c>
      <c r="AC33" s="11">
        <f>[29]Fevereiro!$C$32</f>
        <v>32.799999999999997</v>
      </c>
      <c r="AD33" s="11">
        <f>[29]Fevereiro!$C$33</f>
        <v>33.799999999999997</v>
      </c>
      <c r="AE33" s="121">
        <f t="shared" si="1"/>
        <v>35.5</v>
      </c>
      <c r="AF33" s="88">
        <f t="shared" si="2"/>
        <v>32.617241379310343</v>
      </c>
      <c r="AJ33" s="5" t="s">
        <v>47</v>
      </c>
      <c r="AK33" s="5" t="s">
        <v>47</v>
      </c>
    </row>
    <row r="34" spans="1:37" x14ac:dyDescent="0.2">
      <c r="A34" s="57" t="s">
        <v>13</v>
      </c>
      <c r="B34" s="11">
        <f>[30]Fevereiro!$C$5</f>
        <v>34</v>
      </c>
      <c r="C34" s="11">
        <f>[30]Fevereiro!$C$6</f>
        <v>32.9</v>
      </c>
      <c r="D34" s="11">
        <f>[30]Fevereiro!$C$7</f>
        <v>33.799999999999997</v>
      </c>
      <c r="E34" s="11">
        <f>[30]Fevereiro!$C$8</f>
        <v>33.799999999999997</v>
      </c>
      <c r="F34" s="11">
        <f>[30]Fevereiro!$C$9</f>
        <v>33.4</v>
      </c>
      <c r="G34" s="11">
        <f>[30]Fevereiro!$C$10</f>
        <v>32</v>
      </c>
      <c r="H34" s="11">
        <f>[30]Fevereiro!$C$11</f>
        <v>35.4</v>
      </c>
      <c r="I34" s="11">
        <f>[30]Fevereiro!$C$12</f>
        <v>35.4</v>
      </c>
      <c r="J34" s="11">
        <f>[30]Fevereiro!$C$13</f>
        <v>32.799999999999997</v>
      </c>
      <c r="K34" s="11">
        <f>[30]Fevereiro!$C$14</f>
        <v>32.1</v>
      </c>
      <c r="L34" s="11">
        <f>[30]Fevereiro!$C$15</f>
        <v>32</v>
      </c>
      <c r="M34" s="11">
        <f>[30]Fevereiro!$C$16</f>
        <v>31.1</v>
      </c>
      <c r="N34" s="11">
        <f>[30]Fevereiro!$C$17</f>
        <v>33.799999999999997</v>
      </c>
      <c r="O34" s="11">
        <f>[30]Fevereiro!$C$18</f>
        <v>35.200000000000003</v>
      </c>
      <c r="P34" s="11">
        <f>[30]Fevereiro!$C$19</f>
        <v>36.9</v>
      </c>
      <c r="Q34" s="11">
        <f>[30]Fevereiro!$C$20</f>
        <v>36.5</v>
      </c>
      <c r="R34" s="11">
        <f>[30]Fevereiro!$C$21</f>
        <v>35.9</v>
      </c>
      <c r="S34" s="11">
        <f>[30]Fevereiro!$C$22</f>
        <v>36.9</v>
      </c>
      <c r="T34" s="11">
        <f>[30]Fevereiro!$C$23</f>
        <v>35.1</v>
      </c>
      <c r="U34" s="11">
        <f>[30]Fevereiro!$C$24</f>
        <v>32.9</v>
      </c>
      <c r="V34" s="11">
        <f>[30]Fevereiro!$C$25</f>
        <v>32.4</v>
      </c>
      <c r="W34" s="11">
        <f>[30]Fevereiro!$C$26</f>
        <v>27.3</v>
      </c>
      <c r="X34" s="11">
        <f>[30]Fevereiro!$C$27</f>
        <v>31</v>
      </c>
      <c r="Y34" s="11">
        <f>[30]Fevereiro!$C$28</f>
        <v>32.799999999999997</v>
      </c>
      <c r="Z34" s="11">
        <f>[30]Fevereiro!$C$29</f>
        <v>34.4</v>
      </c>
      <c r="AA34" s="11">
        <f>[30]Fevereiro!$C$30</f>
        <v>30.2</v>
      </c>
      <c r="AB34" s="11">
        <f>[30]Fevereiro!$C$31</f>
        <v>32.5</v>
      </c>
      <c r="AC34" s="11">
        <f>[30]Fevereiro!$C$32</f>
        <v>34.299999999999997</v>
      </c>
      <c r="AD34" s="11">
        <f>[30]Fevereiro!$C$33</f>
        <v>34.9</v>
      </c>
      <c r="AE34" s="121">
        <f t="shared" si="1"/>
        <v>36.9</v>
      </c>
      <c r="AF34" s="88">
        <f t="shared" si="2"/>
        <v>33.506896551724132</v>
      </c>
    </row>
    <row r="35" spans="1:37" x14ac:dyDescent="0.2">
      <c r="A35" s="57" t="s">
        <v>173</v>
      </c>
      <c r="B35" s="11">
        <f>[31]Fevereiro!$C$5</f>
        <v>31.5</v>
      </c>
      <c r="C35" s="11">
        <f>[31]Fevereiro!$C$6</f>
        <v>32.1</v>
      </c>
      <c r="D35" s="11">
        <f>[31]Fevereiro!$C$7</f>
        <v>30.2</v>
      </c>
      <c r="E35" s="11">
        <f>[31]Fevereiro!$C$8</f>
        <v>32.4</v>
      </c>
      <c r="F35" s="11">
        <f>[31]Fevereiro!$C$9</f>
        <v>31.6</v>
      </c>
      <c r="G35" s="11">
        <f>[31]Fevereiro!$C$10</f>
        <v>32.700000000000003</v>
      </c>
      <c r="H35" s="11">
        <f>[31]Fevereiro!$C$11</f>
        <v>33.200000000000003</v>
      </c>
      <c r="I35" s="11">
        <f>[31]Fevereiro!$C$12</f>
        <v>31.8</v>
      </c>
      <c r="J35" s="11">
        <f>[31]Fevereiro!$C$13</f>
        <v>33.1</v>
      </c>
      <c r="K35" s="11">
        <f>[31]Fevereiro!$C$14</f>
        <v>33.6</v>
      </c>
      <c r="L35" s="11">
        <f>[31]Fevereiro!$C$15</f>
        <v>30.4</v>
      </c>
      <c r="M35" s="11">
        <f>[31]Fevereiro!$C$16</f>
        <v>30.9</v>
      </c>
      <c r="N35" s="11">
        <f>[31]Fevereiro!$C$17</f>
        <v>32.299999999999997</v>
      </c>
      <c r="O35" s="11">
        <f>[31]Fevereiro!$C$18</f>
        <v>35</v>
      </c>
      <c r="P35" s="11">
        <f>[31]Fevereiro!$C$19</f>
        <v>33.799999999999997</v>
      </c>
      <c r="Q35" s="11">
        <f>[31]Fevereiro!$C$20</f>
        <v>35.1</v>
      </c>
      <c r="R35" s="11">
        <f>[31]Fevereiro!$C$21</f>
        <v>35.299999999999997</v>
      </c>
      <c r="S35" s="11">
        <f>[31]Fevereiro!$C$22</f>
        <v>35.5</v>
      </c>
      <c r="T35" s="11">
        <f>[31]Fevereiro!$C$23</f>
        <v>34.4</v>
      </c>
      <c r="U35" s="11">
        <f>[31]Fevereiro!$C$24</f>
        <v>33.4</v>
      </c>
      <c r="V35" s="11">
        <f>[31]Fevereiro!$C$25</f>
        <v>33.700000000000003</v>
      </c>
      <c r="W35" s="11">
        <f>[31]Fevereiro!$C$26</f>
        <v>30.7</v>
      </c>
      <c r="X35" s="11">
        <f>[31]Fevereiro!$C$27</f>
        <v>31.7</v>
      </c>
      <c r="Y35" s="11">
        <f>[31]Fevereiro!$C$28</f>
        <v>30.4</v>
      </c>
      <c r="Z35" s="11">
        <f>[31]Fevereiro!$C$29</f>
        <v>32.799999999999997</v>
      </c>
      <c r="AA35" s="11">
        <f>[31]Fevereiro!$C$30</f>
        <v>26.7</v>
      </c>
      <c r="AB35" s="11">
        <f>[31]Fevereiro!$C$31</f>
        <v>30.5</v>
      </c>
      <c r="AC35" s="11">
        <f>[31]Fevereiro!$C$32</f>
        <v>31.9</v>
      </c>
      <c r="AD35" s="11">
        <f>[31]Fevereiro!$C$33</f>
        <v>32</v>
      </c>
      <c r="AE35" s="121">
        <f t="shared" si="1"/>
        <v>35.5</v>
      </c>
      <c r="AF35" s="88">
        <f t="shared" si="2"/>
        <v>32.368965517241378</v>
      </c>
    </row>
    <row r="36" spans="1:37" x14ac:dyDescent="0.2">
      <c r="A36" s="57" t="s">
        <v>144</v>
      </c>
      <c r="B36" s="11" t="str">
        <f>[32]Fevereiro!$C$5</f>
        <v>*</v>
      </c>
      <c r="C36" s="11" t="str">
        <f>[32]Fevereiro!$C$6</f>
        <v>*</v>
      </c>
      <c r="D36" s="11" t="str">
        <f>[32]Fevereiro!$C$7</f>
        <v>*</v>
      </c>
      <c r="E36" s="11" t="str">
        <f>[32]Fevereiro!$C$8</f>
        <v>*</v>
      </c>
      <c r="F36" s="11" t="str">
        <f>[32]Fevereiro!$C$9</f>
        <v>*</v>
      </c>
      <c r="G36" s="11" t="str">
        <f>[32]Fevereiro!$C$10</f>
        <v>*</v>
      </c>
      <c r="H36" s="11" t="str">
        <f>[32]Fevereiro!$C$11</f>
        <v>*</v>
      </c>
      <c r="I36" s="11" t="str">
        <f>[32]Fevereiro!$C$12</f>
        <v>*</v>
      </c>
      <c r="J36" s="11" t="str">
        <f>[32]Fevereiro!$C$13</f>
        <v>*</v>
      </c>
      <c r="K36" s="11" t="str">
        <f>[32]Fevereiro!$C$14</f>
        <v>*</v>
      </c>
      <c r="L36" s="11" t="str">
        <f>[32]Fevereiro!$C$15</f>
        <v>*</v>
      </c>
      <c r="M36" s="11" t="str">
        <f>[32]Fevereiro!$C$16</f>
        <v>*</v>
      </c>
      <c r="N36" s="11" t="str">
        <f>[32]Fevereiro!$C$17</f>
        <v>*</v>
      </c>
      <c r="O36" s="11" t="str">
        <f>[32]Fevereiro!$C$18</f>
        <v>*</v>
      </c>
      <c r="P36" s="11" t="str">
        <f>[32]Fevereiro!$C$19</f>
        <v>*</v>
      </c>
      <c r="Q36" s="11" t="str">
        <f>[32]Fevereiro!$C$20</f>
        <v>*</v>
      </c>
      <c r="R36" s="11" t="str">
        <f>[32]Fevereiro!$C$21</f>
        <v>*</v>
      </c>
      <c r="S36" s="11" t="str">
        <f>[32]Fevereiro!$C$22</f>
        <v>*</v>
      </c>
      <c r="T36" s="11" t="str">
        <f>[32]Fevereiro!$C$23</f>
        <v>*</v>
      </c>
      <c r="U36" s="11" t="str">
        <f>[32]Fevereiro!$C$24</f>
        <v>*</v>
      </c>
      <c r="V36" s="11" t="str">
        <f>[32]Fevereiro!$C$25</f>
        <v>*</v>
      </c>
      <c r="W36" s="11" t="str">
        <f>[32]Fevereiro!$C$26</f>
        <v>*</v>
      </c>
      <c r="X36" s="11" t="str">
        <f>[32]Fevereiro!$C$27</f>
        <v>*</v>
      </c>
      <c r="Y36" s="11" t="str">
        <f>[32]Fevereiro!$C$28</f>
        <v>*</v>
      </c>
      <c r="Z36" s="11" t="str">
        <f>[32]Fevereiro!$C$29</f>
        <v>*</v>
      </c>
      <c r="AA36" s="11" t="str">
        <f>[32]Fevereiro!$C$30</f>
        <v>*</v>
      </c>
      <c r="AB36" s="11" t="str">
        <f>[32]Fevereiro!$C$31</f>
        <v>*</v>
      </c>
      <c r="AC36" s="11" t="str">
        <f>[32]Fevereiro!$C$32</f>
        <v>*</v>
      </c>
      <c r="AD36" s="11" t="str">
        <f>[32]Fevereiro!$C$33</f>
        <v>*</v>
      </c>
      <c r="AE36" s="121" t="s">
        <v>226</v>
      </c>
      <c r="AF36" s="88" t="s">
        <v>226</v>
      </c>
      <c r="AJ36" t="s">
        <v>47</v>
      </c>
    </row>
    <row r="37" spans="1:37" x14ac:dyDescent="0.2">
      <c r="A37" s="57" t="s">
        <v>14</v>
      </c>
      <c r="B37" s="11">
        <f>[33]Fevereiro!$C$5</f>
        <v>33</v>
      </c>
      <c r="C37" s="11">
        <f>[33]Fevereiro!$C$6</f>
        <v>32.700000000000003</v>
      </c>
      <c r="D37" s="11">
        <f>[33]Fevereiro!$C$7</f>
        <v>34</v>
      </c>
      <c r="E37" s="11">
        <f>[33]Fevereiro!$C$8</f>
        <v>34.200000000000003</v>
      </c>
      <c r="F37" s="11">
        <f>[33]Fevereiro!$C$9</f>
        <v>31.3</v>
      </c>
      <c r="G37" s="11">
        <f>[33]Fevereiro!$C$10</f>
        <v>31.9</v>
      </c>
      <c r="H37" s="11">
        <f>[33]Fevereiro!$C$11</f>
        <v>31.2</v>
      </c>
      <c r="I37" s="11">
        <f>[33]Fevereiro!$C$12</f>
        <v>30.7</v>
      </c>
      <c r="J37" s="11">
        <f>[33]Fevereiro!$C$13</f>
        <v>31.1</v>
      </c>
      <c r="K37" s="11">
        <f>[33]Fevereiro!$C$14</f>
        <v>28.8</v>
      </c>
      <c r="L37" s="11">
        <f>[33]Fevereiro!$C$15</f>
        <v>32.4</v>
      </c>
      <c r="M37" s="11">
        <f>[33]Fevereiro!$C$16</f>
        <v>29</v>
      </c>
      <c r="N37" s="11">
        <f>[33]Fevereiro!$C$17</f>
        <v>31.3</v>
      </c>
      <c r="O37" s="11">
        <f>[33]Fevereiro!$C$18</f>
        <v>33.6</v>
      </c>
      <c r="P37" s="11">
        <f>[33]Fevereiro!$C$19</f>
        <v>27.4</v>
      </c>
      <c r="Q37" s="11" t="str">
        <f>[33]Fevereiro!$C$20</f>
        <v>*</v>
      </c>
      <c r="R37" s="11" t="str">
        <f>[33]Fevereiro!$C$21</f>
        <v>*</v>
      </c>
      <c r="S37" s="11" t="str">
        <f>[33]Fevereiro!$C$22</f>
        <v>*</v>
      </c>
      <c r="T37" s="11" t="str">
        <f>[33]Fevereiro!$C$23</f>
        <v>*</v>
      </c>
      <c r="U37" s="11" t="str">
        <f>[33]Fevereiro!$C$24</f>
        <v>*</v>
      </c>
      <c r="V37" s="11" t="str">
        <f>[33]Fevereiro!$C$25</f>
        <v>*</v>
      </c>
      <c r="W37" s="11" t="str">
        <f>[33]Fevereiro!$C$26</f>
        <v>*</v>
      </c>
      <c r="X37" s="11" t="str">
        <f>[33]Fevereiro!$C$27</f>
        <v>*</v>
      </c>
      <c r="Y37" s="11" t="str">
        <f>[33]Fevereiro!$C$28</f>
        <v>*</v>
      </c>
      <c r="Z37" s="11" t="str">
        <f>[33]Fevereiro!$C$29</f>
        <v>*</v>
      </c>
      <c r="AA37" s="11" t="str">
        <f>[33]Fevereiro!$C$30</f>
        <v>*</v>
      </c>
      <c r="AB37" s="11" t="str">
        <f>[33]Fevereiro!$C$31</f>
        <v>*</v>
      </c>
      <c r="AC37" s="11" t="str">
        <f>[33]Fevereiro!$C$32</f>
        <v>*</v>
      </c>
      <c r="AD37" s="11" t="str">
        <f>[33]Fevereiro!$C$33</f>
        <v>*</v>
      </c>
      <c r="AE37" s="121">
        <f t="shared" si="1"/>
        <v>34.200000000000003</v>
      </c>
      <c r="AF37" s="88">
        <f t="shared" si="2"/>
        <v>31.506666666666668</v>
      </c>
      <c r="AH37" t="s">
        <v>47</v>
      </c>
      <c r="AJ37" t="s">
        <v>47</v>
      </c>
    </row>
    <row r="38" spans="1:37" x14ac:dyDescent="0.2">
      <c r="A38" s="57" t="s">
        <v>174</v>
      </c>
      <c r="B38" s="11">
        <f>[34]Fevereiro!$C$5</f>
        <v>29.3</v>
      </c>
      <c r="C38" s="11">
        <f>[34]Fevereiro!$C$6</f>
        <v>29.8</v>
      </c>
      <c r="D38" s="11">
        <f>[34]Fevereiro!$C$7</f>
        <v>31</v>
      </c>
      <c r="E38" s="11">
        <f>[34]Fevereiro!$C$8</f>
        <v>29.3</v>
      </c>
      <c r="F38" s="11">
        <f>[34]Fevereiro!$C$9</f>
        <v>27.8</v>
      </c>
      <c r="G38" s="11">
        <f>[34]Fevereiro!$C$10</f>
        <v>27.8</v>
      </c>
      <c r="H38" s="11">
        <f>[34]Fevereiro!$C$11</f>
        <v>30.4</v>
      </c>
      <c r="I38" s="11">
        <f>[34]Fevereiro!$C$12</f>
        <v>29.2</v>
      </c>
      <c r="J38" s="11">
        <f>[34]Fevereiro!$C$13</f>
        <v>28.9</v>
      </c>
      <c r="K38" s="11">
        <f>[34]Fevereiro!$C$14</f>
        <v>28.4</v>
      </c>
      <c r="L38" s="11">
        <f>[34]Fevereiro!$C$15</f>
        <v>29.5</v>
      </c>
      <c r="M38" s="11">
        <f>[34]Fevereiro!$C$16</f>
        <v>28.3</v>
      </c>
      <c r="N38" s="11">
        <f>[34]Fevereiro!$C$17</f>
        <v>29.1</v>
      </c>
      <c r="O38" s="11">
        <f>[34]Fevereiro!$C$18</f>
        <v>29.9</v>
      </c>
      <c r="P38" s="11">
        <f>[34]Fevereiro!$C$19</f>
        <v>29.6</v>
      </c>
      <c r="Q38" s="11">
        <f>[34]Fevereiro!$C$20</f>
        <v>30.1</v>
      </c>
      <c r="R38" s="11">
        <f>[34]Fevereiro!$C$21</f>
        <v>28.7</v>
      </c>
      <c r="S38" s="11">
        <f>[34]Fevereiro!$C$22</f>
        <v>28.9</v>
      </c>
      <c r="T38" s="11">
        <f>[34]Fevereiro!$C$23</f>
        <v>28</v>
      </c>
      <c r="U38" s="11">
        <f>[34]Fevereiro!$C$24</f>
        <v>29.1</v>
      </c>
      <c r="V38" s="11">
        <f>[34]Fevereiro!$C$25</f>
        <v>28.1</v>
      </c>
      <c r="W38" s="11">
        <f>[34]Fevereiro!$C$26</f>
        <v>27.4</v>
      </c>
      <c r="X38" s="11">
        <f>[34]Fevereiro!$C$27</f>
        <v>27.8</v>
      </c>
      <c r="Y38" s="11">
        <f>[34]Fevereiro!$C$28</f>
        <v>28.9</v>
      </c>
      <c r="Z38" s="11">
        <f>[34]Fevereiro!$C$29</f>
        <v>29.8</v>
      </c>
      <c r="AA38" s="11">
        <f>[34]Fevereiro!$C$30</f>
        <v>28.7</v>
      </c>
      <c r="AB38" s="11">
        <f>[34]Fevereiro!$C$31</f>
        <v>29.2</v>
      </c>
      <c r="AC38" s="11">
        <f>[34]Fevereiro!$C$32</f>
        <v>30.3</v>
      </c>
      <c r="AD38" s="11">
        <f>[34]Fevereiro!$C$33</f>
        <v>30.9</v>
      </c>
      <c r="AE38" s="121">
        <f t="shared" si="1"/>
        <v>31</v>
      </c>
      <c r="AF38" s="88">
        <f t="shared" si="2"/>
        <v>29.110344827586204</v>
      </c>
    </row>
    <row r="39" spans="1:37" x14ac:dyDescent="0.2">
      <c r="A39" s="57" t="s">
        <v>15</v>
      </c>
      <c r="B39" s="11">
        <f>[35]Fevereiro!$C$5</f>
        <v>30</v>
      </c>
      <c r="C39" s="11">
        <f>[35]Fevereiro!$C$6</f>
        <v>30</v>
      </c>
      <c r="D39" s="11">
        <f>[35]Fevereiro!$C$7</f>
        <v>30.1</v>
      </c>
      <c r="E39" s="11">
        <f>[35]Fevereiro!$C$8</f>
        <v>29.9</v>
      </c>
      <c r="F39" s="11">
        <f>[35]Fevereiro!$C$9</f>
        <v>30</v>
      </c>
      <c r="G39" s="11">
        <f>[35]Fevereiro!$C$10</f>
        <v>32</v>
      </c>
      <c r="H39" s="11">
        <f>[35]Fevereiro!$C$11</f>
        <v>32</v>
      </c>
      <c r="I39" s="11">
        <f>[35]Fevereiro!$C$12</f>
        <v>32</v>
      </c>
      <c r="J39" s="11">
        <f>[35]Fevereiro!$C$13</f>
        <v>32.299999999999997</v>
      </c>
      <c r="K39" s="11">
        <f>[35]Fevereiro!$C$14</f>
        <v>32.6</v>
      </c>
      <c r="L39" s="11">
        <f>[35]Fevereiro!$C$15</f>
        <v>29.4</v>
      </c>
      <c r="M39" s="11">
        <f>[35]Fevereiro!$C$16</f>
        <v>28.7</v>
      </c>
      <c r="N39" s="11">
        <f>[35]Fevereiro!$C$17</f>
        <v>30.5</v>
      </c>
      <c r="O39" s="11">
        <f>[35]Fevereiro!$C$18</f>
        <v>31.1</v>
      </c>
      <c r="P39" s="11">
        <f>[35]Fevereiro!$C$19</f>
        <v>33.5</v>
      </c>
      <c r="Q39" s="11">
        <f>[35]Fevereiro!$C$20</f>
        <v>33.200000000000003</v>
      </c>
      <c r="R39" s="11">
        <f>[35]Fevereiro!$C$21</f>
        <v>33.299999999999997</v>
      </c>
      <c r="S39" s="11">
        <f>[35]Fevereiro!$C$22</f>
        <v>33.200000000000003</v>
      </c>
      <c r="T39" s="11">
        <f>[35]Fevereiro!$C$23</f>
        <v>31.4</v>
      </c>
      <c r="U39" s="11">
        <f>[35]Fevereiro!$C$24</f>
        <v>30.5</v>
      </c>
      <c r="V39" s="11">
        <f>[35]Fevereiro!$C$25</f>
        <v>29.3</v>
      </c>
      <c r="W39" s="11">
        <f>[35]Fevereiro!$C$26</f>
        <v>25.8</v>
      </c>
      <c r="X39" s="11">
        <f>[35]Fevereiro!$C$27</f>
        <v>30.4</v>
      </c>
      <c r="Y39" s="11">
        <f>[35]Fevereiro!$C$28</f>
        <v>31.8</v>
      </c>
      <c r="Z39" s="11">
        <f>[35]Fevereiro!$C$29</f>
        <v>30.4</v>
      </c>
      <c r="AA39" s="11">
        <f>[35]Fevereiro!$C$30</f>
        <v>27.7</v>
      </c>
      <c r="AB39" s="11">
        <f>[35]Fevereiro!$C$31</f>
        <v>28.8</v>
      </c>
      <c r="AC39" s="11">
        <f>[35]Fevereiro!$C$32</f>
        <v>30.1</v>
      </c>
      <c r="AD39" s="11">
        <f>[35]Fevereiro!$C$33</f>
        <v>30.7</v>
      </c>
      <c r="AE39" s="121">
        <f t="shared" si="1"/>
        <v>33.5</v>
      </c>
      <c r="AF39" s="88">
        <f t="shared" si="2"/>
        <v>30.713793103448275</v>
      </c>
      <c r="AG39" s="12" t="s">
        <v>47</v>
      </c>
      <c r="AJ39" t="s">
        <v>47</v>
      </c>
    </row>
    <row r="40" spans="1:37" x14ac:dyDescent="0.2">
      <c r="A40" s="57" t="s">
        <v>16</v>
      </c>
      <c r="B40" s="11">
        <f>[36]Fevereiro!$C$5</f>
        <v>33.1</v>
      </c>
      <c r="C40" s="11">
        <f>[36]Fevereiro!$C$6</f>
        <v>35.1</v>
      </c>
      <c r="D40" s="11">
        <f>[36]Fevereiro!$C$7</f>
        <v>30</v>
      </c>
      <c r="E40" s="11">
        <f>[36]Fevereiro!$C$8</f>
        <v>34.799999999999997</v>
      </c>
      <c r="F40" s="11">
        <f>[36]Fevereiro!$C$9</f>
        <v>36</v>
      </c>
      <c r="G40" s="11">
        <f>[36]Fevereiro!$C$10</f>
        <v>36</v>
      </c>
      <c r="H40" s="11">
        <f>[36]Fevereiro!$C$11</f>
        <v>36.6</v>
      </c>
      <c r="I40" s="11">
        <f>[36]Fevereiro!$C$12</f>
        <v>23.9</v>
      </c>
      <c r="J40" s="11" t="str">
        <f>[36]Fevereiro!$C$13</f>
        <v>*</v>
      </c>
      <c r="K40" s="11" t="str">
        <f>[36]Fevereiro!$C$14</f>
        <v>*</v>
      </c>
      <c r="L40" s="11">
        <f>[36]Fevereiro!$C$15</f>
        <v>33.200000000000003</v>
      </c>
      <c r="M40" s="11">
        <f>[36]Fevereiro!$C$16</f>
        <v>35.5</v>
      </c>
      <c r="N40" s="11">
        <f>[36]Fevereiro!$C$17</f>
        <v>35.6</v>
      </c>
      <c r="O40" s="11">
        <f>[36]Fevereiro!$C$18</f>
        <v>35.799999999999997</v>
      </c>
      <c r="P40" s="11">
        <f>[36]Fevereiro!$C$19</f>
        <v>36.1</v>
      </c>
      <c r="Q40" s="11">
        <f>[36]Fevereiro!$C$20</f>
        <v>37.799999999999997</v>
      </c>
      <c r="R40" s="11">
        <f>[36]Fevereiro!$C$21</f>
        <v>32.200000000000003</v>
      </c>
      <c r="S40" s="11" t="str">
        <f>[36]Fevereiro!$C$22</f>
        <v>*</v>
      </c>
      <c r="T40" s="11" t="str">
        <f>[36]Fevereiro!$C$23</f>
        <v>*</v>
      </c>
      <c r="U40" s="11">
        <f>[36]Fevereiro!$C$24</f>
        <v>26.9</v>
      </c>
      <c r="V40" s="11">
        <f>[36]Fevereiro!$C$25</f>
        <v>32.200000000000003</v>
      </c>
      <c r="W40" s="11">
        <f>[36]Fevereiro!$C$26</f>
        <v>28.2</v>
      </c>
      <c r="X40" s="11">
        <f>[36]Fevereiro!$C$27</f>
        <v>31.6</v>
      </c>
      <c r="Y40" s="11">
        <f>[36]Fevereiro!$C$28</f>
        <v>35.799999999999997</v>
      </c>
      <c r="Z40" s="11">
        <f>[36]Fevereiro!$C$29</f>
        <v>35.4</v>
      </c>
      <c r="AA40" s="11">
        <f>[36]Fevereiro!$C$30</f>
        <v>31.3</v>
      </c>
      <c r="AB40" s="11" t="str">
        <f>[36]Fevereiro!$C$31</f>
        <v>*</v>
      </c>
      <c r="AC40" s="11" t="str">
        <f>[36]Fevereiro!$C$32</f>
        <v>*</v>
      </c>
      <c r="AD40" s="11" t="str">
        <f>[36]Fevereiro!$C$33</f>
        <v>*</v>
      </c>
      <c r="AE40" s="121">
        <f t="shared" si="1"/>
        <v>37.799999999999997</v>
      </c>
      <c r="AF40" s="88">
        <f t="shared" si="2"/>
        <v>33.322727272727271</v>
      </c>
      <c r="AI40" t="s">
        <v>47</v>
      </c>
      <c r="AJ40" t="s">
        <v>47</v>
      </c>
      <c r="AK40" t="s">
        <v>47</v>
      </c>
    </row>
    <row r="41" spans="1:37" x14ac:dyDescent="0.2">
      <c r="A41" s="57" t="s">
        <v>175</v>
      </c>
      <c r="B41" s="11">
        <f>[37]Fevereiro!$C$5</f>
        <v>33.299999999999997</v>
      </c>
      <c r="C41" s="11">
        <f>[37]Fevereiro!$C$6</f>
        <v>31.3</v>
      </c>
      <c r="D41" s="11">
        <f>[37]Fevereiro!$C$7</f>
        <v>34.200000000000003</v>
      </c>
      <c r="E41" s="11">
        <f>[37]Fevereiro!$C$8</f>
        <v>35.4</v>
      </c>
      <c r="F41" s="11">
        <f>[37]Fevereiro!$C$9</f>
        <v>33.5</v>
      </c>
      <c r="G41" s="11">
        <f>[37]Fevereiro!$C$10</f>
        <v>34.200000000000003</v>
      </c>
      <c r="H41" s="11">
        <f>[37]Fevereiro!$C$11</f>
        <v>33.5</v>
      </c>
      <c r="I41" s="11">
        <f>[37]Fevereiro!$C$12</f>
        <v>32.700000000000003</v>
      </c>
      <c r="J41" s="11">
        <f>[37]Fevereiro!$C$13</f>
        <v>32.700000000000003</v>
      </c>
      <c r="K41" s="11">
        <f>[37]Fevereiro!$C$14</f>
        <v>31.4</v>
      </c>
      <c r="L41" s="11">
        <f>[37]Fevereiro!$C$15</f>
        <v>31.5</v>
      </c>
      <c r="M41" s="11">
        <f>[37]Fevereiro!$C$16</f>
        <v>31</v>
      </c>
      <c r="N41" s="11">
        <f>[37]Fevereiro!$C$17</f>
        <v>32.9</v>
      </c>
      <c r="O41" s="11">
        <f>[37]Fevereiro!$C$18</f>
        <v>35.5</v>
      </c>
      <c r="P41" s="11">
        <f>[37]Fevereiro!$C$19</f>
        <v>36.299999999999997</v>
      </c>
      <c r="Q41" s="11">
        <f>[37]Fevereiro!$C$20</f>
        <v>36.5</v>
      </c>
      <c r="R41" s="11">
        <f>[37]Fevereiro!$C$21</f>
        <v>36.9</v>
      </c>
      <c r="S41" s="11">
        <f>[37]Fevereiro!$C$22</f>
        <v>37.299999999999997</v>
      </c>
      <c r="T41" s="11">
        <f>[37]Fevereiro!$C$23</f>
        <v>33.799999999999997</v>
      </c>
      <c r="U41" s="11">
        <f>[37]Fevereiro!$C$24</f>
        <v>34.799999999999997</v>
      </c>
      <c r="V41" s="11">
        <f>[37]Fevereiro!$C$25</f>
        <v>33.1</v>
      </c>
      <c r="W41" s="11">
        <f>[37]Fevereiro!$C$26</f>
        <v>31.6</v>
      </c>
      <c r="X41" s="11">
        <f>[37]Fevereiro!$C$27</f>
        <v>30.4</v>
      </c>
      <c r="Y41" s="11">
        <f>[37]Fevereiro!$C$28</f>
        <v>31.3</v>
      </c>
      <c r="Z41" s="11">
        <f>[37]Fevereiro!$C$29</f>
        <v>31.8</v>
      </c>
      <c r="AA41" s="11">
        <f>[37]Fevereiro!$C$30</f>
        <v>28.7</v>
      </c>
      <c r="AB41" s="11">
        <f>[37]Fevereiro!$C$31</f>
        <v>31</v>
      </c>
      <c r="AC41" s="11">
        <f>[37]Fevereiro!$C$32</f>
        <v>32.1</v>
      </c>
      <c r="AD41" s="11">
        <f>[37]Fevereiro!$C$33</f>
        <v>33</v>
      </c>
      <c r="AE41" s="121">
        <f t="shared" si="1"/>
        <v>37.299999999999997</v>
      </c>
      <c r="AF41" s="88">
        <f t="shared" si="2"/>
        <v>33.162068965517228</v>
      </c>
      <c r="AH41" t="s">
        <v>47</v>
      </c>
      <c r="AJ41" t="s">
        <v>47</v>
      </c>
    </row>
    <row r="42" spans="1:37" x14ac:dyDescent="0.2">
      <c r="A42" s="57" t="s">
        <v>17</v>
      </c>
      <c r="B42" s="11">
        <f>[38]Fevereiro!$C$5</f>
        <v>31.6</v>
      </c>
      <c r="C42" s="11">
        <f>[38]Fevereiro!$C$6</f>
        <v>31.1</v>
      </c>
      <c r="D42" s="11">
        <f>[38]Fevereiro!$C$7</f>
        <v>29.2</v>
      </c>
      <c r="E42" s="11">
        <f>[38]Fevereiro!$C$8</f>
        <v>31.3</v>
      </c>
      <c r="F42" s="11">
        <f>[38]Fevereiro!$C$9</f>
        <v>32</v>
      </c>
      <c r="G42" s="11">
        <f>[38]Fevereiro!$C$10</f>
        <v>33.700000000000003</v>
      </c>
      <c r="H42" s="11">
        <f>[38]Fevereiro!$C$11</f>
        <v>33.4</v>
      </c>
      <c r="I42" s="11">
        <f>[38]Fevereiro!$C$12</f>
        <v>31.5</v>
      </c>
      <c r="J42" s="11">
        <f>[38]Fevereiro!$C$13</f>
        <v>32.4</v>
      </c>
      <c r="K42" s="11">
        <f>[38]Fevereiro!$C$14</f>
        <v>33.799999999999997</v>
      </c>
      <c r="L42" s="11">
        <f>[38]Fevereiro!$C$15</f>
        <v>29.2</v>
      </c>
      <c r="M42" s="11">
        <f>[38]Fevereiro!$C$16</f>
        <v>30.9</v>
      </c>
      <c r="N42" s="11">
        <f>[38]Fevereiro!$C$17</f>
        <v>32.6</v>
      </c>
      <c r="O42" s="11">
        <f>[38]Fevereiro!$C$18</f>
        <v>33.799999999999997</v>
      </c>
      <c r="P42" s="11">
        <f>[38]Fevereiro!$C$19</f>
        <v>34.4</v>
      </c>
      <c r="Q42" s="11">
        <f>[38]Fevereiro!$C$20</f>
        <v>35.4</v>
      </c>
      <c r="R42" s="11">
        <f>[38]Fevereiro!$C$21</f>
        <v>36</v>
      </c>
      <c r="S42" s="11">
        <f>[38]Fevereiro!$C$22</f>
        <v>36.1</v>
      </c>
      <c r="T42" s="11">
        <f>[38]Fevereiro!$C$23</f>
        <v>34.5</v>
      </c>
      <c r="U42" s="11">
        <f>[38]Fevereiro!$C$24</f>
        <v>32.9</v>
      </c>
      <c r="V42" s="11">
        <f>[38]Fevereiro!$C$25</f>
        <v>34</v>
      </c>
      <c r="W42" s="11">
        <f>[38]Fevereiro!$C$26</f>
        <v>30.8</v>
      </c>
      <c r="X42" s="11">
        <f>[38]Fevereiro!$C$27</f>
        <v>31.5</v>
      </c>
      <c r="Y42" s="11">
        <f>[38]Fevereiro!$C$28</f>
        <v>30.9</v>
      </c>
      <c r="Z42" s="11">
        <f>[38]Fevereiro!$C$29</f>
        <v>34</v>
      </c>
      <c r="AA42" s="11">
        <f>[38]Fevereiro!$C$30</f>
        <v>26.5</v>
      </c>
      <c r="AB42" s="11">
        <f>[38]Fevereiro!$C$31</f>
        <v>30.9</v>
      </c>
      <c r="AC42" s="11">
        <f>[38]Fevereiro!$C$32</f>
        <v>32</v>
      </c>
      <c r="AD42" s="11">
        <f>[38]Fevereiro!$C$33</f>
        <v>32.200000000000003</v>
      </c>
      <c r="AE42" s="121">
        <f t="shared" si="1"/>
        <v>36.1</v>
      </c>
      <c r="AF42" s="88">
        <f t="shared" si="2"/>
        <v>32.365517241379308</v>
      </c>
      <c r="AK42" t="s">
        <v>47</v>
      </c>
    </row>
    <row r="43" spans="1:37" x14ac:dyDescent="0.2">
      <c r="A43" s="57" t="s">
        <v>157</v>
      </c>
      <c r="B43" s="11">
        <f>[39]Fevereiro!$C$5</f>
        <v>33.799999999999997</v>
      </c>
      <c r="C43" s="11">
        <f>[39]Fevereiro!$C$6</f>
        <v>31.8</v>
      </c>
      <c r="D43" s="11">
        <f>[39]Fevereiro!$C$7</f>
        <v>32.700000000000003</v>
      </c>
      <c r="E43" s="11">
        <f>[39]Fevereiro!$C$8</f>
        <v>32.4</v>
      </c>
      <c r="F43" s="11">
        <f>[39]Fevereiro!$C$9</f>
        <v>32.6</v>
      </c>
      <c r="G43" s="11">
        <f>[39]Fevereiro!$C$10</f>
        <v>34</v>
      </c>
      <c r="H43" s="11">
        <f>[39]Fevereiro!$C$11</f>
        <v>31.5</v>
      </c>
      <c r="I43" s="11">
        <f>[39]Fevereiro!$C$12</f>
        <v>31.7</v>
      </c>
      <c r="J43" s="11">
        <f>[39]Fevereiro!$C$13</f>
        <v>31.8</v>
      </c>
      <c r="K43" s="11">
        <f>[39]Fevereiro!$C$14</f>
        <v>33.1</v>
      </c>
      <c r="L43" s="11">
        <f>[39]Fevereiro!$C$15</f>
        <v>28.3</v>
      </c>
      <c r="M43" s="11">
        <f>[39]Fevereiro!$C$16</f>
        <v>31</v>
      </c>
      <c r="N43" s="11">
        <f>[39]Fevereiro!$C$17</f>
        <v>32.1</v>
      </c>
      <c r="O43" s="11">
        <f>[39]Fevereiro!$C$18</f>
        <v>34.799999999999997</v>
      </c>
      <c r="P43" s="11">
        <f>[39]Fevereiro!$C$19</f>
        <v>36.299999999999997</v>
      </c>
      <c r="Q43" s="11">
        <f>[39]Fevereiro!$C$20</f>
        <v>36.700000000000003</v>
      </c>
      <c r="R43" s="11">
        <f>[39]Fevereiro!$C$21</f>
        <v>36.9</v>
      </c>
      <c r="S43" s="11">
        <f>[39]Fevereiro!$C$22</f>
        <v>35.6</v>
      </c>
      <c r="T43" s="11">
        <f>[39]Fevereiro!$C$23</f>
        <v>34.799999999999997</v>
      </c>
      <c r="U43" s="11">
        <f>[39]Fevereiro!$C$24</f>
        <v>34</v>
      </c>
      <c r="V43" s="11">
        <f>[39]Fevereiro!$C$25</f>
        <v>32.4</v>
      </c>
      <c r="W43" s="11">
        <f>[39]Fevereiro!$C$26</f>
        <v>31.9</v>
      </c>
      <c r="X43" s="11">
        <f>[39]Fevereiro!$C$27</f>
        <v>29</v>
      </c>
      <c r="Y43" s="11">
        <f>[39]Fevereiro!$C$28</f>
        <v>31.7</v>
      </c>
      <c r="Z43" s="11">
        <f>[39]Fevereiro!$C$29</f>
        <v>33</v>
      </c>
      <c r="AA43" s="11">
        <f>[39]Fevereiro!$C$30</f>
        <v>28.6</v>
      </c>
      <c r="AB43" s="11">
        <f>[39]Fevereiro!$C$31</f>
        <v>31.7</v>
      </c>
      <c r="AC43" s="11">
        <f>[39]Fevereiro!$C$32</f>
        <v>31.4</v>
      </c>
      <c r="AD43" s="11">
        <f>[39]Fevereiro!$C$33</f>
        <v>31</v>
      </c>
      <c r="AE43" s="121">
        <f t="shared" si="1"/>
        <v>36.9</v>
      </c>
      <c r="AF43" s="88">
        <f t="shared" si="2"/>
        <v>32.641379310344831</v>
      </c>
      <c r="AH43" s="12" t="s">
        <v>47</v>
      </c>
      <c r="AJ43" t="s">
        <v>47</v>
      </c>
    </row>
    <row r="44" spans="1:37" x14ac:dyDescent="0.2">
      <c r="A44" s="57" t="s">
        <v>18</v>
      </c>
      <c r="B44" s="11">
        <f>[40]Fevereiro!$C$5</f>
        <v>30.9</v>
      </c>
      <c r="C44" s="11">
        <f>[40]Fevereiro!$C$6</f>
        <v>29.8</v>
      </c>
      <c r="D44" s="11">
        <f>[40]Fevereiro!$C$7</f>
        <v>31.2</v>
      </c>
      <c r="E44" s="11">
        <f>[40]Fevereiro!$C$8</f>
        <v>31.4</v>
      </c>
      <c r="F44" s="11">
        <f>[40]Fevereiro!$C$9</f>
        <v>29.7</v>
      </c>
      <c r="G44" s="11">
        <f>[40]Fevereiro!$C$10</f>
        <v>31.7</v>
      </c>
      <c r="H44" s="11">
        <f>[40]Fevereiro!$C$11</f>
        <v>32.700000000000003</v>
      </c>
      <c r="I44" s="11">
        <f>[40]Fevereiro!$C$12</f>
        <v>31.3</v>
      </c>
      <c r="J44" s="11">
        <f>[40]Fevereiro!$C$13</f>
        <v>29.4</v>
      </c>
      <c r="K44" s="11">
        <f>[40]Fevereiro!$C$14</f>
        <v>28.2</v>
      </c>
      <c r="L44" s="11">
        <f>[40]Fevereiro!$C$15</f>
        <v>30.4</v>
      </c>
      <c r="M44" s="11">
        <f>[40]Fevereiro!$C$16</f>
        <v>30.4</v>
      </c>
      <c r="N44" s="11">
        <f>[40]Fevereiro!$C$17</f>
        <v>31.2</v>
      </c>
      <c r="O44" s="11">
        <f>[40]Fevereiro!$C$18</f>
        <v>33</v>
      </c>
      <c r="P44" s="11">
        <f>[40]Fevereiro!$C$19</f>
        <v>32.200000000000003</v>
      </c>
      <c r="Q44" s="11">
        <f>[40]Fevereiro!$C$20</f>
        <v>32.4</v>
      </c>
      <c r="R44" s="11">
        <f>[40]Fevereiro!$C$21</f>
        <v>32.6</v>
      </c>
      <c r="S44" s="11">
        <f>[40]Fevereiro!$C$22</f>
        <v>33.5</v>
      </c>
      <c r="T44" s="11">
        <f>[40]Fevereiro!$C$23</f>
        <v>31.9</v>
      </c>
      <c r="U44" s="11">
        <f>[40]Fevereiro!$C$24</f>
        <v>31.3</v>
      </c>
      <c r="V44" s="11">
        <f>[40]Fevereiro!$C$25</f>
        <v>29</v>
      </c>
      <c r="W44" s="11">
        <f>[40]Fevereiro!$C$26</f>
        <v>28.3</v>
      </c>
      <c r="X44" s="11">
        <f>[40]Fevereiro!$C$27</f>
        <v>28.6</v>
      </c>
      <c r="Y44" s="11">
        <f>[40]Fevereiro!$C$28</f>
        <v>29.6</v>
      </c>
      <c r="Z44" s="11">
        <f>[40]Fevereiro!$C$29</f>
        <v>31.5</v>
      </c>
      <c r="AA44" s="11">
        <f>[40]Fevereiro!$C$30</f>
        <v>28.3</v>
      </c>
      <c r="AB44" s="11">
        <f>[40]Fevereiro!$C$31</f>
        <v>28.9</v>
      </c>
      <c r="AC44" s="11">
        <f>[40]Fevereiro!$C$32</f>
        <v>31.3</v>
      </c>
      <c r="AD44" s="11">
        <f>[40]Fevereiro!$C$33</f>
        <v>31.4</v>
      </c>
      <c r="AE44" s="121">
        <f t="shared" si="1"/>
        <v>33.5</v>
      </c>
      <c r="AF44" s="88">
        <f t="shared" si="2"/>
        <v>30.76206896551723</v>
      </c>
      <c r="AH44" s="12" t="s">
        <v>47</v>
      </c>
      <c r="AJ44" t="s">
        <v>47</v>
      </c>
    </row>
    <row r="45" spans="1:37" x14ac:dyDescent="0.2">
      <c r="A45" s="57" t="s">
        <v>162</v>
      </c>
      <c r="B45" s="11">
        <f>[41]Fevereiro!$C$5</f>
        <v>32.1</v>
      </c>
      <c r="C45" s="11">
        <f>[41]Fevereiro!$C$6</f>
        <v>30.5</v>
      </c>
      <c r="D45" s="11">
        <f>[41]Fevereiro!$C$7</f>
        <v>33</v>
      </c>
      <c r="E45" s="11">
        <f>[41]Fevereiro!$C$8</f>
        <v>32.4</v>
      </c>
      <c r="F45" s="11">
        <f>[41]Fevereiro!$C$9</f>
        <v>31.8</v>
      </c>
      <c r="G45" s="11">
        <f>[41]Fevereiro!$C$10</f>
        <v>30.3</v>
      </c>
      <c r="H45" s="11">
        <f>[41]Fevereiro!$C$11</f>
        <v>30.5</v>
      </c>
      <c r="I45" s="11">
        <f>[41]Fevereiro!$C$12</f>
        <v>30.6</v>
      </c>
      <c r="J45" s="11">
        <f>[41]Fevereiro!$C$13</f>
        <v>29.4</v>
      </c>
      <c r="K45" s="11">
        <f>[41]Fevereiro!$C$14</f>
        <v>29.4</v>
      </c>
      <c r="L45" s="11">
        <f>[41]Fevereiro!$C$15</f>
        <v>28.4</v>
      </c>
      <c r="M45" s="11">
        <f>[41]Fevereiro!$C$16</f>
        <v>29.4</v>
      </c>
      <c r="N45" s="11">
        <f>[41]Fevereiro!$C$17</f>
        <v>31.6</v>
      </c>
      <c r="O45" s="11">
        <f>[41]Fevereiro!$C$18</f>
        <v>32.700000000000003</v>
      </c>
      <c r="P45" s="11">
        <f>[41]Fevereiro!$C$19</f>
        <v>34.5</v>
      </c>
      <c r="Q45" s="11">
        <f>[41]Fevereiro!$C$20</f>
        <v>35</v>
      </c>
      <c r="R45" s="11">
        <f>[41]Fevereiro!$C$21</f>
        <v>35.299999999999997</v>
      </c>
      <c r="S45" s="11">
        <f>[41]Fevereiro!$C$22</f>
        <v>33.799999999999997</v>
      </c>
      <c r="T45" s="11">
        <f>[41]Fevereiro!$C$23</f>
        <v>32.700000000000003</v>
      </c>
      <c r="U45" s="11">
        <f>[41]Fevereiro!$C$24</f>
        <v>33.5</v>
      </c>
      <c r="V45" s="11">
        <f>[41]Fevereiro!$C$25</f>
        <v>27.4</v>
      </c>
      <c r="W45" s="11">
        <f>[41]Fevereiro!$C$26</f>
        <v>31.2</v>
      </c>
      <c r="X45" s="11">
        <f>[41]Fevereiro!$C$27</f>
        <v>28.7</v>
      </c>
      <c r="Y45" s="11">
        <f>[41]Fevereiro!$C$28</f>
        <v>29.4</v>
      </c>
      <c r="Z45" s="11">
        <f>[41]Fevereiro!$C$29</f>
        <v>30.6</v>
      </c>
      <c r="AA45" s="11">
        <f>[41]Fevereiro!$C$30</f>
        <v>29.1</v>
      </c>
      <c r="AB45" s="11">
        <f>[41]Fevereiro!$C$31</f>
        <v>28.9</v>
      </c>
      <c r="AC45" s="11">
        <f>[41]Fevereiro!$C$32</f>
        <v>30.3</v>
      </c>
      <c r="AD45" s="11">
        <f>[41]Fevereiro!$C$33</f>
        <v>30.4</v>
      </c>
      <c r="AE45" s="121">
        <f t="shared" si="1"/>
        <v>35.299999999999997</v>
      </c>
      <c r="AF45" s="88">
        <f t="shared" si="2"/>
        <v>31.134482758620688</v>
      </c>
      <c r="AJ45" t="s">
        <v>47</v>
      </c>
    </row>
    <row r="46" spans="1:37" x14ac:dyDescent="0.2">
      <c r="A46" s="57" t="s">
        <v>19</v>
      </c>
      <c r="B46" s="11">
        <f>[42]Fevereiro!$C$5</f>
        <v>31</v>
      </c>
      <c r="C46" s="11">
        <f>[42]Fevereiro!$C$6</f>
        <v>29.9</v>
      </c>
      <c r="D46" s="11">
        <f>[42]Fevereiro!$C$7</f>
        <v>30.6</v>
      </c>
      <c r="E46" s="11">
        <f>[42]Fevereiro!$C$8</f>
        <v>30</v>
      </c>
      <c r="F46" s="11">
        <f>[42]Fevereiro!$C$9</f>
        <v>31.3</v>
      </c>
      <c r="G46" s="11">
        <f>[42]Fevereiro!$C$10</f>
        <v>33.799999999999997</v>
      </c>
      <c r="H46" s="11">
        <f>[42]Fevereiro!$C$11</f>
        <v>34.5</v>
      </c>
      <c r="I46" s="11">
        <f>[42]Fevereiro!$C$12</f>
        <v>33</v>
      </c>
      <c r="J46" s="11">
        <f>[42]Fevereiro!$C$13</f>
        <v>34.4</v>
      </c>
      <c r="K46" s="11">
        <f>[42]Fevereiro!$C$14</f>
        <v>35.700000000000003</v>
      </c>
      <c r="L46" s="11">
        <f>[42]Fevereiro!$C$15</f>
        <v>31.3</v>
      </c>
      <c r="M46" s="11">
        <f>[42]Fevereiro!$C$16</f>
        <v>31.2</v>
      </c>
      <c r="N46" s="11">
        <f>[42]Fevereiro!$C$17</f>
        <v>32.6</v>
      </c>
      <c r="O46" s="11">
        <f>[42]Fevereiro!$C$18</f>
        <v>32.4</v>
      </c>
      <c r="P46" s="11">
        <f>[42]Fevereiro!$C$19</f>
        <v>33.9</v>
      </c>
      <c r="Q46" s="11">
        <f>[42]Fevereiro!$C$20</f>
        <v>33.700000000000003</v>
      </c>
      <c r="R46" s="11">
        <f>[42]Fevereiro!$C$21</f>
        <v>35.5</v>
      </c>
      <c r="S46" s="11">
        <f>[42]Fevereiro!$C$22</f>
        <v>36.200000000000003</v>
      </c>
      <c r="T46" s="11">
        <f>[42]Fevereiro!$C$23</f>
        <v>35.6</v>
      </c>
      <c r="U46" s="11">
        <f>[42]Fevereiro!$C$24</f>
        <v>32.200000000000003</v>
      </c>
      <c r="V46" s="11">
        <f>[42]Fevereiro!$C$25</f>
        <v>33</v>
      </c>
      <c r="W46" s="11">
        <f>[42]Fevereiro!$C$26</f>
        <v>29.3</v>
      </c>
      <c r="X46" s="11">
        <f>[42]Fevereiro!$C$27</f>
        <v>30.8</v>
      </c>
      <c r="Y46" s="11">
        <f>[42]Fevereiro!$C$28</f>
        <v>31.7</v>
      </c>
      <c r="Z46" s="11">
        <f>[42]Fevereiro!$C$29</f>
        <v>32.799999999999997</v>
      </c>
      <c r="AA46" s="11">
        <f>[42]Fevereiro!$C$30</f>
        <v>29</v>
      </c>
      <c r="AB46" s="11">
        <f>[42]Fevereiro!$C$31</f>
        <v>32.799999999999997</v>
      </c>
      <c r="AC46" s="11">
        <f>[42]Fevereiro!$C$32</f>
        <v>32.299999999999997</v>
      </c>
      <c r="AD46" s="11">
        <f>[42]Fevereiro!$C$33</f>
        <v>32.200000000000003</v>
      </c>
      <c r="AE46" s="121">
        <f t="shared" si="1"/>
        <v>36.200000000000003</v>
      </c>
      <c r="AF46" s="88">
        <f t="shared" si="2"/>
        <v>32.506896551724132</v>
      </c>
      <c r="AG46" s="12" t="s">
        <v>47</v>
      </c>
      <c r="AH46" s="12" t="s">
        <v>47</v>
      </c>
      <c r="AJ46" t="s">
        <v>47</v>
      </c>
      <c r="AK46" t="s">
        <v>47</v>
      </c>
    </row>
    <row r="47" spans="1:37" x14ac:dyDescent="0.2">
      <c r="A47" s="57" t="s">
        <v>31</v>
      </c>
      <c r="B47" s="11">
        <f>[43]Fevereiro!$C$5</f>
        <v>31.2</v>
      </c>
      <c r="C47" s="11">
        <f>[43]Fevereiro!$C$6</f>
        <v>30.9</v>
      </c>
      <c r="D47" s="11">
        <f>[43]Fevereiro!$C$7</f>
        <v>30.3</v>
      </c>
      <c r="E47" s="11">
        <f>[43]Fevereiro!$C$8</f>
        <v>31.5</v>
      </c>
      <c r="F47" s="11">
        <f>[43]Fevereiro!$C$9</f>
        <v>29.9</v>
      </c>
      <c r="G47" s="11">
        <f>[43]Fevereiro!$C$10</f>
        <v>32.4</v>
      </c>
      <c r="H47" s="11">
        <f>[43]Fevereiro!$C$11</f>
        <v>32.700000000000003</v>
      </c>
      <c r="I47" s="11">
        <f>[43]Fevereiro!$C$12</f>
        <v>30.9</v>
      </c>
      <c r="J47" s="11">
        <f>[43]Fevereiro!$C$13</f>
        <v>31.7</v>
      </c>
      <c r="K47" s="11">
        <f>[43]Fevereiro!$C$14</f>
        <v>31.4</v>
      </c>
      <c r="L47" s="11">
        <f>[43]Fevereiro!$C$15</f>
        <v>29.7</v>
      </c>
      <c r="M47" s="11">
        <f>[43]Fevereiro!$C$16</f>
        <v>31.4</v>
      </c>
      <c r="N47" s="11">
        <f>[43]Fevereiro!$C$17</f>
        <v>31.7</v>
      </c>
      <c r="O47" s="11">
        <f>[43]Fevereiro!$C$18</f>
        <v>32.200000000000003</v>
      </c>
      <c r="P47" s="11">
        <f>[43]Fevereiro!$C$19</f>
        <v>33.799999999999997</v>
      </c>
      <c r="Q47" s="11">
        <f>[43]Fevereiro!$C$20</f>
        <v>33.5</v>
      </c>
      <c r="R47" s="11">
        <f>[43]Fevereiro!$C$21</f>
        <v>34.4</v>
      </c>
      <c r="S47" s="11">
        <f>[43]Fevereiro!$C$22</f>
        <v>35.1</v>
      </c>
      <c r="T47" s="11">
        <f>[43]Fevereiro!$C$23</f>
        <v>33.299999999999997</v>
      </c>
      <c r="U47" s="11">
        <f>[43]Fevereiro!$C$24</f>
        <v>33.700000000000003</v>
      </c>
      <c r="V47" s="11">
        <f>[43]Fevereiro!$C$25</f>
        <v>31.6</v>
      </c>
      <c r="W47" s="11">
        <f>[43]Fevereiro!$C$26</f>
        <v>30.7</v>
      </c>
      <c r="X47" s="11">
        <f>[43]Fevereiro!$C$27</f>
        <v>30.9</v>
      </c>
      <c r="Y47" s="11">
        <f>[43]Fevereiro!$C$28</f>
        <v>31.7</v>
      </c>
      <c r="Z47" s="11">
        <f>[43]Fevereiro!$C$29</f>
        <v>32.200000000000003</v>
      </c>
      <c r="AA47" s="11">
        <f>[43]Fevereiro!$C$30</f>
        <v>25.3</v>
      </c>
      <c r="AB47" s="11">
        <f>[43]Fevereiro!$C$31</f>
        <v>30.6</v>
      </c>
      <c r="AC47" s="11">
        <f>[43]Fevereiro!$C$32</f>
        <v>31.6</v>
      </c>
      <c r="AD47" s="11">
        <f>[43]Fevereiro!$C$33</f>
        <v>33.6</v>
      </c>
      <c r="AE47" s="121">
        <f t="shared" si="1"/>
        <v>35.1</v>
      </c>
      <c r="AF47" s="88">
        <f t="shared" si="2"/>
        <v>31.720689655172418</v>
      </c>
      <c r="AH47" s="12" t="s">
        <v>47</v>
      </c>
      <c r="AI47" t="s">
        <v>47</v>
      </c>
      <c r="AJ47" t="s">
        <v>47</v>
      </c>
    </row>
    <row r="48" spans="1:37" x14ac:dyDescent="0.2">
      <c r="A48" s="57" t="s">
        <v>44</v>
      </c>
      <c r="B48" s="11">
        <f>[44]Fevereiro!$C$5</f>
        <v>31.9</v>
      </c>
      <c r="C48" s="11">
        <f>[44]Fevereiro!$C$6</f>
        <v>31.6</v>
      </c>
      <c r="D48" s="11">
        <f>[44]Fevereiro!$C$7</f>
        <v>33.700000000000003</v>
      </c>
      <c r="E48" s="11">
        <f>[44]Fevereiro!$C$8</f>
        <v>31.5</v>
      </c>
      <c r="F48" s="11">
        <f>[44]Fevereiro!$C$9</f>
        <v>30.3</v>
      </c>
      <c r="G48" s="11">
        <f>[44]Fevereiro!$C$10</f>
        <v>30.3</v>
      </c>
      <c r="H48" s="11">
        <f>[44]Fevereiro!$C$11</f>
        <v>31.9</v>
      </c>
      <c r="I48" s="11">
        <f>[44]Fevereiro!$C$12</f>
        <v>32.1</v>
      </c>
      <c r="J48" s="11">
        <f>[44]Fevereiro!$C$13</f>
        <v>30.7</v>
      </c>
      <c r="K48" s="11">
        <f>[44]Fevereiro!$C$14</f>
        <v>29</v>
      </c>
      <c r="L48" s="11">
        <f>[44]Fevereiro!$C$15</f>
        <v>29</v>
      </c>
      <c r="M48" s="11">
        <f>[44]Fevereiro!$C$16</f>
        <v>30</v>
      </c>
      <c r="N48" s="11">
        <f>[44]Fevereiro!$C$17</f>
        <v>31.6</v>
      </c>
      <c r="O48" s="11">
        <f>[44]Fevereiro!$C$18</f>
        <v>32.799999999999997</v>
      </c>
      <c r="P48" s="11">
        <f>[44]Fevereiro!$C$19</f>
        <v>33.700000000000003</v>
      </c>
      <c r="Q48" s="11">
        <f>[44]Fevereiro!$C$20</f>
        <v>33.299999999999997</v>
      </c>
      <c r="R48" s="11">
        <f>[44]Fevereiro!$C$21</f>
        <v>33.5</v>
      </c>
      <c r="S48" s="11">
        <f>[44]Fevereiro!$C$22</f>
        <v>32.9</v>
      </c>
      <c r="T48" s="11">
        <f>[44]Fevereiro!$C$23</f>
        <v>31.6</v>
      </c>
      <c r="U48" s="11">
        <f>[44]Fevereiro!$C$24</f>
        <v>29.6</v>
      </c>
      <c r="V48" s="11">
        <f>[44]Fevereiro!$C$25</f>
        <v>29.7</v>
      </c>
      <c r="W48" s="11">
        <f>[44]Fevereiro!$C$26</f>
        <v>26.1</v>
      </c>
      <c r="X48" s="11">
        <f>[44]Fevereiro!$C$27</f>
        <v>29.3</v>
      </c>
      <c r="Y48" s="11">
        <f>[44]Fevereiro!$C$28</f>
        <v>29.9</v>
      </c>
      <c r="Z48" s="11">
        <f>[44]Fevereiro!$C$29</f>
        <v>32</v>
      </c>
      <c r="AA48" s="11">
        <f>[44]Fevereiro!$C$30</f>
        <v>28.7</v>
      </c>
      <c r="AB48" s="11">
        <f>[44]Fevereiro!$C$31</f>
        <v>29.6</v>
      </c>
      <c r="AC48" s="11">
        <f>[44]Fevereiro!$C$32</f>
        <v>30.9</v>
      </c>
      <c r="AD48" s="11">
        <f>[44]Fevereiro!$C$33</f>
        <v>31.1</v>
      </c>
      <c r="AE48" s="121">
        <f t="shared" si="1"/>
        <v>33.700000000000003</v>
      </c>
      <c r="AF48" s="88">
        <f t="shared" si="2"/>
        <v>30.975862068965522</v>
      </c>
      <c r="AG48" s="12" t="s">
        <v>47</v>
      </c>
      <c r="AH48" s="12" t="s">
        <v>47</v>
      </c>
      <c r="AI48" t="s">
        <v>47</v>
      </c>
      <c r="AK48" t="s">
        <v>47</v>
      </c>
    </row>
    <row r="49" spans="1:38" x14ac:dyDescent="0.2">
      <c r="A49" s="57" t="s">
        <v>20</v>
      </c>
      <c r="B49" s="11" t="str">
        <f>[45]Fevereiro!$C$5</f>
        <v>*</v>
      </c>
      <c r="C49" s="11" t="str">
        <f>[45]Fevereiro!$C$6</f>
        <v>*</v>
      </c>
      <c r="D49" s="11" t="str">
        <f>[45]Fevereiro!$C$7</f>
        <v>*</v>
      </c>
      <c r="E49" s="11" t="str">
        <f>[45]Fevereiro!$C$8</f>
        <v>*</v>
      </c>
      <c r="F49" s="11" t="str">
        <f>[45]Fevereiro!$C$9</f>
        <v>*</v>
      </c>
      <c r="G49" s="11" t="str">
        <f>[45]Fevereiro!$C$10</f>
        <v>*</v>
      </c>
      <c r="H49" s="11" t="str">
        <f>[45]Fevereiro!$C$11</f>
        <v>*</v>
      </c>
      <c r="I49" s="11" t="str">
        <f>[45]Fevereiro!$C$12</f>
        <v>*</v>
      </c>
      <c r="J49" s="11" t="str">
        <f>[45]Fevereiro!$C$13</f>
        <v>*</v>
      </c>
      <c r="K49" s="11" t="str">
        <f>[45]Fevereiro!$C$14</f>
        <v>*</v>
      </c>
      <c r="L49" s="11" t="str">
        <f>[45]Fevereiro!$C$15</f>
        <v>*</v>
      </c>
      <c r="M49" s="11" t="str">
        <f>[45]Fevereiro!$C$16</f>
        <v>*</v>
      </c>
      <c r="N49" s="11" t="str">
        <f>[45]Fevereiro!$C$17</f>
        <v>*</v>
      </c>
      <c r="O49" s="11" t="str">
        <f>[45]Fevereiro!$C$18</f>
        <v>*</v>
      </c>
      <c r="P49" s="11" t="str">
        <f>[45]Fevereiro!$C$19</f>
        <v>*</v>
      </c>
      <c r="Q49" s="11" t="str">
        <f>[45]Fevereiro!$C$20</f>
        <v>*</v>
      </c>
      <c r="R49" s="11" t="str">
        <f>[45]Fevereiro!$C$21</f>
        <v>*</v>
      </c>
      <c r="S49" s="11" t="str">
        <f>[45]Fevereiro!$C$22</f>
        <v>*</v>
      </c>
      <c r="T49" s="11" t="str">
        <f>[45]Fevereiro!$C$23</f>
        <v>*</v>
      </c>
      <c r="U49" s="11" t="str">
        <f>[45]Fevereiro!$C$24</f>
        <v>*</v>
      </c>
      <c r="V49" s="11" t="str">
        <f>[45]Fevereiro!$C$25</f>
        <v>*</v>
      </c>
      <c r="W49" s="11" t="str">
        <f>[45]Fevereiro!$C$26</f>
        <v>*</v>
      </c>
      <c r="X49" s="11" t="str">
        <f>[45]Fevereiro!$C$27</f>
        <v>*</v>
      </c>
      <c r="Y49" s="11" t="str">
        <f>[45]Fevereiro!$C$28</f>
        <v>*</v>
      </c>
      <c r="Z49" s="11" t="str">
        <f>[45]Fevereiro!$C$29</f>
        <v>*</v>
      </c>
      <c r="AA49" s="11" t="str">
        <f>[45]Fevereiro!$C$30</f>
        <v>*</v>
      </c>
      <c r="AB49" s="11" t="str">
        <f>[45]Fevereiro!$C$31</f>
        <v>*</v>
      </c>
      <c r="AC49" s="11" t="str">
        <f>[45]Fevereiro!$C$32</f>
        <v>*</v>
      </c>
      <c r="AD49" s="11" t="str">
        <f>[45]Fevereiro!$C$33</f>
        <v>*</v>
      </c>
      <c r="AE49" s="121" t="s">
        <v>226</v>
      </c>
      <c r="AF49" s="88" t="s">
        <v>226</v>
      </c>
      <c r="AJ49" t="s">
        <v>47</v>
      </c>
    </row>
    <row r="50" spans="1:38" s="5" customFormat="1" ht="17.100000000000001" customHeight="1" x14ac:dyDescent="0.2">
      <c r="A50" s="58" t="s">
        <v>33</v>
      </c>
      <c r="B50" s="13">
        <f t="shared" ref="B50:AE50" si="3">MAX(B5:B49)</f>
        <v>34</v>
      </c>
      <c r="C50" s="13">
        <f t="shared" si="3"/>
        <v>35.1</v>
      </c>
      <c r="D50" s="13">
        <f t="shared" si="3"/>
        <v>35.1</v>
      </c>
      <c r="E50" s="13">
        <f t="shared" si="3"/>
        <v>35.4</v>
      </c>
      <c r="F50" s="13">
        <f t="shared" si="3"/>
        <v>36</v>
      </c>
      <c r="G50" s="13">
        <f t="shared" si="3"/>
        <v>36</v>
      </c>
      <c r="H50" s="13">
        <f t="shared" si="3"/>
        <v>36.6</v>
      </c>
      <c r="I50" s="13">
        <f t="shared" si="3"/>
        <v>35.4</v>
      </c>
      <c r="J50" s="13">
        <f t="shared" si="3"/>
        <v>34.5</v>
      </c>
      <c r="K50" s="13">
        <f t="shared" si="3"/>
        <v>35.700000000000003</v>
      </c>
      <c r="L50" s="13">
        <f t="shared" si="3"/>
        <v>33.200000000000003</v>
      </c>
      <c r="M50" s="13">
        <f t="shared" si="3"/>
        <v>35.5</v>
      </c>
      <c r="N50" s="13">
        <f t="shared" si="3"/>
        <v>35.6</v>
      </c>
      <c r="O50" s="13">
        <f t="shared" si="3"/>
        <v>37.1</v>
      </c>
      <c r="P50" s="13">
        <f t="shared" si="3"/>
        <v>37.6</v>
      </c>
      <c r="Q50" s="13">
        <f t="shared" si="3"/>
        <v>37.799999999999997</v>
      </c>
      <c r="R50" s="13">
        <f t="shared" si="3"/>
        <v>38</v>
      </c>
      <c r="S50" s="13">
        <f t="shared" si="3"/>
        <v>38.6</v>
      </c>
      <c r="T50" s="13">
        <f t="shared" si="3"/>
        <v>36.299999999999997</v>
      </c>
      <c r="U50" s="13">
        <f t="shared" si="3"/>
        <v>35</v>
      </c>
      <c r="V50" s="13">
        <f t="shared" si="3"/>
        <v>34.9</v>
      </c>
      <c r="W50" s="13">
        <f t="shared" si="3"/>
        <v>32.799999999999997</v>
      </c>
      <c r="X50" s="13">
        <f t="shared" si="3"/>
        <v>33.1</v>
      </c>
      <c r="Y50" s="13">
        <f t="shared" si="3"/>
        <v>35.799999999999997</v>
      </c>
      <c r="Z50" s="13">
        <f t="shared" si="3"/>
        <v>35.4</v>
      </c>
      <c r="AA50" s="13">
        <f t="shared" si="3"/>
        <v>31.9</v>
      </c>
      <c r="AB50" s="13">
        <f t="shared" si="3"/>
        <v>32.799999999999997</v>
      </c>
      <c r="AC50" s="13">
        <f t="shared" ref="AC50" si="4">MAX(AC5:AC49)</f>
        <v>34.299999999999997</v>
      </c>
      <c r="AD50" s="13">
        <f t="shared" si="3"/>
        <v>34.9</v>
      </c>
      <c r="AE50" s="15">
        <f t="shared" si="3"/>
        <v>37.799999999999997</v>
      </c>
      <c r="AF50" s="88">
        <f>AVERAGE(AF5:AF49)</f>
        <v>32.005531132341481</v>
      </c>
      <c r="AJ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5"/>
      <c r="AD51" s="131"/>
      <c r="AE51" s="52"/>
      <c r="AF51" s="54"/>
      <c r="AI51" t="s">
        <v>47</v>
      </c>
      <c r="AJ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47" t="s">
        <v>97</v>
      </c>
      <c r="U52" s="147"/>
      <c r="V52" s="147"/>
      <c r="W52" s="147"/>
      <c r="X52" s="147"/>
      <c r="Y52" s="131"/>
      <c r="Z52" s="131"/>
      <c r="AA52" s="131"/>
      <c r="AB52" s="131"/>
      <c r="AC52" s="135"/>
      <c r="AD52" s="131"/>
      <c r="AE52" s="52"/>
      <c r="AF52" s="51"/>
      <c r="AK52" t="s">
        <v>47</v>
      </c>
    </row>
    <row r="53" spans="1:38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48" t="s">
        <v>98</v>
      </c>
      <c r="U53" s="148"/>
      <c r="V53" s="148"/>
      <c r="W53" s="148"/>
      <c r="X53" s="148"/>
      <c r="Y53" s="131"/>
      <c r="Z53" s="131"/>
      <c r="AA53" s="131"/>
      <c r="AB53" s="131"/>
      <c r="AC53" s="135"/>
      <c r="AD53" s="131"/>
      <c r="AE53" s="52"/>
      <c r="AF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5"/>
      <c r="AD54" s="131"/>
      <c r="AE54" s="52"/>
      <c r="AF54" s="89"/>
    </row>
    <row r="55" spans="1:38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5"/>
      <c r="AD55" s="131"/>
      <c r="AE55" s="52"/>
      <c r="AF55" s="54"/>
      <c r="AH55" s="12" t="s">
        <v>47</v>
      </c>
    </row>
    <row r="56" spans="1:38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5"/>
      <c r="AD56" s="131"/>
      <c r="AE56" s="52"/>
      <c r="AF56" s="54"/>
    </row>
    <row r="57" spans="1:38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2"/>
      <c r="AF57" s="90"/>
      <c r="AL57" s="12" t="s">
        <v>47</v>
      </c>
    </row>
    <row r="58" spans="1:38" x14ac:dyDescent="0.2">
      <c r="AF58" s="1"/>
    </row>
    <row r="59" spans="1:38" x14ac:dyDescent="0.2">
      <c r="Z59" s="2" t="s">
        <v>47</v>
      </c>
      <c r="AF59" s="1"/>
      <c r="AH59" t="s">
        <v>47</v>
      </c>
    </row>
    <row r="62" spans="1:38" x14ac:dyDescent="0.2">
      <c r="X62" s="2" t="s">
        <v>47</v>
      </c>
      <c r="Z62" s="2" t="s">
        <v>47</v>
      </c>
    </row>
    <row r="63" spans="1:38" x14ac:dyDescent="0.2">
      <c r="L63" s="2" t="s">
        <v>47</v>
      </c>
      <c r="S63" s="2" t="s">
        <v>47</v>
      </c>
    </row>
    <row r="64" spans="1:38" x14ac:dyDescent="0.2">
      <c r="V64" s="2" t="s">
        <v>47</v>
      </c>
      <c r="AG64" t="s">
        <v>47</v>
      </c>
    </row>
    <row r="66" spans="19:31" x14ac:dyDescent="0.2">
      <c r="S66" s="2" t="s">
        <v>47</v>
      </c>
    </row>
    <row r="67" spans="19:31" x14ac:dyDescent="0.2">
      <c r="U67" s="2" t="s">
        <v>47</v>
      </c>
      <c r="AE67" s="7" t="s">
        <v>47</v>
      </c>
    </row>
  </sheetData>
  <sheetProtection password="C6EC" sheet="1" objects="1" scenarios="1"/>
  <mergeCells count="34">
    <mergeCell ref="A1:AF1"/>
    <mergeCell ref="AA3:AA4"/>
    <mergeCell ref="AB3:AB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C3:C4"/>
    <mergeCell ref="T53:X53"/>
    <mergeCell ref="T52:X52"/>
    <mergeCell ref="G3:G4"/>
    <mergeCell ref="U3:U4"/>
    <mergeCell ref="H3:H4"/>
    <mergeCell ref="J3:J4"/>
    <mergeCell ref="T3:T4"/>
    <mergeCell ref="M3:M4"/>
    <mergeCell ref="N3:N4"/>
    <mergeCell ref="B2:AF2"/>
    <mergeCell ref="D3:D4"/>
    <mergeCell ref="F3:F4"/>
    <mergeCell ref="S3:S4"/>
    <mergeCell ref="L3:L4"/>
    <mergeCell ref="I3:I4"/>
    <mergeCell ref="O3:O4"/>
    <mergeCell ref="V3:V4"/>
    <mergeCell ref="AC3:A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M90" sqref="AM90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30" width="5.140625" style="2" customWidth="1"/>
    <col min="31" max="31" width="7" style="7" bestFit="1" customWidth="1"/>
    <col min="32" max="32" width="7.28515625" style="1" bestFit="1" customWidth="1"/>
  </cols>
  <sheetData>
    <row r="1" spans="1:34" ht="20.100000000000001" customHeight="1" x14ac:dyDescent="0.2">
      <c r="A1" s="140" t="s">
        <v>24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2"/>
    </row>
    <row r="2" spans="1:34" s="4" customFormat="1" ht="20.100000000000001" customHeight="1" x14ac:dyDescent="0.2">
      <c r="A2" s="143" t="s">
        <v>21</v>
      </c>
      <c r="B2" s="137" t="s">
        <v>235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9"/>
    </row>
    <row r="3" spans="1:34" s="5" customFormat="1" ht="20.100000000000001" customHeight="1" x14ac:dyDescent="0.2">
      <c r="A3" s="143"/>
      <c r="B3" s="144">
        <v>1</v>
      </c>
      <c r="C3" s="144">
        <f>SUM(B3+1)</f>
        <v>2</v>
      </c>
      <c r="D3" s="144">
        <f t="shared" ref="D3:AB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v>28</v>
      </c>
      <c r="AD3" s="144">
        <v>29</v>
      </c>
      <c r="AE3" s="46" t="s">
        <v>38</v>
      </c>
      <c r="AF3" s="59" t="s">
        <v>36</v>
      </c>
    </row>
    <row r="4" spans="1:34" s="5" customFormat="1" ht="20.100000000000001" customHeight="1" x14ac:dyDescent="0.2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46" t="s">
        <v>35</v>
      </c>
      <c r="AF4" s="59" t="s">
        <v>35</v>
      </c>
    </row>
    <row r="5" spans="1:34" s="5" customFormat="1" x14ac:dyDescent="0.2">
      <c r="A5" s="57" t="s">
        <v>40</v>
      </c>
      <c r="B5" s="118">
        <f>[1]Fevereiro!$D$5</f>
        <v>23.1</v>
      </c>
      <c r="C5" s="118">
        <f>[1]Fevereiro!$D$6</f>
        <v>21.9</v>
      </c>
      <c r="D5" s="118">
        <f>[1]Fevereiro!$D$7</f>
        <v>22.4</v>
      </c>
      <c r="E5" s="118">
        <f>[1]Fevereiro!$D$8</f>
        <v>22.1</v>
      </c>
      <c r="F5" s="118">
        <f>[1]Fevereiro!$D$9</f>
        <v>21.9</v>
      </c>
      <c r="G5" s="118">
        <f>[1]Fevereiro!$D$10</f>
        <v>22.7</v>
      </c>
      <c r="H5" s="118">
        <f>[1]Fevereiro!$D$11</f>
        <v>21.7</v>
      </c>
      <c r="I5" s="118">
        <f>[1]Fevereiro!$D$12</f>
        <v>22.7</v>
      </c>
      <c r="J5" s="118">
        <f>[1]Fevereiro!$D$13</f>
        <v>23.4</v>
      </c>
      <c r="K5" s="118">
        <f>[1]Fevereiro!$D$14</f>
        <v>23.2</v>
      </c>
      <c r="L5" s="118">
        <f>[1]Fevereiro!$D$15</f>
        <v>21.5</v>
      </c>
      <c r="M5" s="118">
        <f>[1]Fevereiro!$D$16</f>
        <v>22.2</v>
      </c>
      <c r="N5" s="118">
        <f>[1]Fevereiro!$D$17</f>
        <v>22</v>
      </c>
      <c r="O5" s="118">
        <f>[1]Fevereiro!$D$18</f>
        <v>20.7</v>
      </c>
      <c r="P5" s="118">
        <f>[1]Fevereiro!$D$19</f>
        <v>22.7</v>
      </c>
      <c r="Q5" s="118">
        <f>[1]Fevereiro!$D$20</f>
        <v>23.7</v>
      </c>
      <c r="R5" s="118">
        <f>[1]Fevereiro!$D$21</f>
        <v>23.7</v>
      </c>
      <c r="S5" s="118">
        <f>[1]Fevereiro!$D$22</f>
        <v>24.3</v>
      </c>
      <c r="T5" s="118">
        <f>[1]Fevereiro!$D$23</f>
        <v>23.3</v>
      </c>
      <c r="U5" s="118">
        <f>[1]Fevereiro!$D$24</f>
        <v>23.8</v>
      </c>
      <c r="V5" s="118">
        <f>[1]Fevereiro!$D$25</f>
        <v>23.2</v>
      </c>
      <c r="W5" s="118">
        <f>[1]Fevereiro!$D$26</f>
        <v>22.8</v>
      </c>
      <c r="X5" s="118">
        <f>[1]Fevereiro!$D$27</f>
        <v>21.6</v>
      </c>
      <c r="Y5" s="118">
        <f>[1]Fevereiro!$D$28</f>
        <v>23.1</v>
      </c>
      <c r="Z5" s="118">
        <f>[1]Fevereiro!$D$29</f>
        <v>23.5</v>
      </c>
      <c r="AA5" s="118">
        <f>[1]Fevereiro!$D$30</f>
        <v>22.2</v>
      </c>
      <c r="AB5" s="118">
        <f>[1]Fevereiro!$D$31</f>
        <v>21.4</v>
      </c>
      <c r="AC5" s="118">
        <f>[1]Fevereiro!$D$32</f>
        <v>21.3</v>
      </c>
      <c r="AD5" s="118">
        <f>[1]Fevereiro!$D$33</f>
        <v>19</v>
      </c>
      <c r="AE5" s="15">
        <f>MIN(B5:AD5)</f>
        <v>19</v>
      </c>
      <c r="AF5" s="88">
        <f>AVERAGE(B5:AD5)</f>
        <v>22.451724137931031</v>
      </c>
    </row>
    <row r="6" spans="1:34" x14ac:dyDescent="0.2">
      <c r="A6" s="57" t="s">
        <v>0</v>
      </c>
      <c r="B6" s="11">
        <f>[2]Fevereiro!$D$5</f>
        <v>22.2</v>
      </c>
      <c r="C6" s="11">
        <f>[2]Fevereiro!$D$6</f>
        <v>22.6</v>
      </c>
      <c r="D6" s="11">
        <f>[2]Fevereiro!$D$7</f>
        <v>18.100000000000001</v>
      </c>
      <c r="E6" s="11">
        <f>[2]Fevereiro!$D$8</f>
        <v>21.1</v>
      </c>
      <c r="F6" s="11">
        <f>[2]Fevereiro!$D$9</f>
        <v>21.4</v>
      </c>
      <c r="G6" s="11">
        <f>[2]Fevereiro!$D$10</f>
        <v>19.7</v>
      </c>
      <c r="H6" s="11">
        <f>[2]Fevereiro!$D$11</f>
        <v>21.1</v>
      </c>
      <c r="I6" s="11">
        <f>[2]Fevereiro!$D$12</f>
        <v>21</v>
      </c>
      <c r="J6" s="11">
        <f>[2]Fevereiro!$D$13</f>
        <v>21.7</v>
      </c>
      <c r="K6" s="11">
        <f>[2]Fevereiro!$D$14</f>
        <v>22.3</v>
      </c>
      <c r="L6" s="11">
        <f>[2]Fevereiro!$D$15</f>
        <v>21.8</v>
      </c>
      <c r="M6" s="11">
        <f>[2]Fevereiro!$D$16</f>
        <v>20.3</v>
      </c>
      <c r="N6" s="11">
        <f>[2]Fevereiro!$D$17</f>
        <v>19.3</v>
      </c>
      <c r="O6" s="11">
        <f>[2]Fevereiro!$D$18</f>
        <v>18.7</v>
      </c>
      <c r="P6" s="11">
        <f>[2]Fevereiro!$D$19</f>
        <v>22.1</v>
      </c>
      <c r="Q6" s="11">
        <f>[2]Fevereiro!$D$20</f>
        <v>22.1</v>
      </c>
      <c r="R6" s="11">
        <f>[2]Fevereiro!$D$21</f>
        <v>22.6</v>
      </c>
      <c r="S6" s="11">
        <f>[2]Fevereiro!$D$22</f>
        <v>22.6</v>
      </c>
      <c r="T6" s="11">
        <f>[2]Fevereiro!$D$23</f>
        <v>22.2</v>
      </c>
      <c r="U6" s="11">
        <f>[2]Fevereiro!$D$24</f>
        <v>21.9</v>
      </c>
      <c r="V6" s="11">
        <f>[2]Fevereiro!$D$25</f>
        <v>20.100000000000001</v>
      </c>
      <c r="W6" s="11">
        <f>[2]Fevereiro!$D$26</f>
        <v>14.8</v>
      </c>
      <c r="X6" s="11">
        <f>[2]Fevereiro!$D$27</f>
        <v>12.5</v>
      </c>
      <c r="Y6" s="11">
        <f>[2]Fevereiro!$D$28</f>
        <v>19.5</v>
      </c>
      <c r="Z6" s="11">
        <f>[2]Fevereiro!$D$29</f>
        <v>21.1</v>
      </c>
      <c r="AA6" s="11">
        <f>[2]Fevereiro!$D$30</f>
        <v>20.6</v>
      </c>
      <c r="AB6" s="11">
        <f>[2]Fevereiro!$D$31</f>
        <v>16</v>
      </c>
      <c r="AC6" s="11">
        <f>[2]Fevereiro!$D$32</f>
        <v>14.8</v>
      </c>
      <c r="AD6" s="11">
        <f>[2]Fevereiro!$D$33</f>
        <v>17</v>
      </c>
      <c r="AE6" s="15">
        <f>MIN(B6:AD6)</f>
        <v>12.5</v>
      </c>
      <c r="AF6" s="88">
        <f>AVERAGE(B6:AD6)</f>
        <v>20.04137931034483</v>
      </c>
    </row>
    <row r="7" spans="1:34" x14ac:dyDescent="0.2">
      <c r="A7" s="57" t="s">
        <v>104</v>
      </c>
      <c r="B7" s="11">
        <f>[3]Fevereiro!$D$5</f>
        <v>23.3</v>
      </c>
      <c r="C7" s="11">
        <f>[3]Fevereiro!$D$6</f>
        <v>22.1</v>
      </c>
      <c r="D7" s="11">
        <f>[3]Fevereiro!$D$7</f>
        <v>21.2</v>
      </c>
      <c r="E7" s="11">
        <f>[3]Fevereiro!$D$8</f>
        <v>21.5</v>
      </c>
      <c r="F7" s="11">
        <f>[3]Fevereiro!$D$9</f>
        <v>23.4</v>
      </c>
      <c r="G7" s="11">
        <f>[3]Fevereiro!$D$10</f>
        <v>21.9</v>
      </c>
      <c r="H7" s="11">
        <f>[3]Fevereiro!$D$11</f>
        <v>22.7</v>
      </c>
      <c r="I7" s="11">
        <f>[3]Fevereiro!$D$12</f>
        <v>22.5</v>
      </c>
      <c r="J7" s="11">
        <f>[3]Fevereiro!$D$13</f>
        <v>22.8</v>
      </c>
      <c r="K7" s="11">
        <f>[3]Fevereiro!$D$14</f>
        <v>23</v>
      </c>
      <c r="L7" s="11">
        <f>[3]Fevereiro!$D$15</f>
        <v>23.2</v>
      </c>
      <c r="M7" s="11">
        <f>[3]Fevereiro!$D$16</f>
        <v>20.8</v>
      </c>
      <c r="N7" s="11">
        <f>[3]Fevereiro!$D$17</f>
        <v>21.5</v>
      </c>
      <c r="O7" s="11">
        <f>[3]Fevereiro!$D$18</f>
        <v>20.100000000000001</v>
      </c>
      <c r="P7" s="11">
        <f>[3]Fevereiro!$D$19</f>
        <v>23.3</v>
      </c>
      <c r="Q7" s="11">
        <f>[3]Fevereiro!$D$20</f>
        <v>23.5</v>
      </c>
      <c r="R7" s="11">
        <f>[3]Fevereiro!$D$21</f>
        <v>25.2</v>
      </c>
      <c r="S7" s="11">
        <f>[3]Fevereiro!$D$22</f>
        <v>24.4</v>
      </c>
      <c r="T7" s="11">
        <f>[3]Fevereiro!$D$23</f>
        <v>23.5</v>
      </c>
      <c r="U7" s="11">
        <f>[3]Fevereiro!$D$24</f>
        <v>22.4</v>
      </c>
      <c r="V7" s="11">
        <f>[3]Fevereiro!$D$25</f>
        <v>23</v>
      </c>
      <c r="W7" s="11">
        <f>[3]Fevereiro!$D$26</f>
        <v>18.899999999999999</v>
      </c>
      <c r="X7" s="11">
        <f>[3]Fevereiro!$D$27</f>
        <v>17.3</v>
      </c>
      <c r="Y7" s="11">
        <f>[3]Fevereiro!$D$28</f>
        <v>22.8</v>
      </c>
      <c r="Z7" s="11">
        <f>[3]Fevereiro!$D$29</f>
        <v>23.1</v>
      </c>
      <c r="AA7" s="11">
        <f>[3]Fevereiro!$D$30</f>
        <v>20.3</v>
      </c>
      <c r="AB7" s="11">
        <f>[3]Fevereiro!$D$31</f>
        <v>19.3</v>
      </c>
      <c r="AC7" s="11">
        <f>[3]Fevereiro!$D$32</f>
        <v>19.899999999999999</v>
      </c>
      <c r="AD7" s="11">
        <f>[3]Fevereiro!$D$33</f>
        <v>20</v>
      </c>
      <c r="AE7" s="14">
        <f>MIN(B7:AD7)</f>
        <v>17.3</v>
      </c>
      <c r="AF7" s="106">
        <f>AVERAGE(B7:AD7)</f>
        <v>21.962068965517236</v>
      </c>
    </row>
    <row r="8" spans="1:34" x14ac:dyDescent="0.2">
      <c r="A8" s="57" t="s">
        <v>1</v>
      </c>
      <c r="B8" s="11" t="str">
        <f>[4]Fevereiro!$D$5</f>
        <v>*</v>
      </c>
      <c r="C8" s="11" t="str">
        <f>[4]Fevereiro!$D$6</f>
        <v>*</v>
      </c>
      <c r="D8" s="11" t="str">
        <f>[4]Fevereiro!$D$7</f>
        <v>*</v>
      </c>
      <c r="E8" s="11" t="str">
        <f>[4]Fevereiro!$D$8</f>
        <v>*</v>
      </c>
      <c r="F8" s="11">
        <f>[4]Fevereiro!$D$9</f>
        <v>24.4</v>
      </c>
      <c r="G8" s="11">
        <f>[4]Fevereiro!$D$10</f>
        <v>23.6</v>
      </c>
      <c r="H8" s="11">
        <f>[4]Fevereiro!$D$11</f>
        <v>24.1</v>
      </c>
      <c r="I8" s="11">
        <f>[4]Fevereiro!$D$12</f>
        <v>22.9</v>
      </c>
      <c r="J8" s="11">
        <f>[4]Fevereiro!$D$13</f>
        <v>23.9</v>
      </c>
      <c r="K8" s="11">
        <f>[4]Fevereiro!$D$14</f>
        <v>24.3</v>
      </c>
      <c r="L8" s="11">
        <f>[4]Fevereiro!$D$15</f>
        <v>26.6</v>
      </c>
      <c r="M8" s="11" t="str">
        <f>[4]Fevereiro!$D$16</f>
        <v>*</v>
      </c>
      <c r="N8" s="11" t="str">
        <f>[4]Fevereiro!$D$17</f>
        <v>*</v>
      </c>
      <c r="O8" s="11" t="str">
        <f>[4]Fevereiro!$D$18</f>
        <v>*</v>
      </c>
      <c r="P8" s="11" t="str">
        <f>[4]Fevereiro!$D$19</f>
        <v>*</v>
      </c>
      <c r="Q8" s="11" t="str">
        <f>[4]Fevereiro!$D$20</f>
        <v>*</v>
      </c>
      <c r="R8" s="11">
        <f>[4]Fevereiro!$D$21</f>
        <v>29</v>
      </c>
      <c r="S8" s="11">
        <f>[4]Fevereiro!$D$22</f>
        <v>25</v>
      </c>
      <c r="T8" s="11">
        <f>[4]Fevereiro!$D$23</f>
        <v>24.8</v>
      </c>
      <c r="U8" s="11">
        <f>[4]Fevereiro!$D$24</f>
        <v>23.1</v>
      </c>
      <c r="V8" s="11">
        <f>[4]Fevereiro!$D$25</f>
        <v>22.2</v>
      </c>
      <c r="W8" s="11">
        <f>[4]Fevereiro!$D$26</f>
        <v>19.600000000000001</v>
      </c>
      <c r="X8" s="11">
        <f>[4]Fevereiro!$D$27</f>
        <v>18.7</v>
      </c>
      <c r="Y8" s="11" t="str">
        <f>[4]Fevereiro!$D$28</f>
        <v>*</v>
      </c>
      <c r="Z8" s="11" t="str">
        <f>[4]Fevereiro!$D$29</f>
        <v>*</v>
      </c>
      <c r="AA8" s="11" t="str">
        <f>[4]Fevereiro!$D$30</f>
        <v>*</v>
      </c>
      <c r="AB8" s="11" t="str">
        <f>[4]Fevereiro!$D$31</f>
        <v>*</v>
      </c>
      <c r="AC8" s="11" t="str">
        <f>[4]Fevereiro!$D$32</f>
        <v>*</v>
      </c>
      <c r="AD8" s="11" t="str">
        <f>[4]Fevereiro!$K$33</f>
        <v>*</v>
      </c>
      <c r="AE8" s="15">
        <f>MIN(B8:AD8)</f>
        <v>18.7</v>
      </c>
      <c r="AF8" s="88">
        <f>AVERAGE(B8:AD8)</f>
        <v>23.728571428571431</v>
      </c>
    </row>
    <row r="9" spans="1:34" x14ac:dyDescent="0.2">
      <c r="A9" s="57" t="s">
        <v>167</v>
      </c>
      <c r="B9" s="11">
        <f>[5]Fevereiro!$D$5</f>
        <v>21.9</v>
      </c>
      <c r="C9" s="11">
        <f>[5]Fevereiro!$D$6</f>
        <v>22.3</v>
      </c>
      <c r="D9" s="11">
        <f>[5]Fevereiro!$D$7</f>
        <v>18.5</v>
      </c>
      <c r="E9" s="11">
        <f>[5]Fevereiro!$D$8</f>
        <v>20.7</v>
      </c>
      <c r="F9" s="11">
        <f>[5]Fevereiro!$D$9</f>
        <v>21.2</v>
      </c>
      <c r="G9" s="11">
        <f>[5]Fevereiro!$D$10</f>
        <v>20.7</v>
      </c>
      <c r="H9" s="11">
        <f>[5]Fevereiro!$D$11</f>
        <v>23.2</v>
      </c>
      <c r="I9" s="11">
        <f>[5]Fevereiro!$D$12</f>
        <v>21.2</v>
      </c>
      <c r="J9" s="11">
        <f>[5]Fevereiro!$D$13</f>
        <v>21.5</v>
      </c>
      <c r="K9" s="11">
        <f>[5]Fevereiro!$D$14</f>
        <v>21.8</v>
      </c>
      <c r="L9" s="11">
        <f>[5]Fevereiro!$D$15</f>
        <v>21.4</v>
      </c>
      <c r="M9" s="11">
        <f>[5]Fevereiro!$D$16</f>
        <v>20.6</v>
      </c>
      <c r="N9" s="11">
        <f>[5]Fevereiro!$D$17</f>
        <v>19.8</v>
      </c>
      <c r="O9" s="11">
        <f>[5]Fevereiro!$D$18</f>
        <v>20.5</v>
      </c>
      <c r="P9" s="11">
        <f>[5]Fevereiro!$D$19</f>
        <v>22.9</v>
      </c>
      <c r="Q9" s="11">
        <f>[5]Fevereiro!$D$20</f>
        <v>23.2</v>
      </c>
      <c r="R9" s="11">
        <f>[5]Fevereiro!$D$21</f>
        <v>23.4</v>
      </c>
      <c r="S9" s="11">
        <f>[5]Fevereiro!$D$22</f>
        <v>24.4</v>
      </c>
      <c r="T9" s="11">
        <f>[5]Fevereiro!$D$23</f>
        <v>23.3</v>
      </c>
      <c r="U9" s="11">
        <f>[5]Fevereiro!$D$24</f>
        <v>23.7</v>
      </c>
      <c r="V9" s="11">
        <f>[5]Fevereiro!$D$25</f>
        <v>20.7</v>
      </c>
      <c r="W9" s="11">
        <f>[5]Fevereiro!$D$26</f>
        <v>15</v>
      </c>
      <c r="X9" s="11">
        <f>[5]Fevereiro!$D$27</f>
        <v>15.5</v>
      </c>
      <c r="Y9" s="11">
        <f>[5]Fevereiro!$D$28</f>
        <v>22</v>
      </c>
      <c r="Z9" s="11">
        <f>[5]Fevereiro!$D$29</f>
        <v>22</v>
      </c>
      <c r="AA9" s="11">
        <f>[5]Fevereiro!$D$30</f>
        <v>20.399999999999999</v>
      </c>
      <c r="AB9" s="11">
        <f>[5]Fevereiro!$D$31</f>
        <v>16.8</v>
      </c>
      <c r="AC9" s="11">
        <f>[5]Fevereiro!$D$32</f>
        <v>17.2</v>
      </c>
      <c r="AD9" s="11">
        <f>[5]Fevereiro!$D$33</f>
        <v>20.6</v>
      </c>
      <c r="AE9" s="14">
        <f>MIN(B9:AD9)</f>
        <v>15</v>
      </c>
      <c r="AF9" s="106">
        <f>AVERAGE(B9:AD9)</f>
        <v>20.910344827586201</v>
      </c>
    </row>
    <row r="10" spans="1:34" x14ac:dyDescent="0.2">
      <c r="A10" s="57" t="s">
        <v>111</v>
      </c>
      <c r="B10" s="11" t="str">
        <f>[6]Fevereiro!$D$5</f>
        <v>*</v>
      </c>
      <c r="C10" s="11" t="str">
        <f>[6]Fevereiro!$D$6</f>
        <v>*</v>
      </c>
      <c r="D10" s="11" t="str">
        <f>[6]Fevereiro!$D$7</f>
        <v>*</v>
      </c>
      <c r="E10" s="11" t="str">
        <f>[6]Fevereiro!$D$8</f>
        <v>*</v>
      </c>
      <c r="F10" s="11" t="str">
        <f>[6]Fevereiro!$D$9</f>
        <v>*</v>
      </c>
      <c r="G10" s="11" t="str">
        <f>[6]Fevereiro!$D$10</f>
        <v>*</v>
      </c>
      <c r="H10" s="11" t="str">
        <f>[6]Fevereiro!$D$11</f>
        <v>*</v>
      </c>
      <c r="I10" s="11" t="str">
        <f>[6]Fevereiro!$D$12</f>
        <v>*</v>
      </c>
      <c r="J10" s="11" t="str">
        <f>[6]Fevereiro!$D$13</f>
        <v>*</v>
      </c>
      <c r="K10" s="11" t="str">
        <f>[6]Fevereiro!$D$14</f>
        <v>*</v>
      </c>
      <c r="L10" s="11" t="str">
        <f>[6]Fevereiro!$D$15</f>
        <v>*</v>
      </c>
      <c r="M10" s="11" t="str">
        <f>[6]Fevereiro!$D$16</f>
        <v>*</v>
      </c>
      <c r="N10" s="11" t="str">
        <f>[6]Fevereiro!$D$17</f>
        <v>*</v>
      </c>
      <c r="O10" s="11" t="str">
        <f>[6]Fevereiro!$D$18</f>
        <v>*</v>
      </c>
      <c r="P10" s="11" t="str">
        <f>[6]Fevereiro!$D$19</f>
        <v>*</v>
      </c>
      <c r="Q10" s="11" t="str">
        <f>[6]Fevereiro!$D$20</f>
        <v>*</v>
      </c>
      <c r="R10" s="11" t="str">
        <f>[6]Fevereiro!$D$21</f>
        <v>*</v>
      </c>
      <c r="S10" s="11" t="str">
        <f>[6]Fevereiro!$D$22</f>
        <v>*</v>
      </c>
      <c r="T10" s="11" t="str">
        <f>[6]Fevereiro!$D$23</f>
        <v>*</v>
      </c>
      <c r="U10" s="11" t="str">
        <f>[6]Fevereiro!$D$24</f>
        <v>*</v>
      </c>
      <c r="V10" s="11" t="str">
        <f>[6]Fevereiro!$D$25</f>
        <v>*</v>
      </c>
      <c r="W10" s="11" t="str">
        <f>[6]Fevereiro!$D$26</f>
        <v>*</v>
      </c>
      <c r="X10" s="11" t="str">
        <f>[6]Fevereiro!$D$27</f>
        <v>*</v>
      </c>
      <c r="Y10" s="11" t="str">
        <f>[6]Fevereiro!$D$28</f>
        <v>*</v>
      </c>
      <c r="Z10" s="11" t="str">
        <f>[6]Fevereiro!$D$29</f>
        <v>*</v>
      </c>
      <c r="AA10" s="11" t="str">
        <f>[6]Fevereiro!$D$30</f>
        <v>*</v>
      </c>
      <c r="AB10" s="11" t="str">
        <f>[6]Fevereiro!$D$31</f>
        <v>*</v>
      </c>
      <c r="AC10" s="11" t="str">
        <f>[6]Fevereiro!$D$32</f>
        <v>*</v>
      </c>
      <c r="AD10" s="11" t="str">
        <f>[6]Fevereiro!$D$33</f>
        <v>*</v>
      </c>
      <c r="AE10" s="15" t="s">
        <v>226</v>
      </c>
      <c r="AF10" s="88" t="s">
        <v>226</v>
      </c>
    </row>
    <row r="11" spans="1:34" x14ac:dyDescent="0.2">
      <c r="A11" s="57" t="s">
        <v>64</v>
      </c>
      <c r="B11" s="11">
        <f>[7]Fevereiro!$D$5</f>
        <v>23.5</v>
      </c>
      <c r="C11" s="11">
        <f>[7]Fevereiro!$D$6</f>
        <v>22.5</v>
      </c>
      <c r="D11" s="11">
        <f>[7]Fevereiro!$D$7</f>
        <v>21.6</v>
      </c>
      <c r="E11" s="11">
        <f>[7]Fevereiro!$D$8</f>
        <v>21.9</v>
      </c>
      <c r="F11" s="11">
        <f>[7]Fevereiro!$D$9</f>
        <v>23.2</v>
      </c>
      <c r="G11" s="11">
        <f>[7]Fevereiro!$D$10</f>
        <v>21.7</v>
      </c>
      <c r="H11" s="11">
        <f>[7]Fevereiro!$D$11</f>
        <v>22.5</v>
      </c>
      <c r="I11" s="11">
        <f>[7]Fevereiro!$D$12</f>
        <v>22.8</v>
      </c>
      <c r="J11" s="11">
        <f>[7]Fevereiro!$D$13</f>
        <v>23</v>
      </c>
      <c r="K11" s="11">
        <f>[7]Fevereiro!$D$14</f>
        <v>23.3</v>
      </c>
      <c r="L11" s="11">
        <f>[7]Fevereiro!$D$15</f>
        <v>21.8</v>
      </c>
      <c r="M11" s="11">
        <f>[7]Fevereiro!$D$16</f>
        <v>19.899999999999999</v>
      </c>
      <c r="N11" s="11">
        <f>[7]Fevereiro!$D$17</f>
        <v>20.7</v>
      </c>
      <c r="O11" s="11">
        <f>[7]Fevereiro!$D$18</f>
        <v>20.3</v>
      </c>
      <c r="P11" s="11">
        <f>[7]Fevereiro!$D$19</f>
        <v>23</v>
      </c>
      <c r="Q11" s="11">
        <f>[7]Fevereiro!$D$20</f>
        <v>23.8</v>
      </c>
      <c r="R11" s="11">
        <f>[7]Fevereiro!$D$21</f>
        <v>24.6</v>
      </c>
      <c r="S11" s="11">
        <f>[7]Fevereiro!$D$22</f>
        <v>21.9</v>
      </c>
      <c r="T11" s="11">
        <f>[7]Fevereiro!$D$23</f>
        <v>22.4</v>
      </c>
      <c r="U11" s="11">
        <f>[7]Fevereiro!$D$24</f>
        <v>24.3</v>
      </c>
      <c r="V11" s="11">
        <f>[7]Fevereiro!$D$25</f>
        <v>23</v>
      </c>
      <c r="W11" s="11">
        <f>[7]Fevereiro!$D$26</f>
        <v>20.6</v>
      </c>
      <c r="X11" s="11">
        <f>[7]Fevereiro!$D$27</f>
        <v>20.7</v>
      </c>
      <c r="Y11" s="11">
        <f>[7]Fevereiro!$D$28</f>
        <v>22.8</v>
      </c>
      <c r="Z11" s="11">
        <f>[7]Fevereiro!$D$29</f>
        <v>22.2</v>
      </c>
      <c r="AA11" s="11">
        <f>[7]Fevereiro!$D$30</f>
        <v>22.4</v>
      </c>
      <c r="AB11" s="11">
        <f>[7]Fevereiro!$D$31</f>
        <v>19.399999999999999</v>
      </c>
      <c r="AC11" s="11">
        <f>[7]Fevereiro!$D$32</f>
        <v>19.8</v>
      </c>
      <c r="AD11" s="11">
        <f>[7]Fevereiro!$D$33</f>
        <v>19.399999999999999</v>
      </c>
      <c r="AE11" s="15">
        <f t="shared" ref="AE11:AE48" si="1">MIN(B11:AD11)</f>
        <v>19.399999999999999</v>
      </c>
      <c r="AF11" s="88">
        <f t="shared" ref="AF11:AF48" si="2">AVERAGE(B11:AD11)</f>
        <v>22.03448275862069</v>
      </c>
    </row>
    <row r="12" spans="1:34" x14ac:dyDescent="0.2">
      <c r="A12" s="57" t="s">
        <v>41</v>
      </c>
      <c r="B12" s="11">
        <f>[8]Fevereiro!$D$5</f>
        <v>24.2</v>
      </c>
      <c r="C12" s="11">
        <f>[8]Fevereiro!$D$6</f>
        <v>24.7</v>
      </c>
      <c r="D12" s="11">
        <f>[8]Fevereiro!$D$7</f>
        <v>22.7</v>
      </c>
      <c r="E12" s="11">
        <f>[8]Fevereiro!$D$8</f>
        <v>23.9</v>
      </c>
      <c r="F12" s="11">
        <f>[8]Fevereiro!$D$9</f>
        <v>23.7</v>
      </c>
      <c r="G12" s="11">
        <f>[8]Fevereiro!$D$10</f>
        <v>24.3</v>
      </c>
      <c r="H12" s="11">
        <f>[8]Fevereiro!$D$11</f>
        <v>24.9</v>
      </c>
      <c r="I12" s="11">
        <f>[8]Fevereiro!$D$12</f>
        <v>23.1</v>
      </c>
      <c r="J12" s="11">
        <f>[8]Fevereiro!$D$13</f>
        <v>23.8</v>
      </c>
      <c r="K12" s="11">
        <f>[8]Fevereiro!$D$14</f>
        <v>25.4</v>
      </c>
      <c r="L12" s="11">
        <f>[8]Fevereiro!$D$15</f>
        <v>24.5</v>
      </c>
      <c r="M12" s="11">
        <f>[8]Fevereiro!$D$16</f>
        <v>25.6</v>
      </c>
      <c r="N12" s="11">
        <f>[8]Fevereiro!$D$17</f>
        <v>24.5</v>
      </c>
      <c r="O12" s="11">
        <f>[8]Fevereiro!$D$18</f>
        <v>25.5</v>
      </c>
      <c r="P12" s="11">
        <f>[8]Fevereiro!$D$19</f>
        <v>26.3</v>
      </c>
      <c r="Q12" s="11">
        <f>[8]Fevereiro!$D$20</f>
        <v>26.2</v>
      </c>
      <c r="R12" s="11">
        <f>[8]Fevereiro!$D$21</f>
        <v>25.6</v>
      </c>
      <c r="S12" s="11">
        <f>[8]Fevereiro!$D$22</f>
        <v>26.2</v>
      </c>
      <c r="T12" s="11">
        <f>[8]Fevereiro!$D$23</f>
        <v>25.5</v>
      </c>
      <c r="U12" s="11">
        <f>[8]Fevereiro!$D$24</f>
        <v>24.9</v>
      </c>
      <c r="V12" s="11">
        <f>[8]Fevereiro!$D$25</f>
        <v>24.7</v>
      </c>
      <c r="W12" s="11">
        <f>[8]Fevereiro!$D$26</f>
        <v>17.899999999999999</v>
      </c>
      <c r="X12" s="11">
        <f>[8]Fevereiro!$D$27</f>
        <v>17.100000000000001</v>
      </c>
      <c r="Y12" s="11">
        <f>[8]Fevereiro!$D$28</f>
        <v>21.7</v>
      </c>
      <c r="Z12" s="11">
        <f>[8]Fevereiro!$D$29</f>
        <v>25</v>
      </c>
      <c r="AA12" s="11">
        <f>[8]Fevereiro!$D$30</f>
        <v>22.3</v>
      </c>
      <c r="AB12" s="11">
        <f>[8]Fevereiro!$D$31</f>
        <v>16.899999999999999</v>
      </c>
      <c r="AC12" s="11">
        <f>[8]Fevereiro!$D$32</f>
        <v>17</v>
      </c>
      <c r="AD12" s="11">
        <f>[8]Fevereiro!$D$33</f>
        <v>19.3</v>
      </c>
      <c r="AE12" s="15">
        <f t="shared" si="1"/>
        <v>16.899999999999999</v>
      </c>
      <c r="AF12" s="88">
        <f t="shared" si="2"/>
        <v>23.358620689655172</v>
      </c>
    </row>
    <row r="13" spans="1:34" x14ac:dyDescent="0.2">
      <c r="A13" s="57" t="s">
        <v>114</v>
      </c>
      <c r="B13" s="11" t="str">
        <f>[9]Fevereiro!$D$5</f>
        <v>*</v>
      </c>
      <c r="C13" s="11" t="str">
        <f>[9]Fevereiro!$D$6</f>
        <v>*</v>
      </c>
      <c r="D13" s="11" t="str">
        <f>[9]Fevereiro!$D$7</f>
        <v>*</v>
      </c>
      <c r="E13" s="11" t="str">
        <f>[9]Fevereiro!$D$8</f>
        <v>*</v>
      </c>
      <c r="F13" s="11" t="str">
        <f>[9]Fevereiro!$D$9</f>
        <v>*</v>
      </c>
      <c r="G13" s="11" t="str">
        <f>[9]Fevereiro!$D$10</f>
        <v>*</v>
      </c>
      <c r="H13" s="11" t="str">
        <f>[9]Fevereiro!$D$11</f>
        <v>*</v>
      </c>
      <c r="I13" s="11" t="str">
        <f>[9]Fevereiro!$D$12</f>
        <v>*</v>
      </c>
      <c r="J13" s="11" t="str">
        <f>[9]Fevereiro!$D$13</f>
        <v>*</v>
      </c>
      <c r="K13" s="11" t="str">
        <f>[9]Fevereiro!$D$14</f>
        <v>*</v>
      </c>
      <c r="L13" s="11" t="str">
        <f>[9]Fevereiro!$D$15</f>
        <v>*</v>
      </c>
      <c r="M13" s="11" t="str">
        <f>[9]Fevereiro!$D$16</f>
        <v>*</v>
      </c>
      <c r="N13" s="11" t="str">
        <f>[9]Fevereiro!$D$17</f>
        <v>*</v>
      </c>
      <c r="O13" s="11" t="str">
        <f>[9]Fevereiro!$D$18</f>
        <v>*</v>
      </c>
      <c r="P13" s="11" t="str">
        <f>[9]Fevereiro!$D$19</f>
        <v>*</v>
      </c>
      <c r="Q13" s="11" t="str">
        <f>[9]Fevereiro!$D$20</f>
        <v>*</v>
      </c>
      <c r="R13" s="11" t="str">
        <f>[9]Fevereiro!$D$21</f>
        <v>*</v>
      </c>
      <c r="S13" s="11" t="str">
        <f>[9]Fevereiro!$D$22</f>
        <v>*</v>
      </c>
      <c r="T13" s="11" t="str">
        <f>[9]Fevereiro!$D$23</f>
        <v>*</v>
      </c>
      <c r="U13" s="11" t="str">
        <f>[9]Fevereiro!$D$24</f>
        <v>*</v>
      </c>
      <c r="V13" s="11" t="str">
        <f>[9]Fevereiro!$D$25</f>
        <v>*</v>
      </c>
      <c r="W13" s="11" t="str">
        <f>[9]Fevereiro!$D$26</f>
        <v>*</v>
      </c>
      <c r="X13" s="11" t="str">
        <f>[9]Fevereiro!$D$27</f>
        <v>*</v>
      </c>
      <c r="Y13" s="11" t="str">
        <f>[9]Fevereiro!$D$28</f>
        <v>*</v>
      </c>
      <c r="Z13" s="11" t="str">
        <f>[9]Fevereiro!$D$29</f>
        <v>*</v>
      </c>
      <c r="AA13" s="11" t="str">
        <f>[9]Fevereiro!$D$30</f>
        <v>*</v>
      </c>
      <c r="AB13" s="11" t="str">
        <f>[9]Fevereiro!$D$31</f>
        <v>*</v>
      </c>
      <c r="AC13" s="11" t="str">
        <f>[9]Fevereiro!$D$32</f>
        <v>*</v>
      </c>
      <c r="AD13" s="11" t="str">
        <f>[9]Fevereiro!$D$33</f>
        <v>*</v>
      </c>
      <c r="AE13" s="14" t="s">
        <v>226</v>
      </c>
      <c r="AF13" s="106" t="s">
        <v>226</v>
      </c>
    </row>
    <row r="14" spans="1:34" x14ac:dyDescent="0.2">
      <c r="A14" s="57" t="s">
        <v>118</v>
      </c>
      <c r="B14" s="11" t="str">
        <f>[10]Fevereiro!$D$5</f>
        <v>*</v>
      </c>
      <c r="C14" s="11" t="str">
        <f>[10]Fevereiro!$D$6</f>
        <v>*</v>
      </c>
      <c r="D14" s="11" t="str">
        <f>[10]Fevereiro!$D$7</f>
        <v>*</v>
      </c>
      <c r="E14" s="11" t="str">
        <f>[10]Fevereiro!$D$8</f>
        <v>*</v>
      </c>
      <c r="F14" s="11" t="str">
        <f>[10]Fevereiro!$D$9</f>
        <v>*</v>
      </c>
      <c r="G14" s="11" t="str">
        <f>[10]Fevereiro!$D$10</f>
        <v>*</v>
      </c>
      <c r="H14" s="11" t="str">
        <f>[10]Fevereiro!$D$11</f>
        <v>*</v>
      </c>
      <c r="I14" s="11" t="str">
        <f>[10]Fevereiro!$D$12</f>
        <v>*</v>
      </c>
      <c r="J14" s="11" t="str">
        <f>[10]Fevereiro!$D$13</f>
        <v>*</v>
      </c>
      <c r="K14" s="11" t="str">
        <f>[10]Fevereiro!$D$14</f>
        <v>*</v>
      </c>
      <c r="L14" s="11" t="str">
        <f>[10]Fevereiro!$D$15</f>
        <v>*</v>
      </c>
      <c r="M14" s="11" t="str">
        <f>[10]Fevereiro!$D$16</f>
        <v>*</v>
      </c>
      <c r="N14" s="11" t="str">
        <f>[10]Fevereiro!$D$17</f>
        <v>*</v>
      </c>
      <c r="O14" s="11" t="str">
        <f>[10]Fevereiro!$D$18</f>
        <v>*</v>
      </c>
      <c r="P14" s="11" t="str">
        <f>[10]Fevereiro!$D$19</f>
        <v>*</v>
      </c>
      <c r="Q14" s="11" t="str">
        <f>[10]Fevereiro!$D$20</f>
        <v>*</v>
      </c>
      <c r="R14" s="11" t="str">
        <f>[10]Fevereiro!$D$21</f>
        <v>*</v>
      </c>
      <c r="S14" s="11" t="str">
        <f>[10]Fevereiro!$D$22</f>
        <v>*</v>
      </c>
      <c r="T14" s="11" t="str">
        <f>[10]Fevereiro!$D$23</f>
        <v>*</v>
      </c>
      <c r="U14" s="11" t="str">
        <f>[10]Fevereiro!$D$24</f>
        <v>*</v>
      </c>
      <c r="V14" s="11" t="str">
        <f>[10]Fevereiro!$D$25</f>
        <v>*</v>
      </c>
      <c r="W14" s="11" t="str">
        <f>[10]Fevereiro!$D$26</f>
        <v>*</v>
      </c>
      <c r="X14" s="11" t="str">
        <f>[10]Fevereiro!$D$27</f>
        <v>*</v>
      </c>
      <c r="Y14" s="11" t="str">
        <f>[10]Fevereiro!$D$28</f>
        <v>*</v>
      </c>
      <c r="Z14" s="11" t="str">
        <f>[10]Fevereiro!$D$29</f>
        <v>*</v>
      </c>
      <c r="AA14" s="11" t="str">
        <f>[10]Fevereiro!$D$30</f>
        <v>*</v>
      </c>
      <c r="AB14" s="11" t="str">
        <f>[10]Fevereiro!$D$31</f>
        <v>*</v>
      </c>
      <c r="AC14" s="11" t="str">
        <f>[10]Fevereiro!$D$32</f>
        <v>*</v>
      </c>
      <c r="AD14" s="11" t="str">
        <f>[10]Fevereiro!$D$33</f>
        <v>*</v>
      </c>
      <c r="AE14" s="15" t="s">
        <v>226</v>
      </c>
      <c r="AF14" s="88" t="s">
        <v>226</v>
      </c>
      <c r="AH14" t="s">
        <v>47</v>
      </c>
    </row>
    <row r="15" spans="1:34" x14ac:dyDescent="0.2">
      <c r="A15" s="57" t="s">
        <v>121</v>
      </c>
      <c r="B15" s="11">
        <f>[11]Fevereiro!$D$5</f>
        <v>22.3</v>
      </c>
      <c r="C15" s="11">
        <f>[11]Fevereiro!$D$6</f>
        <v>23.1</v>
      </c>
      <c r="D15" s="11">
        <f>[11]Fevereiro!$D$7</f>
        <v>19.899999999999999</v>
      </c>
      <c r="E15" s="11">
        <f>[11]Fevereiro!$D$8</f>
        <v>22.5</v>
      </c>
      <c r="F15" s="11">
        <f>[11]Fevereiro!$D$9</f>
        <v>23.1</v>
      </c>
      <c r="G15" s="11">
        <f>[11]Fevereiro!$D$10</f>
        <v>24.3</v>
      </c>
      <c r="H15" s="11">
        <f>[11]Fevereiro!$D$11</f>
        <v>25.5</v>
      </c>
      <c r="I15" s="11">
        <f>[11]Fevereiro!$D$12</f>
        <v>24.1</v>
      </c>
      <c r="J15" s="11">
        <f>[11]Fevereiro!$D$13</f>
        <v>25.3</v>
      </c>
      <c r="K15" s="11">
        <f>[11]Fevereiro!$D$14</f>
        <v>25</v>
      </c>
      <c r="L15" s="11">
        <f>[11]Fevereiro!$D$15</f>
        <v>22.7</v>
      </c>
      <c r="M15" s="11">
        <f>[11]Fevereiro!$D$16</f>
        <v>21.4</v>
      </c>
      <c r="N15" s="11">
        <f>[11]Fevereiro!$D$17</f>
        <v>22.9</v>
      </c>
      <c r="O15" s="11">
        <f>[11]Fevereiro!$D$18</f>
        <v>22.2</v>
      </c>
      <c r="P15" s="11">
        <f>[11]Fevereiro!$D$19</f>
        <v>23.9</v>
      </c>
      <c r="Q15" s="11">
        <f>[11]Fevereiro!$D$20</f>
        <v>24</v>
      </c>
      <c r="R15" s="11">
        <f>[11]Fevereiro!$D$21</f>
        <v>24</v>
      </c>
      <c r="S15" s="11">
        <f>[11]Fevereiro!$D$22</f>
        <v>23.2</v>
      </c>
      <c r="T15" s="11">
        <f>[11]Fevereiro!$D$23</f>
        <v>23.2</v>
      </c>
      <c r="U15" s="11">
        <f>[11]Fevereiro!$D$24</f>
        <v>23</v>
      </c>
      <c r="V15" s="11">
        <f>[11]Fevereiro!$D$25</f>
        <v>21.4</v>
      </c>
      <c r="W15" s="11">
        <f>[11]Fevereiro!$D$26</f>
        <v>15.6</v>
      </c>
      <c r="X15" s="11">
        <f>[11]Fevereiro!$D$27</f>
        <v>15.1</v>
      </c>
      <c r="Y15" s="11">
        <f>[11]Fevereiro!$D$28</f>
        <v>21.9</v>
      </c>
      <c r="Z15" s="11">
        <f>[11]Fevereiro!$D$29</f>
        <v>23.1</v>
      </c>
      <c r="AA15" s="11">
        <f>[11]Fevereiro!$D$30</f>
        <v>21.3</v>
      </c>
      <c r="AB15" s="11">
        <f>[11]Fevereiro!$D$31</f>
        <v>18.899999999999999</v>
      </c>
      <c r="AC15" s="11">
        <f>[11]Fevereiro!$D$32</f>
        <v>17.3</v>
      </c>
      <c r="AD15" s="11">
        <f>[11]Fevereiro!$D$33</f>
        <v>18.5</v>
      </c>
      <c r="AE15" s="15">
        <f t="shared" si="1"/>
        <v>15.1</v>
      </c>
      <c r="AF15" s="88">
        <f t="shared" si="2"/>
        <v>22.024137931034478</v>
      </c>
    </row>
    <row r="16" spans="1:34" x14ac:dyDescent="0.2">
      <c r="A16" s="57" t="s">
        <v>168</v>
      </c>
      <c r="B16" s="11" t="str">
        <f>[12]Fevereiro!$D$5</f>
        <v>*</v>
      </c>
      <c r="C16" s="11" t="str">
        <f>[12]Fevereiro!$D$6</f>
        <v>*</v>
      </c>
      <c r="D16" s="11" t="str">
        <f>[12]Fevereiro!$D$7</f>
        <v>*</v>
      </c>
      <c r="E16" s="11" t="str">
        <f>[12]Fevereiro!$D$8</f>
        <v>*</v>
      </c>
      <c r="F16" s="11" t="str">
        <f>[12]Fevereiro!$D$9</f>
        <v>*</v>
      </c>
      <c r="G16" s="11" t="str">
        <f>[12]Fevereiro!$D$10</f>
        <v>*</v>
      </c>
      <c r="H16" s="11" t="str">
        <f>[12]Fevereiro!$D$11</f>
        <v>*</v>
      </c>
      <c r="I16" s="11" t="str">
        <f>[12]Fevereiro!$D$12</f>
        <v>*</v>
      </c>
      <c r="J16" s="11" t="str">
        <f>[12]Fevereiro!$D$13</f>
        <v>*</v>
      </c>
      <c r="K16" s="11" t="str">
        <f>[12]Fevereiro!$D$14</f>
        <v>*</v>
      </c>
      <c r="L16" s="11" t="str">
        <f>[12]Fevereiro!$D$15</f>
        <v>*</v>
      </c>
      <c r="M16" s="11" t="str">
        <f>[12]Fevereiro!$D$16</f>
        <v>*</v>
      </c>
      <c r="N16" s="11" t="str">
        <f>[12]Fevereiro!$D$17</f>
        <v>*</v>
      </c>
      <c r="O16" s="11" t="str">
        <f>[12]Fevereiro!$D$18</f>
        <v>*</v>
      </c>
      <c r="P16" s="11" t="str">
        <f>[12]Fevereiro!$D$19</f>
        <v>*</v>
      </c>
      <c r="Q16" s="11" t="str">
        <f>[12]Fevereiro!$D$20</f>
        <v>*</v>
      </c>
      <c r="R16" s="11" t="str">
        <f>[12]Fevereiro!$D$21</f>
        <v>*</v>
      </c>
      <c r="S16" s="11" t="str">
        <f>[12]Fevereiro!$D$22</f>
        <v>*</v>
      </c>
      <c r="T16" s="11" t="str">
        <f>[12]Fevereiro!$D$23</f>
        <v>*</v>
      </c>
      <c r="U16" s="11" t="str">
        <f>[12]Fevereiro!$D$24</f>
        <v>*</v>
      </c>
      <c r="V16" s="11" t="str">
        <f>[12]Fevereiro!$D$25</f>
        <v>*</v>
      </c>
      <c r="W16" s="11" t="str">
        <f>[12]Fevereiro!$D$26</f>
        <v>*</v>
      </c>
      <c r="X16" s="11" t="str">
        <f>[12]Fevereiro!$D$27</f>
        <v>*</v>
      </c>
      <c r="Y16" s="11" t="str">
        <f>[12]Fevereiro!$D$28</f>
        <v>*</v>
      </c>
      <c r="Z16" s="11" t="str">
        <f>[12]Fevereiro!$D$29</f>
        <v>*</v>
      </c>
      <c r="AA16" s="11" t="str">
        <f>[12]Fevereiro!$D$30</f>
        <v>*</v>
      </c>
      <c r="AB16" s="11" t="str">
        <f>[12]Fevereiro!$D$31</f>
        <v>*</v>
      </c>
      <c r="AC16" s="11" t="str">
        <f>[12]Fevereiro!$D$32</f>
        <v>*</v>
      </c>
      <c r="AD16" s="11" t="str">
        <f>[12]Fevereiro!$D$33</f>
        <v>*</v>
      </c>
      <c r="AE16" s="15" t="s">
        <v>226</v>
      </c>
      <c r="AF16" s="88" t="s">
        <v>226</v>
      </c>
      <c r="AH16" s="12" t="s">
        <v>47</v>
      </c>
    </row>
    <row r="17" spans="1:37" x14ac:dyDescent="0.2">
      <c r="A17" s="57" t="s">
        <v>2</v>
      </c>
      <c r="B17" s="11">
        <f>[13]Fevereiro!$D$5</f>
        <v>21.1</v>
      </c>
      <c r="C17" s="11">
        <f>[13]Fevereiro!$D$6</f>
        <v>21.9</v>
      </c>
      <c r="D17" s="11">
        <f>[13]Fevereiro!$D$7</f>
        <v>21.1</v>
      </c>
      <c r="E17" s="11">
        <f>[13]Fevereiro!$D$8</f>
        <v>22</v>
      </c>
      <c r="F17" s="11">
        <f>[13]Fevereiro!$D$9</f>
        <v>21.7</v>
      </c>
      <c r="G17" s="11">
        <f>[13]Fevereiro!$D$10</f>
        <v>21.9</v>
      </c>
      <c r="H17" s="11">
        <f>[13]Fevereiro!$D$11</f>
        <v>21.2</v>
      </c>
      <c r="I17" s="11">
        <f>[13]Fevereiro!$D$12</f>
        <v>20.8</v>
      </c>
      <c r="J17" s="11">
        <f>[13]Fevereiro!$D$13</f>
        <v>22.2</v>
      </c>
      <c r="K17" s="11">
        <f>[13]Fevereiro!$D$14</f>
        <v>22.3</v>
      </c>
      <c r="L17" s="11">
        <f>[13]Fevereiro!$D$15</f>
        <v>20.9</v>
      </c>
      <c r="M17" s="11">
        <f>[13]Fevereiro!$D$16</f>
        <v>22.6</v>
      </c>
      <c r="N17" s="11">
        <f>[13]Fevereiro!$D$17</f>
        <v>22.1</v>
      </c>
      <c r="O17" s="11">
        <f>[13]Fevereiro!$D$18</f>
        <v>23.3</v>
      </c>
      <c r="P17" s="11">
        <f>[13]Fevereiro!$D$19</f>
        <v>23.6</v>
      </c>
      <c r="Q17" s="11">
        <f>[13]Fevereiro!$D$20</f>
        <v>22.8</v>
      </c>
      <c r="R17" s="11">
        <f>[13]Fevereiro!$D$21</f>
        <v>24</v>
      </c>
      <c r="S17" s="11">
        <f>[13]Fevereiro!$D$22</f>
        <v>23.3</v>
      </c>
      <c r="T17" s="11">
        <f>[13]Fevereiro!$D$23</f>
        <v>21.3</v>
      </c>
      <c r="U17" s="11">
        <f>[13]Fevereiro!$D$24</f>
        <v>21.9</v>
      </c>
      <c r="V17" s="11">
        <f>[13]Fevereiro!$D$25</f>
        <v>21.9</v>
      </c>
      <c r="W17" s="11">
        <f>[13]Fevereiro!$D$26</f>
        <v>18.600000000000001</v>
      </c>
      <c r="X17" s="11">
        <f>[13]Fevereiro!$D$27</f>
        <v>18.399999999999999</v>
      </c>
      <c r="Y17" s="11">
        <f>[13]Fevereiro!$D$28</f>
        <v>21.7</v>
      </c>
      <c r="Z17" s="11">
        <f>[13]Fevereiro!$D$29</f>
        <v>22.1</v>
      </c>
      <c r="AA17" s="11">
        <f>[13]Fevereiro!$D$30</f>
        <v>18.8</v>
      </c>
      <c r="AB17" s="11">
        <f>[13]Fevereiro!$D$31</f>
        <v>17.3</v>
      </c>
      <c r="AC17" s="11">
        <f>[13]Fevereiro!$D$32</f>
        <v>17</v>
      </c>
      <c r="AD17" s="11">
        <f>[13]Fevereiro!$D$33</f>
        <v>21.1</v>
      </c>
      <c r="AE17" s="15">
        <f t="shared" si="1"/>
        <v>17</v>
      </c>
      <c r="AF17" s="88">
        <f t="shared" si="2"/>
        <v>21.341379310344827</v>
      </c>
      <c r="AH17" s="12" t="s">
        <v>47</v>
      </c>
    </row>
    <row r="18" spans="1:37" x14ac:dyDescent="0.2">
      <c r="A18" s="57" t="s">
        <v>3</v>
      </c>
      <c r="B18" s="11">
        <f>[14]Fevereiro!$D$5</f>
        <v>22</v>
      </c>
      <c r="C18" s="11">
        <f>[14]Fevereiro!$D$6</f>
        <v>21.6</v>
      </c>
      <c r="D18" s="11">
        <f>[14]Fevereiro!$D$7</f>
        <v>23.3</v>
      </c>
      <c r="E18" s="11">
        <f>[14]Fevereiro!$D$8</f>
        <v>22.3</v>
      </c>
      <c r="F18" s="11">
        <f>[14]Fevereiro!$D$9</f>
        <v>20.9</v>
      </c>
      <c r="G18" s="11">
        <f>[14]Fevereiro!$D$10</f>
        <v>21.7</v>
      </c>
      <c r="H18" s="11">
        <f>[14]Fevereiro!$D$11</f>
        <v>21.6</v>
      </c>
      <c r="I18" s="11">
        <f>[14]Fevereiro!$D$12</f>
        <v>22</v>
      </c>
      <c r="J18" s="11">
        <f>[14]Fevereiro!$D$13</f>
        <v>22.4</v>
      </c>
      <c r="K18" s="11">
        <f>[14]Fevereiro!$D$14</f>
        <v>22.6</v>
      </c>
      <c r="L18" s="11">
        <f>[14]Fevereiro!$D$15</f>
        <v>21.7</v>
      </c>
      <c r="M18" s="11">
        <f>[14]Fevereiro!$D$16</f>
        <v>21.7</v>
      </c>
      <c r="N18" s="11">
        <f>[14]Fevereiro!$D$17</f>
        <v>21.7</v>
      </c>
      <c r="O18" s="11">
        <f>[14]Fevereiro!$D$18</f>
        <v>20.9</v>
      </c>
      <c r="P18" s="11">
        <f>[14]Fevereiro!$D$19</f>
        <v>21.6</v>
      </c>
      <c r="Q18" s="11">
        <f>[14]Fevereiro!$D$20</f>
        <v>22.2</v>
      </c>
      <c r="R18" s="11">
        <f>[14]Fevereiro!$D$21</f>
        <v>21.6</v>
      </c>
      <c r="S18" s="11">
        <f>[14]Fevereiro!$D$22</f>
        <v>23.1</v>
      </c>
      <c r="T18" s="11">
        <f>[14]Fevereiro!$D$23</f>
        <v>22.7</v>
      </c>
      <c r="U18" s="11">
        <f>[14]Fevereiro!$D$24</f>
        <v>22.5</v>
      </c>
      <c r="V18" s="11">
        <f>[14]Fevereiro!$D$25</f>
        <v>21.7</v>
      </c>
      <c r="W18" s="11">
        <f>[14]Fevereiro!$D$26</f>
        <v>21.9</v>
      </c>
      <c r="X18" s="11">
        <f>[14]Fevereiro!$D$27</f>
        <v>22</v>
      </c>
      <c r="Y18" s="11">
        <f>[14]Fevereiro!$D$28</f>
        <v>21.7</v>
      </c>
      <c r="Z18" s="11">
        <f>[14]Fevereiro!$D$29</f>
        <v>22.1</v>
      </c>
      <c r="AA18" s="11">
        <f>[14]Fevereiro!$D$30</f>
        <v>22.6</v>
      </c>
      <c r="AB18" s="11">
        <f>[14]Fevereiro!$D$31</f>
        <v>20.7</v>
      </c>
      <c r="AC18" s="11">
        <f>[14]Fevereiro!$D$32</f>
        <v>22.4</v>
      </c>
      <c r="AD18" s="11">
        <f>[14]Fevereiro!$D$33</f>
        <v>21.6</v>
      </c>
      <c r="AE18" s="15">
        <f t="shared" si="1"/>
        <v>20.7</v>
      </c>
      <c r="AF18" s="88">
        <f t="shared" si="2"/>
        <v>21.958620689655174</v>
      </c>
      <c r="AG18" s="12" t="s">
        <v>47</v>
      </c>
      <c r="AH18" s="12" t="s">
        <v>47</v>
      </c>
    </row>
    <row r="19" spans="1:37" x14ac:dyDescent="0.2">
      <c r="A19" s="57" t="s">
        <v>4</v>
      </c>
      <c r="B19" s="11">
        <f>[15]Fevereiro!$D$5</f>
        <v>20.7</v>
      </c>
      <c r="C19" s="11">
        <f>[15]Fevereiro!$D$6</f>
        <v>19.8</v>
      </c>
      <c r="D19" s="11">
        <f>[15]Fevereiro!$D$7</f>
        <v>21.6</v>
      </c>
      <c r="E19" s="11">
        <f>[15]Fevereiro!$D$8</f>
        <v>20.2</v>
      </c>
      <c r="F19" s="11">
        <f>[15]Fevereiro!$D$9</f>
        <v>19.899999999999999</v>
      </c>
      <c r="G19" s="11">
        <f>[15]Fevereiro!$D$10</f>
        <v>19.2</v>
      </c>
      <c r="H19" s="11">
        <f>[15]Fevereiro!$D$11</f>
        <v>19</v>
      </c>
      <c r="I19" s="11">
        <f>[15]Fevereiro!$D$12</f>
        <v>20</v>
      </c>
      <c r="J19" s="11">
        <f>[15]Fevereiro!$D$13</f>
        <v>20</v>
      </c>
      <c r="K19" s="11">
        <f>[15]Fevereiro!$D$14</f>
        <v>20.9</v>
      </c>
      <c r="L19" s="11">
        <f>[15]Fevereiro!$D$15</f>
        <v>20.399999999999999</v>
      </c>
      <c r="M19" s="11">
        <f>[15]Fevereiro!$D$16</f>
        <v>20.5</v>
      </c>
      <c r="N19" s="11">
        <f>[15]Fevereiro!$D$17</f>
        <v>19.7</v>
      </c>
      <c r="O19" s="11">
        <f>[15]Fevereiro!$D$18</f>
        <v>20.2</v>
      </c>
      <c r="P19" s="11">
        <f>[15]Fevereiro!$D$19</f>
        <v>20</v>
      </c>
      <c r="Q19" s="11">
        <f>[15]Fevereiro!$D$20</f>
        <v>20.5</v>
      </c>
      <c r="R19" s="11">
        <f>[15]Fevereiro!$D$21</f>
        <v>22</v>
      </c>
      <c r="S19" s="11">
        <f>[15]Fevereiro!$D$22</f>
        <v>21.2</v>
      </c>
      <c r="T19" s="11">
        <f>[15]Fevereiro!$D$23</f>
        <v>20.399999999999999</v>
      </c>
      <c r="U19" s="11">
        <f>[15]Fevereiro!$D$24</f>
        <v>21.3</v>
      </c>
      <c r="V19" s="11">
        <f>[15]Fevereiro!$D$25</f>
        <v>20</v>
      </c>
      <c r="W19" s="11">
        <f>[15]Fevereiro!$D$26</f>
        <v>20.5</v>
      </c>
      <c r="X19" s="11" t="str">
        <f>[15]Fevereiro!$D$27</f>
        <v>*</v>
      </c>
      <c r="Y19" s="11" t="str">
        <f>[15]Fevereiro!$D$28</f>
        <v>*</v>
      </c>
      <c r="Z19" s="11" t="str">
        <f>[15]Fevereiro!$D$29</f>
        <v>*</v>
      </c>
      <c r="AA19" s="11" t="str">
        <f>[15]Fevereiro!$D$30</f>
        <v>*</v>
      </c>
      <c r="AB19" s="11" t="str">
        <f>[15]Fevereiro!$D$31</f>
        <v>*</v>
      </c>
      <c r="AC19" s="11" t="str">
        <f>[15]Fevereiro!$D$32</f>
        <v>*</v>
      </c>
      <c r="AD19" s="11" t="str">
        <f>[15]Fevereiro!$D$33</f>
        <v>*</v>
      </c>
      <c r="AE19" s="15">
        <f t="shared" si="1"/>
        <v>19</v>
      </c>
      <c r="AF19" s="88">
        <f t="shared" si="2"/>
        <v>20.36363636363636</v>
      </c>
    </row>
    <row r="20" spans="1:37" x14ac:dyDescent="0.2">
      <c r="A20" s="57" t="s">
        <v>5</v>
      </c>
      <c r="B20" s="11">
        <f>[16]Fevereiro!$D$5</f>
        <v>24.2</v>
      </c>
      <c r="C20" s="11">
        <f>[16]Fevereiro!$D$6</f>
        <v>24.4</v>
      </c>
      <c r="D20" s="11">
        <f>[16]Fevereiro!$D$7</f>
        <v>23.7</v>
      </c>
      <c r="E20" s="11">
        <f>[16]Fevereiro!$D$8</f>
        <v>23.3</v>
      </c>
      <c r="F20" s="11">
        <f>[16]Fevereiro!$D$9</f>
        <v>25.7</v>
      </c>
      <c r="G20" s="11">
        <f>[16]Fevereiro!$D$10</f>
        <v>25.6</v>
      </c>
      <c r="H20" s="11">
        <f>[16]Fevereiro!$D$11</f>
        <v>25.7</v>
      </c>
      <c r="I20" s="11">
        <f>[16]Fevereiro!$D$12</f>
        <v>24.5</v>
      </c>
      <c r="J20" s="11">
        <f>[16]Fevereiro!$D$13</f>
        <v>23.8</v>
      </c>
      <c r="K20" s="11">
        <f>[16]Fevereiro!$D$14</f>
        <v>24.9</v>
      </c>
      <c r="L20" s="11">
        <f>[16]Fevereiro!$D$15</f>
        <v>25.3</v>
      </c>
      <c r="M20" s="11">
        <f>[16]Fevereiro!$D$16</f>
        <v>25</v>
      </c>
      <c r="N20" s="11">
        <f>[16]Fevereiro!$D$17</f>
        <v>24.5</v>
      </c>
      <c r="O20" s="11">
        <f>[16]Fevereiro!$D$18</f>
        <v>26.5</v>
      </c>
      <c r="P20" s="11">
        <f>[16]Fevereiro!$D$19</f>
        <v>27</v>
      </c>
      <c r="Q20" s="11">
        <f>[16]Fevereiro!$D$20</f>
        <v>27.1</v>
      </c>
      <c r="R20" s="11">
        <f>[16]Fevereiro!$D$21</f>
        <v>26.8</v>
      </c>
      <c r="S20" s="11">
        <f>[16]Fevereiro!$D$22</f>
        <v>26.3</v>
      </c>
      <c r="T20" s="11">
        <f>[16]Fevereiro!$D$23</f>
        <v>24.8</v>
      </c>
      <c r="U20" s="11">
        <f>[16]Fevereiro!$D$24</f>
        <v>25.7</v>
      </c>
      <c r="V20" s="11">
        <f>[16]Fevereiro!$D$25</f>
        <v>24.5</v>
      </c>
      <c r="W20" s="11">
        <f>[16]Fevereiro!$D$26</f>
        <v>21.8</v>
      </c>
      <c r="X20" s="11">
        <f>[16]Fevereiro!$D$27</f>
        <v>21.9</v>
      </c>
      <c r="Y20" s="11">
        <f>[16]Fevereiro!$D$28</f>
        <v>23</v>
      </c>
      <c r="Z20" s="11">
        <f>[16]Fevereiro!$D$29</f>
        <v>25.2</v>
      </c>
      <c r="AA20" s="11">
        <f>[16]Fevereiro!$D$30</f>
        <v>23.4</v>
      </c>
      <c r="AB20" s="11">
        <f>[16]Fevereiro!$D$31</f>
        <v>21.1</v>
      </c>
      <c r="AC20" s="11">
        <f>[16]Fevereiro!$D$32</f>
        <v>18.899999999999999</v>
      </c>
      <c r="AD20" s="11">
        <f>[16]Fevereiro!$D$33</f>
        <v>21.5</v>
      </c>
      <c r="AE20" s="15" t="s">
        <v>226</v>
      </c>
      <c r="AF20" s="88" t="s">
        <v>226</v>
      </c>
      <c r="AG20" s="12" t="s">
        <v>47</v>
      </c>
      <c r="AJ20" t="s">
        <v>47</v>
      </c>
    </row>
    <row r="21" spans="1:37" x14ac:dyDescent="0.2">
      <c r="A21" s="57" t="s">
        <v>43</v>
      </c>
      <c r="B21" s="11">
        <f>[17]Fevereiro!$D$5</f>
        <v>21.2</v>
      </c>
      <c r="C21" s="11">
        <f>[17]Fevereiro!$D$6</f>
        <v>21.1</v>
      </c>
      <c r="D21" s="11">
        <f>[17]Fevereiro!$D$7</f>
        <v>21.4</v>
      </c>
      <c r="E21" s="11">
        <f>[17]Fevereiro!$D$8</f>
        <v>21</v>
      </c>
      <c r="F21" s="11">
        <f>[17]Fevereiro!$D$9</f>
        <v>21.2</v>
      </c>
      <c r="G21" s="11">
        <f>[17]Fevereiro!$D$10</f>
        <v>20</v>
      </c>
      <c r="H21" s="11">
        <f>[17]Fevereiro!$D$11</f>
        <v>18.899999999999999</v>
      </c>
      <c r="I21" s="11">
        <f>[17]Fevereiro!$D$12</f>
        <v>19.2</v>
      </c>
      <c r="J21" s="11">
        <f>[17]Fevereiro!$D$13</f>
        <v>20.3</v>
      </c>
      <c r="K21" s="11">
        <f>[17]Fevereiro!$D$14</f>
        <v>21.3</v>
      </c>
      <c r="L21" s="11">
        <f>[17]Fevereiro!$D$15</f>
        <v>21.1</v>
      </c>
      <c r="M21" s="11">
        <f>[17]Fevereiro!$D$16</f>
        <v>21</v>
      </c>
      <c r="N21" s="11">
        <f>[17]Fevereiro!$D$17</f>
        <v>20.6</v>
      </c>
      <c r="O21" s="11">
        <f>[17]Fevereiro!$D$18</f>
        <v>21</v>
      </c>
      <c r="P21" s="11">
        <f>[17]Fevereiro!$D$19</f>
        <v>20.9</v>
      </c>
      <c r="Q21" s="11">
        <f>[17]Fevereiro!$D$20</f>
        <v>20.9</v>
      </c>
      <c r="R21" s="11">
        <f>[17]Fevereiro!$D$21</f>
        <v>21.6</v>
      </c>
      <c r="S21" s="11">
        <f>[17]Fevereiro!$D$22</f>
        <v>21.2</v>
      </c>
      <c r="T21" s="11">
        <f>[17]Fevereiro!$D$23</f>
        <v>21.6</v>
      </c>
      <c r="U21" s="11">
        <f>[17]Fevereiro!$D$24</f>
        <v>20.5</v>
      </c>
      <c r="V21" s="11">
        <f>[17]Fevereiro!$D$25</f>
        <v>20.5</v>
      </c>
      <c r="W21" s="11">
        <f>[17]Fevereiro!$D$26</f>
        <v>20.3</v>
      </c>
      <c r="X21" s="11">
        <f>[17]Fevereiro!$D$27</f>
        <v>20.2</v>
      </c>
      <c r="Y21" s="11">
        <f>[17]Fevereiro!$D$28</f>
        <v>20.9</v>
      </c>
      <c r="Z21" s="11">
        <f>[17]Fevereiro!$D$29</f>
        <v>21.3</v>
      </c>
      <c r="AA21" s="11">
        <f>[17]Fevereiro!$D$30</f>
        <v>21.5</v>
      </c>
      <c r="AB21" s="11">
        <f>[17]Fevereiro!$D$31</f>
        <v>18.600000000000001</v>
      </c>
      <c r="AC21" s="11">
        <f>[17]Fevereiro!$D$32</f>
        <v>19.600000000000001</v>
      </c>
      <c r="AD21" s="11">
        <f>[17]Fevereiro!$D$33</f>
        <v>20.8</v>
      </c>
      <c r="AE21" s="15">
        <f t="shared" si="1"/>
        <v>18.600000000000001</v>
      </c>
      <c r="AF21" s="88">
        <f t="shared" si="2"/>
        <v>20.679310344827584</v>
      </c>
      <c r="AH21" t="s">
        <v>47</v>
      </c>
    </row>
    <row r="22" spans="1:37" x14ac:dyDescent="0.2">
      <c r="A22" s="57" t="s">
        <v>6</v>
      </c>
      <c r="B22" s="11">
        <f>[18]Fevereiro!$D$5</f>
        <v>23.3</v>
      </c>
      <c r="C22" s="11">
        <f>[18]Fevereiro!$D$6</f>
        <v>23.5</v>
      </c>
      <c r="D22" s="11">
        <f>[18]Fevereiro!$D$7</f>
        <v>24.8</v>
      </c>
      <c r="E22" s="11">
        <f>[18]Fevereiro!$D$8</f>
        <v>23.3</v>
      </c>
      <c r="F22" s="11">
        <f>[18]Fevereiro!$D$9</f>
        <v>21.8</v>
      </c>
      <c r="G22" s="11">
        <f>[18]Fevereiro!$D$10</f>
        <v>22.7</v>
      </c>
      <c r="H22" s="11">
        <f>[18]Fevereiro!$D$11</f>
        <v>21.8</v>
      </c>
      <c r="I22" s="11">
        <f>[18]Fevereiro!$D$12</f>
        <v>21.6</v>
      </c>
      <c r="J22" s="11">
        <f>[18]Fevereiro!$D$13</f>
        <v>22.2</v>
      </c>
      <c r="K22" s="11">
        <f>[18]Fevereiro!$D$14</f>
        <v>23.2</v>
      </c>
      <c r="L22" s="11">
        <f>[18]Fevereiro!$D$15</f>
        <v>23.8</v>
      </c>
      <c r="M22" s="11">
        <f>[18]Fevereiro!$D$16</f>
        <v>23.3</v>
      </c>
      <c r="N22" s="11">
        <f>[18]Fevereiro!$D$17</f>
        <v>23.4</v>
      </c>
      <c r="O22" s="11">
        <f>[18]Fevereiro!$D$18</f>
        <v>24.5</v>
      </c>
      <c r="P22" s="11">
        <f>[18]Fevereiro!$D$19</f>
        <v>24.7</v>
      </c>
      <c r="Q22" s="11">
        <f>[18]Fevereiro!$D$20</f>
        <v>23.5</v>
      </c>
      <c r="R22" s="11">
        <f>[18]Fevereiro!$D$21</f>
        <v>23.8</v>
      </c>
      <c r="S22" s="11">
        <f>[18]Fevereiro!$D$22</f>
        <v>22.9</v>
      </c>
      <c r="T22" s="11">
        <f>[18]Fevereiro!$D$23</f>
        <v>23.6</v>
      </c>
      <c r="U22" s="11">
        <f>[18]Fevereiro!$D$24</f>
        <v>23.3</v>
      </c>
      <c r="V22" s="11">
        <f>[18]Fevereiro!$D$25</f>
        <v>22.7</v>
      </c>
      <c r="W22" s="11">
        <f>[18]Fevereiro!$D$26</f>
        <v>23.1</v>
      </c>
      <c r="X22" s="11">
        <f>[18]Fevereiro!$D$27</f>
        <v>23.3</v>
      </c>
      <c r="Y22" s="11">
        <f>[18]Fevereiro!$D$28</f>
        <v>23.8</v>
      </c>
      <c r="Z22" s="11">
        <f>[18]Fevereiro!$D$29</f>
        <v>23.6</v>
      </c>
      <c r="AA22" s="11">
        <f>[18]Fevereiro!$D$30</f>
        <v>23.4</v>
      </c>
      <c r="AB22" s="11">
        <f>[18]Fevereiro!$D$31</f>
        <v>21.5</v>
      </c>
      <c r="AC22" s="11">
        <f>[18]Fevereiro!$D$32</f>
        <v>19.5</v>
      </c>
      <c r="AD22" s="11">
        <f>[18]Fevereiro!$D$33</f>
        <v>22.8</v>
      </c>
      <c r="AE22" s="15">
        <f t="shared" si="1"/>
        <v>19.5</v>
      </c>
      <c r="AF22" s="88">
        <f t="shared" si="2"/>
        <v>23.058620689655164</v>
      </c>
      <c r="AH22" t="s">
        <v>47</v>
      </c>
      <c r="AJ22" t="s">
        <v>47</v>
      </c>
    </row>
    <row r="23" spans="1:37" x14ac:dyDescent="0.2">
      <c r="A23" s="57" t="s">
        <v>7</v>
      </c>
      <c r="B23" s="11">
        <f>[19]Fevereiro!$D$5</f>
        <v>22.6</v>
      </c>
      <c r="C23" s="11">
        <f>[19]Fevereiro!$D$6</f>
        <v>21.4</v>
      </c>
      <c r="D23" s="11">
        <f>[19]Fevereiro!$D$7</f>
        <v>20.2</v>
      </c>
      <c r="E23" s="11">
        <f>[19]Fevereiro!$D$8</f>
        <v>21.6</v>
      </c>
      <c r="F23" s="11">
        <f>[19]Fevereiro!$D$9</f>
        <v>21.6</v>
      </c>
      <c r="G23" s="11">
        <f>[19]Fevereiro!$D$10</f>
        <v>20.9</v>
      </c>
      <c r="H23" s="11">
        <f>[19]Fevereiro!$D$11</f>
        <v>22.6</v>
      </c>
      <c r="I23" s="11">
        <f>[19]Fevereiro!$D$12</f>
        <v>22.7</v>
      </c>
      <c r="J23" s="11">
        <f>[19]Fevereiro!$D$13</f>
        <v>22.9</v>
      </c>
      <c r="K23" s="11">
        <f>[19]Fevereiro!$D$14</f>
        <v>22.6</v>
      </c>
      <c r="L23" s="11">
        <f>[19]Fevereiro!$D$15</f>
        <v>22.6</v>
      </c>
      <c r="M23" s="11">
        <f>[19]Fevereiro!$D$16</f>
        <v>21.3</v>
      </c>
      <c r="N23" s="11">
        <f>[19]Fevereiro!$D$17</f>
        <v>21.1</v>
      </c>
      <c r="O23" s="11">
        <f>[19]Fevereiro!$D$18</f>
        <v>21</v>
      </c>
      <c r="P23" s="11">
        <f>[19]Fevereiro!$D$19</f>
        <v>23.5</v>
      </c>
      <c r="Q23" s="11">
        <f>[19]Fevereiro!$D$20</f>
        <v>24.1</v>
      </c>
      <c r="R23" s="11">
        <f>[19]Fevereiro!$D$21</f>
        <v>24.9</v>
      </c>
      <c r="S23" s="11">
        <f>[19]Fevereiro!$D$22</f>
        <v>23.7</v>
      </c>
      <c r="T23" s="11">
        <f>[19]Fevereiro!$D$23</f>
        <v>22.9</v>
      </c>
      <c r="U23" s="11">
        <f>[19]Fevereiro!$D$24</f>
        <v>23.6</v>
      </c>
      <c r="V23" s="11">
        <f>[19]Fevereiro!$D$25</f>
        <v>22.2</v>
      </c>
      <c r="W23" s="11">
        <f>[19]Fevereiro!$D$26</f>
        <v>16.5</v>
      </c>
      <c r="X23" s="11">
        <f>[19]Fevereiro!$D$27</f>
        <v>15.2</v>
      </c>
      <c r="Y23" s="11">
        <f>[19]Fevereiro!$D$28</f>
        <v>22.7</v>
      </c>
      <c r="Z23" s="11">
        <f>[19]Fevereiro!$D$29</f>
        <v>22.3</v>
      </c>
      <c r="AA23" s="11">
        <f>[19]Fevereiro!$D$30</f>
        <v>19.3</v>
      </c>
      <c r="AB23" s="11">
        <f>[19]Fevereiro!$D$31</f>
        <v>16.8</v>
      </c>
      <c r="AC23" s="11">
        <f>[19]Fevereiro!$D$32</f>
        <v>17.399999999999999</v>
      </c>
      <c r="AD23" s="11">
        <f>[19]Fevereiro!$D$33</f>
        <v>18.5</v>
      </c>
      <c r="AE23" s="15">
        <f t="shared" si="1"/>
        <v>15.2</v>
      </c>
      <c r="AF23" s="88">
        <f t="shared" si="2"/>
        <v>21.334482758620684</v>
      </c>
      <c r="AH23" t="s">
        <v>47</v>
      </c>
      <c r="AI23" t="s">
        <v>47</v>
      </c>
      <c r="AJ23" t="s">
        <v>47</v>
      </c>
    </row>
    <row r="24" spans="1:37" x14ac:dyDescent="0.2">
      <c r="A24" s="57" t="s">
        <v>169</v>
      </c>
      <c r="B24" s="11" t="str">
        <f>[20]Fevereiro!$D$5</f>
        <v>*</v>
      </c>
      <c r="C24" s="11" t="str">
        <f>[20]Fevereiro!$D$6</f>
        <v>*</v>
      </c>
      <c r="D24" s="11" t="str">
        <f>[20]Fevereiro!$D$7</f>
        <v>*</v>
      </c>
      <c r="E24" s="11" t="str">
        <f>[20]Fevereiro!$D$8</f>
        <v>*</v>
      </c>
      <c r="F24" s="11" t="str">
        <f>[20]Fevereiro!$D$9</f>
        <v>*</v>
      </c>
      <c r="G24" s="11" t="str">
        <f>[20]Fevereiro!$D$10</f>
        <v>*</v>
      </c>
      <c r="H24" s="11" t="str">
        <f>[20]Fevereiro!$D$11</f>
        <v>*</v>
      </c>
      <c r="I24" s="11" t="str">
        <f>[20]Fevereiro!$D$12</f>
        <v>*</v>
      </c>
      <c r="J24" s="11" t="str">
        <f>[20]Fevereiro!$D$13</f>
        <v>*</v>
      </c>
      <c r="K24" s="11" t="str">
        <f>[20]Fevereiro!$D$14</f>
        <v>*</v>
      </c>
      <c r="L24" s="11" t="str">
        <f>[20]Fevereiro!$D$15</f>
        <v>*</v>
      </c>
      <c r="M24" s="11" t="str">
        <f>[20]Fevereiro!$D$16</f>
        <v>*</v>
      </c>
      <c r="N24" s="11" t="str">
        <f>[20]Fevereiro!$D$17</f>
        <v>*</v>
      </c>
      <c r="O24" s="11" t="str">
        <f>[20]Fevereiro!$D$18</f>
        <v>*</v>
      </c>
      <c r="P24" s="11" t="str">
        <f>[20]Fevereiro!$D$19</f>
        <v>*</v>
      </c>
      <c r="Q24" s="11" t="str">
        <f>[20]Fevereiro!$D$20</f>
        <v>*</v>
      </c>
      <c r="R24" s="11" t="str">
        <f>[20]Fevereiro!$D$21</f>
        <v>*</v>
      </c>
      <c r="S24" s="11" t="str">
        <f>[20]Fevereiro!$D$22</f>
        <v>*</v>
      </c>
      <c r="T24" s="11" t="str">
        <f>[20]Fevereiro!$D$23</f>
        <v>*</v>
      </c>
      <c r="U24" s="11" t="str">
        <f>[20]Fevereiro!$D$24</f>
        <v>*</v>
      </c>
      <c r="V24" s="11" t="str">
        <f>[20]Fevereiro!$D$25</f>
        <v>*</v>
      </c>
      <c r="W24" s="11" t="str">
        <f>[20]Fevereiro!$D$26</f>
        <v>*</v>
      </c>
      <c r="X24" s="11" t="str">
        <f>[20]Fevereiro!$D$27</f>
        <v>*</v>
      </c>
      <c r="Y24" s="11" t="str">
        <f>[20]Fevereiro!$D$28</f>
        <v>*</v>
      </c>
      <c r="Z24" s="11" t="str">
        <f>[20]Fevereiro!$D$29</f>
        <v>*</v>
      </c>
      <c r="AA24" s="11" t="str">
        <f>[20]Fevereiro!$D$30</f>
        <v>*</v>
      </c>
      <c r="AB24" s="11" t="str">
        <f>[20]Fevereiro!$D$31</f>
        <v>*</v>
      </c>
      <c r="AC24" s="11" t="str">
        <f>[20]Fevereiro!$D$32</f>
        <v>*</v>
      </c>
      <c r="AD24" s="11" t="str">
        <f>[20]Fevereiro!$D$33</f>
        <v>*</v>
      </c>
      <c r="AE24" s="15" t="s">
        <v>226</v>
      </c>
      <c r="AF24" s="88" t="s">
        <v>226</v>
      </c>
      <c r="AH24" t="s">
        <v>47</v>
      </c>
      <c r="AK24" t="s">
        <v>47</v>
      </c>
    </row>
    <row r="25" spans="1:37" x14ac:dyDescent="0.2">
      <c r="A25" s="57" t="s">
        <v>170</v>
      </c>
      <c r="B25" s="11">
        <f>[21]Fevereiro!$D$5</f>
        <v>23.5</v>
      </c>
      <c r="C25" s="11">
        <f>[21]Fevereiro!$D$6</f>
        <v>20.100000000000001</v>
      </c>
      <c r="D25" s="11">
        <f>[21]Fevereiro!$D$7</f>
        <v>18.600000000000001</v>
      </c>
      <c r="E25" s="11">
        <f>[21]Fevereiro!$D$8</f>
        <v>21.6</v>
      </c>
      <c r="F25" s="11">
        <f>[21]Fevereiro!$D$9</f>
        <v>21.5</v>
      </c>
      <c r="G25" s="11">
        <f>[21]Fevereiro!$D$10</f>
        <v>20.399999999999999</v>
      </c>
      <c r="H25" s="11">
        <f>[21]Fevereiro!$D$11</f>
        <v>21</v>
      </c>
      <c r="I25" s="11">
        <f>[21]Fevereiro!$D$12</f>
        <v>22.6</v>
      </c>
      <c r="J25" s="11">
        <f>[21]Fevereiro!$D$13</f>
        <v>21.9</v>
      </c>
      <c r="K25" s="11">
        <f>[21]Fevereiro!$D$14</f>
        <v>22.4</v>
      </c>
      <c r="L25" s="11">
        <f>[21]Fevereiro!$D$15</f>
        <v>22.2</v>
      </c>
      <c r="M25" s="11">
        <f>[21]Fevereiro!$D$16</f>
        <v>21</v>
      </c>
      <c r="N25" s="11">
        <f>[21]Fevereiro!$D$17</f>
        <v>21.5</v>
      </c>
      <c r="O25" s="11">
        <f>[21]Fevereiro!$D$18</f>
        <v>20.3</v>
      </c>
      <c r="P25" s="11">
        <f>[21]Fevereiro!$D$19</f>
        <v>22.3</v>
      </c>
      <c r="Q25" s="11">
        <f>[21]Fevereiro!$D$20</f>
        <v>24</v>
      </c>
      <c r="R25" s="11">
        <f>[21]Fevereiro!$D$21</f>
        <v>22.4</v>
      </c>
      <c r="S25" s="11">
        <f>[21]Fevereiro!$D$22</f>
        <v>23.8</v>
      </c>
      <c r="T25" s="11">
        <f>[21]Fevereiro!$D$23</f>
        <v>22.5</v>
      </c>
      <c r="U25" s="11">
        <f>[21]Fevereiro!$D$24</f>
        <v>24.7</v>
      </c>
      <c r="V25" s="11">
        <f>[21]Fevereiro!$D$25</f>
        <v>20.6</v>
      </c>
      <c r="W25" s="11">
        <f>[21]Fevereiro!$D$26</f>
        <v>15.6</v>
      </c>
      <c r="X25" s="11">
        <f>[21]Fevereiro!$D$27</f>
        <v>13.1</v>
      </c>
      <c r="Y25" s="11">
        <f>[21]Fevereiro!$D$28</f>
        <v>20.100000000000001</v>
      </c>
      <c r="Z25" s="11">
        <f>[21]Fevereiro!$D$29</f>
        <v>23</v>
      </c>
      <c r="AA25" s="11">
        <f>[21]Fevereiro!$D$30</f>
        <v>21.5</v>
      </c>
      <c r="AB25" s="11">
        <f>[21]Fevereiro!$D$31</f>
        <v>16.399999999999999</v>
      </c>
      <c r="AC25" s="11">
        <f>[21]Fevereiro!$D$32</f>
        <v>15.8</v>
      </c>
      <c r="AD25" s="11">
        <f>[21]Fevereiro!$D$33</f>
        <v>18.899999999999999</v>
      </c>
      <c r="AE25" s="15">
        <f t="shared" si="1"/>
        <v>13.1</v>
      </c>
      <c r="AF25" s="88">
        <f t="shared" si="2"/>
        <v>20.803448275862067</v>
      </c>
      <c r="AG25" s="12" t="s">
        <v>47</v>
      </c>
      <c r="AH25" t="s">
        <v>47</v>
      </c>
      <c r="AJ25" t="s">
        <v>47</v>
      </c>
      <c r="AK25" t="s">
        <v>47</v>
      </c>
    </row>
    <row r="26" spans="1:37" x14ac:dyDescent="0.2">
      <c r="A26" s="57" t="s">
        <v>171</v>
      </c>
      <c r="B26" s="11">
        <f>[22]Fevereiro!$D$5</f>
        <v>23.3</v>
      </c>
      <c r="C26" s="11">
        <f>[22]Fevereiro!$D$6</f>
        <v>21.9</v>
      </c>
      <c r="D26" s="11">
        <f>[22]Fevereiro!$D$7</f>
        <v>20.9</v>
      </c>
      <c r="E26" s="11">
        <f>[22]Fevereiro!$D$8</f>
        <v>21.8</v>
      </c>
      <c r="F26" s="11">
        <f>[22]Fevereiro!$D$9</f>
        <v>21.7</v>
      </c>
      <c r="G26" s="11">
        <f>[22]Fevereiro!$D$10</f>
        <v>21.3</v>
      </c>
      <c r="H26" s="11">
        <f>[22]Fevereiro!$D$11</f>
        <v>21.7</v>
      </c>
      <c r="I26" s="11">
        <f>[22]Fevereiro!$D$12</f>
        <v>22.7</v>
      </c>
      <c r="J26" s="11">
        <f>[22]Fevereiro!$D$13</f>
        <v>22.9</v>
      </c>
      <c r="K26" s="11">
        <f>[22]Fevereiro!$D$14</f>
        <v>22.1</v>
      </c>
      <c r="L26" s="11">
        <f>[22]Fevereiro!$D$15</f>
        <v>22.6</v>
      </c>
      <c r="M26" s="11">
        <f>[22]Fevereiro!$D$16</f>
        <v>21.5</v>
      </c>
      <c r="N26" s="11">
        <f>[22]Fevereiro!$D$17</f>
        <v>21.3</v>
      </c>
      <c r="O26" s="11">
        <f>[22]Fevereiro!$D$18</f>
        <v>20.3</v>
      </c>
      <c r="P26" s="11">
        <f>[22]Fevereiro!$D$19</f>
        <v>23.9</v>
      </c>
      <c r="Q26" s="11">
        <f>[22]Fevereiro!$D$20</f>
        <v>23.6</v>
      </c>
      <c r="R26" s="11">
        <f>[22]Fevereiro!$D$21</f>
        <v>24.4</v>
      </c>
      <c r="S26" s="11">
        <f>[22]Fevereiro!$D$22</f>
        <v>23.8</v>
      </c>
      <c r="T26" s="11">
        <f>[22]Fevereiro!$D$23</f>
        <v>23.4</v>
      </c>
      <c r="U26" s="11">
        <f>[22]Fevereiro!$D$24</f>
        <v>23.7</v>
      </c>
      <c r="V26" s="11">
        <f>[22]Fevereiro!$D$25</f>
        <v>22.8</v>
      </c>
      <c r="W26" s="11">
        <f>[22]Fevereiro!$D$26</f>
        <v>17.399999999999999</v>
      </c>
      <c r="X26" s="11">
        <f>[22]Fevereiro!$D$27</f>
        <v>15.2</v>
      </c>
      <c r="Y26" s="11">
        <f>[22]Fevereiro!$D$28</f>
        <v>21.2</v>
      </c>
      <c r="Z26" s="11">
        <f>[22]Fevereiro!$D$29</f>
        <v>22.7</v>
      </c>
      <c r="AA26" s="11">
        <f>[22]Fevereiro!$D$30</f>
        <v>19.5</v>
      </c>
      <c r="AB26" s="11">
        <f>[22]Fevereiro!$D$31</f>
        <v>19</v>
      </c>
      <c r="AC26" s="11">
        <f>[22]Fevereiro!$D$32</f>
        <v>17.8</v>
      </c>
      <c r="AD26" s="11">
        <f>[22]Fevereiro!$D$33</f>
        <v>18.3</v>
      </c>
      <c r="AE26" s="15">
        <f t="shared" si="1"/>
        <v>15.2</v>
      </c>
      <c r="AF26" s="88">
        <f t="shared" si="2"/>
        <v>21.472413793103446</v>
      </c>
      <c r="AH26" t="s">
        <v>47</v>
      </c>
      <c r="AK26" t="s">
        <v>47</v>
      </c>
    </row>
    <row r="27" spans="1:37" x14ac:dyDescent="0.2">
      <c r="A27" s="57" t="s">
        <v>8</v>
      </c>
      <c r="B27" s="11">
        <f>[23]Fevereiro!$D$5</f>
        <v>23.3</v>
      </c>
      <c r="C27" s="11">
        <f>[23]Fevereiro!$D$6</f>
        <v>20.8</v>
      </c>
      <c r="D27" s="11">
        <f>[23]Fevereiro!$D$7</f>
        <v>19.2</v>
      </c>
      <c r="E27" s="11">
        <f>[23]Fevereiro!$D$8</f>
        <v>20.6</v>
      </c>
      <c r="F27" s="11">
        <f>[23]Fevereiro!$D$9</f>
        <v>21.9</v>
      </c>
      <c r="G27" s="11">
        <f>[23]Fevereiro!$D$10</f>
        <v>21.1</v>
      </c>
      <c r="H27" s="11">
        <f>[23]Fevereiro!$D$11</f>
        <v>22.5</v>
      </c>
      <c r="I27" s="11">
        <f>[23]Fevereiro!$D$12</f>
        <v>22.1</v>
      </c>
      <c r="J27" s="11">
        <f>[23]Fevereiro!$D$13</f>
        <v>22.7</v>
      </c>
      <c r="K27" s="11">
        <f>[23]Fevereiro!$D$14</f>
        <v>21.7</v>
      </c>
      <c r="L27" s="11">
        <f>[23]Fevereiro!$D$15</f>
        <v>21.8</v>
      </c>
      <c r="M27" s="11">
        <f>[23]Fevereiro!$D$16</f>
        <v>20.2</v>
      </c>
      <c r="N27" s="11">
        <f>[23]Fevereiro!$D$17</f>
        <v>20.9</v>
      </c>
      <c r="O27" s="11">
        <f>[23]Fevereiro!$D$18</f>
        <v>20</v>
      </c>
      <c r="P27" s="11">
        <f>[23]Fevereiro!$D$19</f>
        <v>23</v>
      </c>
      <c r="Q27" s="11">
        <f>[23]Fevereiro!$D$20</f>
        <v>24.3</v>
      </c>
      <c r="R27" s="11">
        <f>[23]Fevereiro!$D$21</f>
        <v>23.2</v>
      </c>
      <c r="S27" s="11">
        <f>[23]Fevereiro!$D$22</f>
        <v>24.1</v>
      </c>
      <c r="T27" s="11">
        <f>[23]Fevereiro!$D$23</f>
        <v>23.5</v>
      </c>
      <c r="U27" s="11">
        <f>[23]Fevereiro!$D$24</f>
        <v>24.2</v>
      </c>
      <c r="V27" s="11">
        <f>[23]Fevereiro!$D$25</f>
        <v>22</v>
      </c>
      <c r="W27" s="11">
        <f>[23]Fevereiro!$D$26</f>
        <v>16.7</v>
      </c>
      <c r="X27" s="11">
        <f>[23]Fevereiro!$D$27</f>
        <v>15.7</v>
      </c>
      <c r="Y27" s="11">
        <f>[23]Fevereiro!$D$28</f>
        <v>21.2</v>
      </c>
      <c r="Z27" s="11">
        <f>[23]Fevereiro!$D$29</f>
        <v>24</v>
      </c>
      <c r="AA27" s="11">
        <f>[23]Fevereiro!$D$30</f>
        <v>20</v>
      </c>
      <c r="AB27" s="11">
        <f>[23]Fevereiro!$D$31</f>
        <v>18.5</v>
      </c>
      <c r="AC27" s="11">
        <f>[23]Fevereiro!$D$32</f>
        <v>18</v>
      </c>
      <c r="AD27" s="11">
        <f>[23]Fevereiro!$D$33</f>
        <v>20</v>
      </c>
      <c r="AE27" s="15">
        <f t="shared" si="1"/>
        <v>15.7</v>
      </c>
      <c r="AF27" s="88">
        <f t="shared" si="2"/>
        <v>21.282758620689652</v>
      </c>
      <c r="AH27" t="s">
        <v>47</v>
      </c>
      <c r="AJ27" t="s">
        <v>47</v>
      </c>
    </row>
    <row r="28" spans="1:37" x14ac:dyDescent="0.2">
      <c r="A28" s="57" t="s">
        <v>9</v>
      </c>
      <c r="B28" s="11">
        <f>[24]Fevereiro!$D$5</f>
        <v>22.8</v>
      </c>
      <c r="C28" s="11">
        <f>[24]Fevereiro!$D$6</f>
        <v>21.4</v>
      </c>
      <c r="D28" s="11">
        <f>[24]Fevereiro!$D$7</f>
        <v>20.8</v>
      </c>
      <c r="E28" s="11">
        <f>[24]Fevereiro!$D$8</f>
        <v>21.4</v>
      </c>
      <c r="F28" s="11">
        <f>[24]Fevereiro!$D$9</f>
        <v>22.8</v>
      </c>
      <c r="G28" s="11">
        <f>[24]Fevereiro!$D$10</f>
        <v>21.6</v>
      </c>
      <c r="H28" s="11">
        <f>[24]Fevereiro!$D$11</f>
        <v>23.1</v>
      </c>
      <c r="I28" s="11">
        <f>[24]Fevereiro!$D$12</f>
        <v>22.5</v>
      </c>
      <c r="J28" s="11">
        <f>[24]Fevereiro!$D$13</f>
        <v>22.9</v>
      </c>
      <c r="K28" s="11">
        <f>[24]Fevereiro!$D$14</f>
        <v>23.4</v>
      </c>
      <c r="L28" s="11">
        <f>[24]Fevereiro!$D$15</f>
        <v>22.7</v>
      </c>
      <c r="M28" s="11">
        <f>[24]Fevereiro!$D$16</f>
        <v>20.5</v>
      </c>
      <c r="N28" s="11">
        <f>[24]Fevereiro!$D$17</f>
        <v>21.5</v>
      </c>
      <c r="O28" s="11">
        <f>[24]Fevereiro!$D$18</f>
        <v>20.5</v>
      </c>
      <c r="P28" s="11">
        <f>[24]Fevereiro!$D$19</f>
        <v>23.4</v>
      </c>
      <c r="Q28" s="11">
        <f>[24]Fevereiro!$D$20</f>
        <v>24.7</v>
      </c>
      <c r="R28" s="11">
        <f>[24]Fevereiro!$D$21</f>
        <v>25.3</v>
      </c>
      <c r="S28" s="11">
        <f>[24]Fevereiro!$D$22</f>
        <v>24.6</v>
      </c>
      <c r="T28" s="11">
        <f>[24]Fevereiro!$D$23</f>
        <v>22.7</v>
      </c>
      <c r="U28" s="11">
        <f>[24]Fevereiro!$D$24</f>
        <v>22.9</v>
      </c>
      <c r="V28" s="11">
        <f>[24]Fevereiro!$D$25</f>
        <v>22.8</v>
      </c>
      <c r="W28" s="11">
        <f>[24]Fevereiro!$D$26</f>
        <v>18.399999999999999</v>
      </c>
      <c r="X28" s="11">
        <f>[24]Fevereiro!$D$27</f>
        <v>18.899999999999999</v>
      </c>
      <c r="Y28" s="11">
        <f>[24]Fevereiro!$D$28</f>
        <v>22.7</v>
      </c>
      <c r="Z28" s="11">
        <f>[24]Fevereiro!$D$29</f>
        <v>23.4</v>
      </c>
      <c r="AA28" s="11">
        <f>[24]Fevereiro!$D$30</f>
        <v>19.7</v>
      </c>
      <c r="AB28" s="11">
        <f>[24]Fevereiro!$D$31</f>
        <v>19.3</v>
      </c>
      <c r="AC28" s="11">
        <f>[24]Fevereiro!$D$32</f>
        <v>20.3</v>
      </c>
      <c r="AD28" s="11">
        <f>[24]Fevereiro!$D$33</f>
        <v>20.3</v>
      </c>
      <c r="AE28" s="15">
        <f t="shared" si="1"/>
        <v>18.399999999999999</v>
      </c>
      <c r="AF28" s="88">
        <f t="shared" si="2"/>
        <v>21.975862068965512</v>
      </c>
      <c r="AJ28" t="s">
        <v>47</v>
      </c>
      <c r="AK28" t="s">
        <v>47</v>
      </c>
    </row>
    <row r="29" spans="1:37" x14ac:dyDescent="0.2">
      <c r="A29" s="57" t="s">
        <v>42</v>
      </c>
      <c r="B29" s="11">
        <f>[25]Fevereiro!$D$5</f>
        <v>25.2</v>
      </c>
      <c r="C29" s="11">
        <f>[25]Fevereiro!$D$6</f>
        <v>25.1</v>
      </c>
      <c r="D29" s="11">
        <f>[25]Fevereiro!$D$7</f>
        <v>22.7</v>
      </c>
      <c r="E29" s="11">
        <f>[25]Fevereiro!$D$8</f>
        <v>24.4</v>
      </c>
      <c r="F29" s="11">
        <f>[25]Fevereiro!$D$9</f>
        <v>24.4</v>
      </c>
      <c r="G29" s="11">
        <f>[25]Fevereiro!$D$10</f>
        <v>24.3</v>
      </c>
      <c r="H29" s="11">
        <f>[25]Fevereiro!$D$11</f>
        <v>24.3</v>
      </c>
      <c r="I29" s="11">
        <f>[25]Fevereiro!$D$12</f>
        <v>24.2</v>
      </c>
      <c r="J29" s="11">
        <f>[25]Fevereiro!$D$13</f>
        <v>24.7</v>
      </c>
      <c r="K29" s="11">
        <f>[25]Fevereiro!$D$14</f>
        <v>25.6</v>
      </c>
      <c r="L29" s="11">
        <f>[25]Fevereiro!$D$15</f>
        <v>24.4</v>
      </c>
      <c r="M29" s="11">
        <f>[25]Fevereiro!$D$16</f>
        <v>25.7</v>
      </c>
      <c r="N29" s="11">
        <f>[25]Fevereiro!$D$17</f>
        <v>24.6</v>
      </c>
      <c r="O29" s="11">
        <f>[25]Fevereiro!$D$18</f>
        <v>24.8</v>
      </c>
      <c r="P29" s="11">
        <f>[25]Fevereiro!$D$19</f>
        <v>25.5</v>
      </c>
      <c r="Q29" s="11">
        <f>[25]Fevereiro!$D$20</f>
        <v>26.1</v>
      </c>
      <c r="R29" s="11">
        <f>[25]Fevereiro!$D$21</f>
        <v>26.3</v>
      </c>
      <c r="S29" s="11">
        <f>[25]Fevereiro!$D$22</f>
        <v>26</v>
      </c>
      <c r="T29" s="11">
        <f>[25]Fevereiro!$D$23</f>
        <v>26.2</v>
      </c>
      <c r="U29" s="11">
        <f>[25]Fevereiro!$D$24</f>
        <v>25.4</v>
      </c>
      <c r="V29" s="11">
        <f>[25]Fevereiro!$D$25</f>
        <v>24.6</v>
      </c>
      <c r="W29" s="11">
        <f>[25]Fevereiro!$D$26</f>
        <v>18.399999999999999</v>
      </c>
      <c r="X29" s="11">
        <f>[25]Fevereiro!$D$27</f>
        <v>17.100000000000001</v>
      </c>
      <c r="Y29" s="11">
        <f>[25]Fevereiro!$D$28</f>
        <v>22.8</v>
      </c>
      <c r="Z29" s="11">
        <f>[25]Fevereiro!$D$29</f>
        <v>25.2</v>
      </c>
      <c r="AA29" s="11">
        <f>[25]Fevereiro!$D$30</f>
        <v>24.1</v>
      </c>
      <c r="AB29" s="11">
        <f>[25]Fevereiro!$D$31</f>
        <v>19.2</v>
      </c>
      <c r="AC29" s="11">
        <f>[25]Fevereiro!$D$32</f>
        <v>19</v>
      </c>
      <c r="AD29" s="11">
        <f>[25]Fevereiro!$D$33</f>
        <v>21.1</v>
      </c>
      <c r="AE29" s="15">
        <f t="shared" si="1"/>
        <v>17.100000000000001</v>
      </c>
      <c r="AF29" s="88">
        <f t="shared" si="2"/>
        <v>23.841379310344831</v>
      </c>
      <c r="AK29" t="s">
        <v>47</v>
      </c>
    </row>
    <row r="30" spans="1:37" x14ac:dyDescent="0.2">
      <c r="A30" s="57" t="s">
        <v>10</v>
      </c>
      <c r="B30" s="11">
        <f>[26]Fevereiro!$D$5</f>
        <v>22.6</v>
      </c>
      <c r="C30" s="11">
        <f>[26]Fevereiro!$D$6</f>
        <v>22.4</v>
      </c>
      <c r="D30" s="11">
        <f>[26]Fevereiro!$D$7</f>
        <v>19.600000000000001</v>
      </c>
      <c r="E30" s="11">
        <f>[26]Fevereiro!$D$8</f>
        <v>22.2</v>
      </c>
      <c r="F30" s="11">
        <f>[26]Fevereiro!$D$9</f>
        <v>22.4</v>
      </c>
      <c r="G30" s="11">
        <f>[26]Fevereiro!$D$10</f>
        <v>20.8</v>
      </c>
      <c r="H30" s="11">
        <f>[26]Fevereiro!$D$11</f>
        <v>23</v>
      </c>
      <c r="I30" s="11">
        <f>[26]Fevereiro!$D$12</f>
        <v>22.7</v>
      </c>
      <c r="J30" s="11">
        <f>[26]Fevereiro!$D$13</f>
        <v>23.4</v>
      </c>
      <c r="K30" s="11">
        <f>[26]Fevereiro!$D$14</f>
        <v>22.7</v>
      </c>
      <c r="L30" s="11">
        <f>[26]Fevereiro!$D$15</f>
        <v>22.6</v>
      </c>
      <c r="M30" s="11">
        <f>[26]Fevereiro!$D$16</f>
        <v>21.1</v>
      </c>
      <c r="N30" s="11">
        <f>[26]Fevereiro!$D$17</f>
        <v>21.9</v>
      </c>
      <c r="O30" s="11">
        <f>[26]Fevereiro!$D$18</f>
        <v>21.7</v>
      </c>
      <c r="P30" s="11">
        <f>[26]Fevereiro!$D$19</f>
        <v>23.4</v>
      </c>
      <c r="Q30" s="11">
        <f>[26]Fevereiro!$D$20</f>
        <v>24.2</v>
      </c>
      <c r="R30" s="11">
        <f>[26]Fevereiro!$D$21</f>
        <v>24.8</v>
      </c>
      <c r="S30" s="11">
        <f>[26]Fevereiro!$D$22</f>
        <v>25</v>
      </c>
      <c r="T30" s="11">
        <f>[26]Fevereiro!$D$23</f>
        <v>23.8</v>
      </c>
      <c r="U30" s="11">
        <f>[26]Fevereiro!$D$24</f>
        <v>24</v>
      </c>
      <c r="V30" s="11">
        <f>[26]Fevereiro!$D$25</f>
        <v>21.8</v>
      </c>
      <c r="W30" s="11">
        <f>[26]Fevereiro!$D$26</f>
        <v>16.8</v>
      </c>
      <c r="X30" s="11">
        <f>[26]Fevereiro!$D$27</f>
        <v>15.7</v>
      </c>
      <c r="Y30" s="11">
        <f>[26]Fevereiro!$D$28</f>
        <v>21.9</v>
      </c>
      <c r="Z30" s="11">
        <f>[26]Fevereiro!$D$29</f>
        <v>23.6</v>
      </c>
      <c r="AA30" s="11">
        <f>[26]Fevereiro!$D$30</f>
        <v>19.3</v>
      </c>
      <c r="AB30" s="11">
        <f>[26]Fevereiro!$D$31</f>
        <v>17.899999999999999</v>
      </c>
      <c r="AC30" s="11">
        <f>[26]Fevereiro!$D$32</f>
        <v>17.8</v>
      </c>
      <c r="AD30" s="11">
        <f>[26]Fevereiro!$D$33</f>
        <v>19.8</v>
      </c>
      <c r="AE30" s="15">
        <f t="shared" si="1"/>
        <v>15.7</v>
      </c>
      <c r="AF30" s="88">
        <f t="shared" si="2"/>
        <v>21.68620689655172</v>
      </c>
      <c r="AJ30" t="s">
        <v>47</v>
      </c>
    </row>
    <row r="31" spans="1:37" x14ac:dyDescent="0.2">
      <c r="A31" s="57" t="s">
        <v>172</v>
      </c>
      <c r="B31" s="11">
        <f>[27]Fevereiro!$D$5</f>
        <v>22.8</v>
      </c>
      <c r="C31" s="11">
        <f>[27]Fevereiro!$D$6</f>
        <v>22.4</v>
      </c>
      <c r="D31" s="11">
        <f>[27]Fevereiro!$D$7</f>
        <v>19.8</v>
      </c>
      <c r="E31" s="11">
        <f>[27]Fevereiro!$D$8</f>
        <v>21.5</v>
      </c>
      <c r="F31" s="11">
        <f>[27]Fevereiro!$D$9</f>
        <v>21.7</v>
      </c>
      <c r="G31" s="11">
        <f>[27]Fevereiro!$D$10</f>
        <v>20.6</v>
      </c>
      <c r="H31" s="11">
        <f>[27]Fevereiro!$D$11</f>
        <v>23</v>
      </c>
      <c r="I31" s="11">
        <f>[27]Fevereiro!$D$12</f>
        <v>22.5</v>
      </c>
      <c r="J31" s="11">
        <f>[27]Fevereiro!$D$13</f>
        <v>22.7</v>
      </c>
      <c r="K31" s="11">
        <f>[27]Fevereiro!$D$14</f>
        <v>23.5</v>
      </c>
      <c r="L31" s="11">
        <f>[27]Fevereiro!$D$15</f>
        <v>22.2</v>
      </c>
      <c r="M31" s="11">
        <f>[27]Fevereiro!$D$16</f>
        <v>21</v>
      </c>
      <c r="N31" s="11">
        <f>[27]Fevereiro!$D$17</f>
        <v>20.7</v>
      </c>
      <c r="O31" s="11">
        <f>[27]Fevereiro!$D$18</f>
        <v>20.2</v>
      </c>
      <c r="P31" s="11">
        <f>[27]Fevereiro!$D$19</f>
        <v>22.3</v>
      </c>
      <c r="Q31" s="11">
        <f>[27]Fevereiro!$D$20</f>
        <v>23.5</v>
      </c>
      <c r="R31" s="11">
        <f>[27]Fevereiro!$D$21</f>
        <v>24.6</v>
      </c>
      <c r="S31" s="11">
        <f>[27]Fevereiro!$D$22</f>
        <v>22.9</v>
      </c>
      <c r="T31" s="11">
        <f>[27]Fevereiro!$D$23</f>
        <v>23.3</v>
      </c>
      <c r="U31" s="11">
        <f>[27]Fevereiro!$D$24</f>
        <v>22.7</v>
      </c>
      <c r="V31" s="11">
        <f>[27]Fevereiro!$D$25</f>
        <v>21.8</v>
      </c>
      <c r="W31" s="11">
        <f>[27]Fevereiro!$D$26</f>
        <v>16.2</v>
      </c>
      <c r="X31" s="11">
        <f>[27]Fevereiro!$D$27</f>
        <v>15.8</v>
      </c>
      <c r="Y31" s="11">
        <f>[27]Fevereiro!$D$28</f>
        <v>21.5</v>
      </c>
      <c r="Z31" s="11">
        <f>[27]Fevereiro!$D$29</f>
        <v>22.2</v>
      </c>
      <c r="AA31" s="11">
        <f>[27]Fevereiro!$D$30</f>
        <v>20.9</v>
      </c>
      <c r="AB31" s="11">
        <f>[27]Fevereiro!$D$31</f>
        <v>18</v>
      </c>
      <c r="AC31" s="11">
        <f>[27]Fevereiro!$D$32</f>
        <v>18.600000000000001</v>
      </c>
      <c r="AD31" s="11">
        <f>[27]Fevereiro!$D$33</f>
        <v>19.2</v>
      </c>
      <c r="AE31" s="15">
        <f t="shared" si="1"/>
        <v>15.8</v>
      </c>
      <c r="AF31" s="88">
        <f t="shared" si="2"/>
        <v>21.31379310344828</v>
      </c>
      <c r="AG31" s="12" t="s">
        <v>47</v>
      </c>
      <c r="AH31" t="s">
        <v>47</v>
      </c>
      <c r="AJ31" t="s">
        <v>47</v>
      </c>
      <c r="AK31" t="s">
        <v>47</v>
      </c>
    </row>
    <row r="32" spans="1:37" x14ac:dyDescent="0.2">
      <c r="A32" s="57" t="s">
        <v>11</v>
      </c>
      <c r="B32" s="11" t="str">
        <f>[28]Fevereiro!$D$5</f>
        <v>*</v>
      </c>
      <c r="C32" s="11" t="str">
        <f>[28]Fevereiro!$D$6</f>
        <v>*</v>
      </c>
      <c r="D32" s="11" t="str">
        <f>[28]Fevereiro!$D$7</f>
        <v>*</v>
      </c>
      <c r="E32" s="11" t="str">
        <f>[28]Fevereiro!$D$8</f>
        <v>*</v>
      </c>
      <c r="F32" s="11" t="str">
        <f>[28]Fevereiro!$D$9</f>
        <v>*</v>
      </c>
      <c r="G32" s="11" t="str">
        <f>[28]Fevereiro!$D$10</f>
        <v>*</v>
      </c>
      <c r="H32" s="11" t="str">
        <f>[28]Fevereiro!$D$11</f>
        <v>*</v>
      </c>
      <c r="I32" s="11" t="str">
        <f>[28]Fevereiro!$D$12</f>
        <v>*</v>
      </c>
      <c r="J32" s="11" t="str">
        <f>[28]Fevereiro!$D$13</f>
        <v>*</v>
      </c>
      <c r="K32" s="11" t="str">
        <f>[28]Fevereiro!$D$14</f>
        <v>*</v>
      </c>
      <c r="L32" s="11" t="str">
        <f>[28]Fevereiro!$D$15</f>
        <v>*</v>
      </c>
      <c r="M32" s="11" t="str">
        <f>[28]Fevereiro!$D$16</f>
        <v>*</v>
      </c>
      <c r="N32" s="11" t="str">
        <f>[28]Fevereiro!$D$17</f>
        <v>*</v>
      </c>
      <c r="O32" s="11" t="str">
        <f>[28]Fevereiro!$D$18</f>
        <v>*</v>
      </c>
      <c r="P32" s="11" t="str">
        <f>[28]Fevereiro!$D$19</f>
        <v>*</v>
      </c>
      <c r="Q32" s="11" t="str">
        <f>[28]Fevereiro!$D$20</f>
        <v>*</v>
      </c>
      <c r="R32" s="11" t="str">
        <f>[28]Fevereiro!$D$21</f>
        <v>*</v>
      </c>
      <c r="S32" s="11" t="str">
        <f>[28]Fevereiro!$D$22</f>
        <v>*</v>
      </c>
      <c r="T32" s="11" t="str">
        <f>[28]Fevereiro!$D$23</f>
        <v>*</v>
      </c>
      <c r="U32" s="11" t="str">
        <f>[28]Fevereiro!$D$24</f>
        <v>*</v>
      </c>
      <c r="V32" s="11" t="str">
        <f>[28]Fevereiro!$D$25</f>
        <v>*</v>
      </c>
      <c r="W32" s="11" t="str">
        <f>[28]Fevereiro!$D$26</f>
        <v>*</v>
      </c>
      <c r="X32" s="11" t="str">
        <f>[28]Fevereiro!$D$27</f>
        <v>*</v>
      </c>
      <c r="Y32" s="11" t="str">
        <f>[28]Fevereiro!$D$28</f>
        <v>*</v>
      </c>
      <c r="Z32" s="11" t="str">
        <f>[28]Fevereiro!$D$29</f>
        <v>*</v>
      </c>
      <c r="AA32" s="11" t="str">
        <f>[28]Fevereiro!$D$30</f>
        <v>*</v>
      </c>
      <c r="AB32" s="11" t="str">
        <f>[28]Fevereiro!$D$31</f>
        <v>*</v>
      </c>
      <c r="AC32" s="11" t="str">
        <f>[28]Fevereiro!$D$32</f>
        <v>*</v>
      </c>
      <c r="AD32" s="11" t="str">
        <f>[28]Fevereiro!$D$33</f>
        <v>*</v>
      </c>
      <c r="AE32" s="15" t="s">
        <v>226</v>
      </c>
      <c r="AF32" s="88" t="s">
        <v>226</v>
      </c>
    </row>
    <row r="33" spans="1:38" s="5" customFormat="1" x14ac:dyDescent="0.2">
      <c r="A33" s="57" t="s">
        <v>12</v>
      </c>
      <c r="B33" s="11">
        <f>[29]Fevereiro!$D$5</f>
        <v>23.4</v>
      </c>
      <c r="C33" s="11">
        <f>[29]Fevereiro!$D$6</f>
        <v>24.2</v>
      </c>
      <c r="D33" s="11">
        <f>[29]Fevereiro!$D$7</f>
        <v>24</v>
      </c>
      <c r="E33" s="11">
        <f>[29]Fevereiro!$D$8</f>
        <v>22.5</v>
      </c>
      <c r="F33" s="11">
        <f>[29]Fevereiro!$D$9</f>
        <v>23.4</v>
      </c>
      <c r="G33" s="11">
        <f>[29]Fevereiro!$D$10</f>
        <v>22.9</v>
      </c>
      <c r="H33" s="11">
        <f>[29]Fevereiro!$D$11</f>
        <v>24.1</v>
      </c>
      <c r="I33" s="11">
        <f>[29]Fevereiro!$D$12</f>
        <v>23.1</v>
      </c>
      <c r="J33" s="11">
        <f>[29]Fevereiro!$D$13</f>
        <v>23.3</v>
      </c>
      <c r="K33" s="11">
        <f>[29]Fevereiro!$D$14</f>
        <v>24.5</v>
      </c>
      <c r="L33" s="11">
        <f>[29]Fevereiro!$D$15</f>
        <v>23.8</v>
      </c>
      <c r="M33" s="11">
        <f>[29]Fevereiro!$D$16</f>
        <v>23.8</v>
      </c>
      <c r="N33" s="11">
        <f>[29]Fevereiro!$D$17</f>
        <v>23.4</v>
      </c>
      <c r="O33" s="11">
        <f>[29]Fevereiro!$D$18</f>
        <v>25.8</v>
      </c>
      <c r="P33" s="11">
        <f>[29]Fevereiro!$D$19</f>
        <v>25.1</v>
      </c>
      <c r="Q33" s="11">
        <f>[29]Fevereiro!$D$20</f>
        <v>25</v>
      </c>
      <c r="R33" s="11">
        <f>[29]Fevereiro!$D$21</f>
        <v>24.9</v>
      </c>
      <c r="S33" s="11">
        <f>[29]Fevereiro!$D$22</f>
        <v>24.6</v>
      </c>
      <c r="T33" s="11">
        <f>[29]Fevereiro!$D$23</f>
        <v>25.5</v>
      </c>
      <c r="U33" s="11">
        <f>[29]Fevereiro!$D$24</f>
        <v>24.8</v>
      </c>
      <c r="V33" s="11">
        <f>[29]Fevereiro!$D$25</f>
        <v>22.4</v>
      </c>
      <c r="W33" s="11">
        <f>[29]Fevereiro!$D$26</f>
        <v>19.600000000000001</v>
      </c>
      <c r="X33" s="11">
        <f>[29]Fevereiro!$D$27</f>
        <v>17.899999999999999</v>
      </c>
      <c r="Y33" s="11">
        <f>[29]Fevereiro!$D$28</f>
        <v>21.7</v>
      </c>
      <c r="Z33" s="11">
        <f>[29]Fevereiro!$D$29</f>
        <v>23.8</v>
      </c>
      <c r="AA33" s="11">
        <f>[29]Fevereiro!$D$30</f>
        <v>23.3</v>
      </c>
      <c r="AB33" s="11">
        <f>[29]Fevereiro!$D$31</f>
        <v>19.7</v>
      </c>
      <c r="AC33" s="11">
        <f>[29]Fevereiro!$D$32</f>
        <v>18.7</v>
      </c>
      <c r="AD33" s="11">
        <f>[29]Fevereiro!$D$33</f>
        <v>20.7</v>
      </c>
      <c r="AE33" s="15">
        <f t="shared" si="1"/>
        <v>17.899999999999999</v>
      </c>
      <c r="AF33" s="88">
        <f t="shared" si="2"/>
        <v>23.1</v>
      </c>
      <c r="AJ33" s="5" t="s">
        <v>47</v>
      </c>
    </row>
    <row r="34" spans="1:38" x14ac:dyDescent="0.2">
      <c r="A34" s="57" t="s">
        <v>13</v>
      </c>
      <c r="B34" s="11">
        <f>[30]Fevereiro!$D$5</f>
        <v>21.8</v>
      </c>
      <c r="C34" s="11">
        <f>[30]Fevereiro!$D$6</f>
        <v>24.4</v>
      </c>
      <c r="D34" s="11">
        <f>[30]Fevereiro!$D$7</f>
        <v>24.2</v>
      </c>
      <c r="E34" s="11">
        <f>[30]Fevereiro!$D$8</f>
        <v>24</v>
      </c>
      <c r="F34" s="11">
        <f>[30]Fevereiro!$D$9</f>
        <v>24.7</v>
      </c>
      <c r="G34" s="11">
        <f>[30]Fevereiro!$D$10</f>
        <v>24.6</v>
      </c>
      <c r="H34" s="11">
        <f>[30]Fevereiro!$D$11</f>
        <v>24.6</v>
      </c>
      <c r="I34" s="11">
        <f>[30]Fevereiro!$D$12</f>
        <v>23.7</v>
      </c>
      <c r="J34" s="11">
        <f>[30]Fevereiro!$D$13</f>
        <v>24.6</v>
      </c>
      <c r="K34" s="11">
        <f>[30]Fevereiro!$D$14</f>
        <v>24.8</v>
      </c>
      <c r="L34" s="11">
        <f>[30]Fevereiro!$D$15</f>
        <v>24.6</v>
      </c>
      <c r="M34" s="11">
        <f>[30]Fevereiro!$D$16</f>
        <v>24.3</v>
      </c>
      <c r="N34" s="11">
        <f>[30]Fevereiro!$D$17</f>
        <v>24.1</v>
      </c>
      <c r="O34" s="11">
        <f>[30]Fevereiro!$D$18</f>
        <v>25.4</v>
      </c>
      <c r="P34" s="11">
        <f>[30]Fevereiro!$D$19</f>
        <v>25.7</v>
      </c>
      <c r="Q34" s="11">
        <f>[30]Fevereiro!$D$20</f>
        <v>25.8</v>
      </c>
      <c r="R34" s="11">
        <f>[30]Fevereiro!$D$21</f>
        <v>26</v>
      </c>
      <c r="S34" s="11">
        <f>[30]Fevereiro!$D$22</f>
        <v>25</v>
      </c>
      <c r="T34" s="11">
        <f>[30]Fevereiro!$D$23</f>
        <v>24.8</v>
      </c>
      <c r="U34" s="11">
        <f>[30]Fevereiro!$D$24</f>
        <v>23.4</v>
      </c>
      <c r="V34" s="11">
        <f>[30]Fevereiro!$D$25</f>
        <v>24.3</v>
      </c>
      <c r="W34" s="11">
        <f>[30]Fevereiro!$D$26</f>
        <v>21.6</v>
      </c>
      <c r="X34" s="11">
        <f>[30]Fevereiro!$D$27</f>
        <v>20.3</v>
      </c>
      <c r="Y34" s="11">
        <f>[30]Fevereiro!$D$28</f>
        <v>22.9</v>
      </c>
      <c r="Z34" s="11">
        <f>[30]Fevereiro!$D$29</f>
        <v>25</v>
      </c>
      <c r="AA34" s="11">
        <f>[30]Fevereiro!$D$30</f>
        <v>23.6</v>
      </c>
      <c r="AB34" s="11">
        <f>[30]Fevereiro!$D$31</f>
        <v>19.899999999999999</v>
      </c>
      <c r="AC34" s="11">
        <f>[30]Fevereiro!$D$32</f>
        <v>18.899999999999999</v>
      </c>
      <c r="AD34" s="11">
        <f>[30]Fevereiro!$D$33</f>
        <v>20.9</v>
      </c>
      <c r="AE34" s="15">
        <f t="shared" si="1"/>
        <v>18.899999999999999</v>
      </c>
      <c r="AF34" s="88">
        <f t="shared" si="2"/>
        <v>23.720689655172411</v>
      </c>
      <c r="AH34" t="s">
        <v>47</v>
      </c>
      <c r="AI34" t="s">
        <v>47</v>
      </c>
    </row>
    <row r="35" spans="1:38" x14ac:dyDescent="0.2">
      <c r="A35" s="57" t="s">
        <v>173</v>
      </c>
      <c r="B35" s="11">
        <f>[31]Fevereiro!$D$5</f>
        <v>23.1</v>
      </c>
      <c r="C35" s="11">
        <f>[31]Fevereiro!$D$6</f>
        <v>23.5</v>
      </c>
      <c r="D35" s="11">
        <f>[31]Fevereiro!$D$7</f>
        <v>22.7</v>
      </c>
      <c r="E35" s="11">
        <f>[31]Fevereiro!$D$8</f>
        <v>22.6</v>
      </c>
      <c r="F35" s="11">
        <f>[31]Fevereiro!$D$9</f>
        <v>23</v>
      </c>
      <c r="G35" s="11">
        <f>[31]Fevereiro!$D$10</f>
        <v>21.4</v>
      </c>
      <c r="H35" s="11">
        <f>[31]Fevereiro!$D$11</f>
        <v>22.4</v>
      </c>
      <c r="I35" s="11">
        <f>[31]Fevereiro!$D$12</f>
        <v>23</v>
      </c>
      <c r="J35" s="11">
        <f>[31]Fevereiro!$D$13</f>
        <v>21.9</v>
      </c>
      <c r="K35" s="11">
        <f>[31]Fevereiro!$D$14</f>
        <v>23.5</v>
      </c>
      <c r="L35" s="11">
        <f>[31]Fevereiro!$D$15</f>
        <v>22</v>
      </c>
      <c r="M35" s="11">
        <f>[31]Fevereiro!$D$16</f>
        <v>22.1</v>
      </c>
      <c r="N35" s="11">
        <f>[31]Fevereiro!$D$17</f>
        <v>21.8</v>
      </c>
      <c r="O35" s="11">
        <f>[31]Fevereiro!$D$18</f>
        <v>21.7</v>
      </c>
      <c r="P35" s="11">
        <f>[31]Fevereiro!$D$19</f>
        <v>24.3</v>
      </c>
      <c r="Q35" s="11">
        <f>[31]Fevereiro!$D$20</f>
        <v>23.7</v>
      </c>
      <c r="R35" s="11">
        <f>[31]Fevereiro!$D$21</f>
        <v>24.3</v>
      </c>
      <c r="S35" s="11">
        <f>[31]Fevereiro!$D$22</f>
        <v>24.5</v>
      </c>
      <c r="T35" s="11">
        <f>[31]Fevereiro!$D$23</f>
        <v>22.8</v>
      </c>
      <c r="U35" s="11">
        <f>[31]Fevereiro!$D$24</f>
        <v>24</v>
      </c>
      <c r="V35" s="11">
        <f>[31]Fevereiro!$D$25</f>
        <v>23.5</v>
      </c>
      <c r="W35" s="11">
        <f>[31]Fevereiro!$D$26</f>
        <v>17.8</v>
      </c>
      <c r="X35" s="11">
        <f>[31]Fevereiro!$D$27</f>
        <v>15.6</v>
      </c>
      <c r="Y35" s="11">
        <f>[31]Fevereiro!$D$28</f>
        <v>23.7</v>
      </c>
      <c r="Z35" s="11">
        <f>[31]Fevereiro!$D$29</f>
        <v>23.7</v>
      </c>
      <c r="AA35" s="11">
        <f>[31]Fevereiro!$D$30</f>
        <v>20.8</v>
      </c>
      <c r="AB35" s="11">
        <f>[31]Fevereiro!$D$31</f>
        <v>16.899999999999999</v>
      </c>
      <c r="AC35" s="11">
        <f>[31]Fevereiro!$D$32</f>
        <v>17.7</v>
      </c>
      <c r="AD35" s="11">
        <f>[31]Fevereiro!$D$33</f>
        <v>18.8</v>
      </c>
      <c r="AE35" s="15">
        <f t="shared" si="1"/>
        <v>15.6</v>
      </c>
      <c r="AF35" s="88">
        <f t="shared" si="2"/>
        <v>21.958620689655174</v>
      </c>
      <c r="AI35" t="s">
        <v>47</v>
      </c>
    </row>
    <row r="36" spans="1:38" x14ac:dyDescent="0.2">
      <c r="A36" s="57" t="s">
        <v>144</v>
      </c>
      <c r="B36" s="11" t="str">
        <f>[32]Fevereiro!$D$5</f>
        <v>*</v>
      </c>
      <c r="C36" s="11" t="str">
        <f>[32]Fevereiro!$D$6</f>
        <v>*</v>
      </c>
      <c r="D36" s="11" t="str">
        <f>[32]Fevereiro!$D$7</f>
        <v>*</v>
      </c>
      <c r="E36" s="11" t="str">
        <f>[32]Fevereiro!$D$8</f>
        <v>*</v>
      </c>
      <c r="F36" s="11" t="str">
        <f>[32]Fevereiro!$D$9</f>
        <v>*</v>
      </c>
      <c r="G36" s="11" t="str">
        <f>[32]Fevereiro!$D$10</f>
        <v>*</v>
      </c>
      <c r="H36" s="11" t="str">
        <f>[32]Fevereiro!$D$11</f>
        <v>*</v>
      </c>
      <c r="I36" s="11" t="str">
        <f>[32]Fevereiro!$D$12</f>
        <v>*</v>
      </c>
      <c r="J36" s="11" t="str">
        <f>[32]Fevereiro!$D$13</f>
        <v>*</v>
      </c>
      <c r="K36" s="11" t="str">
        <f>[32]Fevereiro!$D$14</f>
        <v>*</v>
      </c>
      <c r="L36" s="11" t="str">
        <f>[32]Fevereiro!$D$15</f>
        <v>*</v>
      </c>
      <c r="M36" s="11" t="str">
        <f>[32]Fevereiro!$D$16</f>
        <v>*</v>
      </c>
      <c r="N36" s="11" t="str">
        <f>[32]Fevereiro!$D$17</f>
        <v>*</v>
      </c>
      <c r="O36" s="11" t="str">
        <f>[32]Fevereiro!$D$18</f>
        <v>*</v>
      </c>
      <c r="P36" s="11" t="str">
        <f>[32]Fevereiro!$D$19</f>
        <v>*</v>
      </c>
      <c r="Q36" s="11" t="str">
        <f>[32]Fevereiro!$D$20</f>
        <v>*</v>
      </c>
      <c r="R36" s="11" t="str">
        <f>[32]Fevereiro!$D$21</f>
        <v>*</v>
      </c>
      <c r="S36" s="11" t="str">
        <f>[32]Fevereiro!$D$22</f>
        <v>*</v>
      </c>
      <c r="T36" s="11" t="str">
        <f>[32]Fevereiro!$D$23</f>
        <v>*</v>
      </c>
      <c r="U36" s="11" t="str">
        <f>[32]Fevereiro!$D$24</f>
        <v>*</v>
      </c>
      <c r="V36" s="11" t="str">
        <f>[32]Fevereiro!$D$25</f>
        <v>*</v>
      </c>
      <c r="W36" s="11" t="str">
        <f>[32]Fevereiro!$D$26</f>
        <v>*</v>
      </c>
      <c r="X36" s="11" t="str">
        <f>[32]Fevereiro!$D$27</f>
        <v>*</v>
      </c>
      <c r="Y36" s="11" t="str">
        <f>[32]Fevereiro!$D$28</f>
        <v>*</v>
      </c>
      <c r="Z36" s="11" t="str">
        <f>[32]Fevereiro!$D$29</f>
        <v>*</v>
      </c>
      <c r="AA36" s="11" t="str">
        <f>[32]Fevereiro!$D$30</f>
        <v>*</v>
      </c>
      <c r="AB36" s="11" t="str">
        <f>[32]Fevereiro!$D$31</f>
        <v>*</v>
      </c>
      <c r="AC36" s="11" t="str">
        <f>[32]Fevereiro!$D$32</f>
        <v>*</v>
      </c>
      <c r="AD36" s="11" t="str">
        <f>[32]Fevereiro!$D$33</f>
        <v>*</v>
      </c>
      <c r="AE36" s="15" t="s">
        <v>226</v>
      </c>
      <c r="AF36" s="88" t="s">
        <v>226</v>
      </c>
      <c r="AH36" t="s">
        <v>47</v>
      </c>
      <c r="AL36" s="12" t="s">
        <v>47</v>
      </c>
    </row>
    <row r="37" spans="1:38" x14ac:dyDescent="0.2">
      <c r="A37" s="57" t="s">
        <v>14</v>
      </c>
      <c r="B37" s="11">
        <f>[33]Fevereiro!$D$5</f>
        <v>23.9</v>
      </c>
      <c r="C37" s="11">
        <f>[33]Fevereiro!$D$6</f>
        <v>22.3</v>
      </c>
      <c r="D37" s="11">
        <f>[33]Fevereiro!$D$7</f>
        <v>24.7</v>
      </c>
      <c r="E37" s="11">
        <f>[33]Fevereiro!$D$8</f>
        <v>24.6</v>
      </c>
      <c r="F37" s="11">
        <f>[33]Fevereiro!$D$9</f>
        <v>22.5</v>
      </c>
      <c r="G37" s="11">
        <f>[33]Fevereiro!$D$10</f>
        <v>23.8</v>
      </c>
      <c r="H37" s="11">
        <f>[33]Fevereiro!$D$11</f>
        <v>21.9</v>
      </c>
      <c r="I37" s="11">
        <f>[33]Fevereiro!$D$12</f>
        <v>25.1</v>
      </c>
      <c r="J37" s="11">
        <f>[33]Fevereiro!$D$13</f>
        <v>23.1</v>
      </c>
      <c r="K37" s="11">
        <f>[33]Fevereiro!$D$14</f>
        <v>25.4</v>
      </c>
      <c r="L37" s="11">
        <f>[33]Fevereiro!$D$15</f>
        <v>25.2</v>
      </c>
      <c r="M37" s="11">
        <f>[33]Fevereiro!$D$16</f>
        <v>23.7</v>
      </c>
      <c r="N37" s="11">
        <f>[33]Fevereiro!$D$17</f>
        <v>26.8</v>
      </c>
      <c r="O37" s="11">
        <f>[33]Fevereiro!$D$18</f>
        <v>23.8</v>
      </c>
      <c r="P37" s="11">
        <f>[33]Fevereiro!$D$19</f>
        <v>25.7</v>
      </c>
      <c r="Q37" s="11" t="str">
        <f>[33]Fevereiro!$D$20</f>
        <v>*</v>
      </c>
      <c r="R37" s="11" t="str">
        <f>[33]Fevereiro!$D$21</f>
        <v>*</v>
      </c>
      <c r="S37" s="11" t="str">
        <f>[33]Fevereiro!$D$22</f>
        <v>*</v>
      </c>
      <c r="T37" s="11" t="str">
        <f>[33]Fevereiro!$D$23</f>
        <v>*</v>
      </c>
      <c r="U37" s="11" t="str">
        <f>[33]Fevereiro!$D$24</f>
        <v>*</v>
      </c>
      <c r="V37" s="11" t="str">
        <f>[33]Fevereiro!$D$25</f>
        <v>*</v>
      </c>
      <c r="W37" s="11" t="str">
        <f>[33]Fevereiro!$D$26</f>
        <v>*</v>
      </c>
      <c r="X37" s="11" t="str">
        <f>[33]Fevereiro!$D$27</f>
        <v>*</v>
      </c>
      <c r="Y37" s="11" t="str">
        <f>[33]Fevereiro!$D$28</f>
        <v>*</v>
      </c>
      <c r="Z37" s="11" t="str">
        <f>[33]Fevereiro!$D$29</f>
        <v>*</v>
      </c>
      <c r="AA37" s="11" t="str">
        <f>[33]Fevereiro!$D$30</f>
        <v>*</v>
      </c>
      <c r="AB37" s="11" t="str">
        <f>[33]Fevereiro!$D$31</f>
        <v>*</v>
      </c>
      <c r="AC37" s="11" t="str">
        <f>[33]Fevereiro!$D$32</f>
        <v>*</v>
      </c>
      <c r="AD37" s="11" t="str">
        <f>[33]Fevereiro!$D$33</f>
        <v>*</v>
      </c>
      <c r="AE37" s="15">
        <f t="shared" si="1"/>
        <v>21.9</v>
      </c>
      <c r="AF37" s="88">
        <f t="shared" si="2"/>
        <v>24.166666666666668</v>
      </c>
    </row>
    <row r="38" spans="1:38" x14ac:dyDescent="0.2">
      <c r="A38" s="57" t="s">
        <v>174</v>
      </c>
      <c r="B38" s="11">
        <f>[34]Fevereiro!$D$5</f>
        <v>24.1</v>
      </c>
      <c r="C38" s="11">
        <f>[34]Fevereiro!$D$6</f>
        <v>23.7</v>
      </c>
      <c r="D38" s="11">
        <f>[34]Fevereiro!$D$7</f>
        <v>25.1</v>
      </c>
      <c r="E38" s="11">
        <f>[34]Fevereiro!$D$8</f>
        <v>24.2</v>
      </c>
      <c r="F38" s="11">
        <f>[34]Fevereiro!$D$9</f>
        <v>24.1</v>
      </c>
      <c r="G38" s="11">
        <f>[34]Fevereiro!$D$10</f>
        <v>23.2</v>
      </c>
      <c r="H38" s="11">
        <f>[34]Fevereiro!$D$11</f>
        <v>22.1</v>
      </c>
      <c r="I38" s="11">
        <f>[34]Fevereiro!$D$12</f>
        <v>22.9</v>
      </c>
      <c r="J38" s="11">
        <f>[34]Fevereiro!$D$13</f>
        <v>24.6</v>
      </c>
      <c r="K38" s="11">
        <f>[34]Fevereiro!$D$14</f>
        <v>23.9</v>
      </c>
      <c r="L38" s="11">
        <f>[34]Fevereiro!$D$15</f>
        <v>23.7</v>
      </c>
      <c r="M38" s="11">
        <f>[34]Fevereiro!$D$16</f>
        <v>23.9</v>
      </c>
      <c r="N38" s="11">
        <f>[34]Fevereiro!$D$17</f>
        <v>23.4</v>
      </c>
      <c r="O38" s="11">
        <f>[34]Fevereiro!$D$18</f>
        <v>24.6</v>
      </c>
      <c r="P38" s="11">
        <f>[34]Fevereiro!$D$19</f>
        <v>24.7</v>
      </c>
      <c r="Q38" s="11">
        <f>[34]Fevereiro!$D$20</f>
        <v>23.8</v>
      </c>
      <c r="R38" s="11">
        <f>[34]Fevereiro!$D$21</f>
        <v>23.8</v>
      </c>
      <c r="S38" s="11">
        <f>[34]Fevereiro!$D$22</f>
        <v>23.5</v>
      </c>
      <c r="T38" s="11">
        <f>[34]Fevereiro!$D$23</f>
        <v>24.8</v>
      </c>
      <c r="U38" s="11">
        <f>[34]Fevereiro!$D$24</f>
        <v>24.8</v>
      </c>
      <c r="V38" s="11">
        <f>[34]Fevereiro!$D$25</f>
        <v>23.4</v>
      </c>
      <c r="W38" s="11">
        <f>[34]Fevereiro!$D$26</f>
        <v>23.6</v>
      </c>
      <c r="X38" s="11">
        <f>[34]Fevereiro!$D$27</f>
        <v>23.9</v>
      </c>
      <c r="Y38" s="11">
        <f>[34]Fevereiro!$D$28</f>
        <v>23.7</v>
      </c>
      <c r="Z38" s="11">
        <f>[34]Fevereiro!$D$29</f>
        <v>23.8</v>
      </c>
      <c r="AA38" s="11">
        <f>[34]Fevereiro!$D$30</f>
        <v>23.6</v>
      </c>
      <c r="AB38" s="11">
        <f>[34]Fevereiro!$D$31</f>
        <v>22.3</v>
      </c>
      <c r="AC38" s="11">
        <f>[34]Fevereiro!$D$32</f>
        <v>21.4</v>
      </c>
      <c r="AD38" s="11">
        <f>[34]Fevereiro!$D$33</f>
        <v>24.8</v>
      </c>
      <c r="AE38" s="15">
        <f t="shared" si="1"/>
        <v>21.4</v>
      </c>
      <c r="AF38" s="88">
        <f t="shared" si="2"/>
        <v>23.772413793103443</v>
      </c>
      <c r="AH38" t="s">
        <v>47</v>
      </c>
      <c r="AJ38" t="s">
        <v>47</v>
      </c>
    </row>
    <row r="39" spans="1:38" x14ac:dyDescent="0.2">
      <c r="A39" s="57" t="s">
        <v>15</v>
      </c>
      <c r="B39" s="11">
        <f>[35]Fevereiro!$D$5</f>
        <v>21.6</v>
      </c>
      <c r="C39" s="11">
        <f>[35]Fevereiro!$D$6</f>
        <v>21.6</v>
      </c>
      <c r="D39" s="11">
        <f>[35]Fevereiro!$D$7</f>
        <v>19.399999999999999</v>
      </c>
      <c r="E39" s="11">
        <f>[35]Fevereiro!$D$8</f>
        <v>20.100000000000001</v>
      </c>
      <c r="F39" s="11">
        <f>[35]Fevereiro!$D$9</f>
        <v>20</v>
      </c>
      <c r="G39" s="11">
        <f>[35]Fevereiro!$D$10</f>
        <v>20.3</v>
      </c>
      <c r="H39" s="11">
        <f>[35]Fevereiro!$D$11</f>
        <v>22.3</v>
      </c>
      <c r="I39" s="11">
        <f>[35]Fevereiro!$D$12</f>
        <v>21.6</v>
      </c>
      <c r="J39" s="11">
        <f>[35]Fevereiro!$D$13</f>
        <v>21</v>
      </c>
      <c r="K39" s="11">
        <f>[35]Fevereiro!$D$14</f>
        <v>22.3</v>
      </c>
      <c r="L39" s="11">
        <f>[35]Fevereiro!$D$15</f>
        <v>21.4</v>
      </c>
      <c r="M39" s="11">
        <f>[35]Fevereiro!$D$16</f>
        <v>21</v>
      </c>
      <c r="N39" s="11">
        <f>[35]Fevereiro!$D$17</f>
        <v>19.399999999999999</v>
      </c>
      <c r="O39" s="11">
        <f>[35]Fevereiro!$D$18</f>
        <v>19.399999999999999</v>
      </c>
      <c r="P39" s="11">
        <f>[35]Fevereiro!$D$19</f>
        <v>22.2</v>
      </c>
      <c r="Q39" s="11">
        <f>[35]Fevereiro!$D$20</f>
        <v>22.4</v>
      </c>
      <c r="R39" s="11">
        <f>[35]Fevereiro!$D$21</f>
        <v>22.7</v>
      </c>
      <c r="S39" s="11">
        <f>[35]Fevereiro!$D$22</f>
        <v>24.6</v>
      </c>
      <c r="T39" s="11">
        <f>[35]Fevereiro!$D$23</f>
        <v>21.8</v>
      </c>
      <c r="U39" s="11">
        <f>[35]Fevereiro!$D$24</f>
        <v>21.2</v>
      </c>
      <c r="V39" s="11">
        <f>[35]Fevereiro!$D$25</f>
        <v>20.399999999999999</v>
      </c>
      <c r="W39" s="11">
        <f>[35]Fevereiro!$D$26</f>
        <v>14</v>
      </c>
      <c r="X39" s="11">
        <f>[35]Fevereiro!$D$27</f>
        <v>15.9</v>
      </c>
      <c r="Y39" s="11">
        <f>[35]Fevereiro!$D$28</f>
        <v>21.1</v>
      </c>
      <c r="Z39" s="11">
        <f>[35]Fevereiro!$D$29</f>
        <v>22.2</v>
      </c>
      <c r="AA39" s="11">
        <f>[35]Fevereiro!$D$30</f>
        <v>19.5</v>
      </c>
      <c r="AB39" s="11">
        <f>[35]Fevereiro!$D$31</f>
        <v>17.5</v>
      </c>
      <c r="AC39" s="11">
        <f>[35]Fevereiro!$D$32</f>
        <v>19</v>
      </c>
      <c r="AD39" s="11">
        <f>[35]Fevereiro!$D$33</f>
        <v>20.100000000000001</v>
      </c>
      <c r="AE39" s="15">
        <f t="shared" si="1"/>
        <v>14</v>
      </c>
      <c r="AF39" s="88">
        <f t="shared" si="2"/>
        <v>20.551724137931036</v>
      </c>
      <c r="AG39" s="12" t="s">
        <v>47</v>
      </c>
      <c r="AH39" t="s">
        <v>47</v>
      </c>
      <c r="AJ39" t="s">
        <v>47</v>
      </c>
    </row>
    <row r="40" spans="1:38" x14ac:dyDescent="0.2">
      <c r="A40" s="57" t="s">
        <v>16</v>
      </c>
      <c r="B40" s="11">
        <f>[36]Fevereiro!$D$5</f>
        <v>26.2</v>
      </c>
      <c r="C40" s="11">
        <f>[36]Fevereiro!$D$6</f>
        <v>25.4</v>
      </c>
      <c r="D40" s="11">
        <f>[36]Fevereiro!$D$7</f>
        <v>23.1</v>
      </c>
      <c r="E40" s="11">
        <f>[36]Fevereiro!$D$8</f>
        <v>21.8</v>
      </c>
      <c r="F40" s="11">
        <f>[36]Fevereiro!$D$9</f>
        <v>25.5</v>
      </c>
      <c r="G40" s="11">
        <f>[36]Fevereiro!$D$10</f>
        <v>24.7</v>
      </c>
      <c r="H40" s="11">
        <f>[36]Fevereiro!$D$11</f>
        <v>23</v>
      </c>
      <c r="I40" s="11">
        <f>[36]Fevereiro!$D$12</f>
        <v>23.7</v>
      </c>
      <c r="J40" s="11" t="str">
        <f>[36]Fevereiro!$D$13</f>
        <v>*</v>
      </c>
      <c r="K40" s="11" t="str">
        <f>[36]Fevereiro!$D$14</f>
        <v>*</v>
      </c>
      <c r="L40" s="11">
        <f>[36]Fevereiro!$D$15</f>
        <v>26.7</v>
      </c>
      <c r="M40" s="11">
        <f>[36]Fevereiro!$D$16</f>
        <v>24.5</v>
      </c>
      <c r="N40" s="11">
        <f>[36]Fevereiro!$D$17</f>
        <v>25.9</v>
      </c>
      <c r="O40" s="11">
        <f>[36]Fevereiro!$D$18</f>
        <v>26.7</v>
      </c>
      <c r="P40" s="11">
        <f>[36]Fevereiro!$D$19</f>
        <v>26.5</v>
      </c>
      <c r="Q40" s="11">
        <f>[36]Fevereiro!$D$20</f>
        <v>27</v>
      </c>
      <c r="R40" s="11">
        <f>[36]Fevereiro!$D$21</f>
        <v>27.7</v>
      </c>
      <c r="S40" s="11" t="str">
        <f>[36]Fevereiro!$D$22</f>
        <v>*</v>
      </c>
      <c r="T40" s="11" t="str">
        <f>[36]Fevereiro!$D$23</f>
        <v>*</v>
      </c>
      <c r="U40" s="11">
        <f>[36]Fevereiro!$D$24</f>
        <v>25.9</v>
      </c>
      <c r="V40" s="11">
        <f>[36]Fevereiro!$D$25</f>
        <v>24.3</v>
      </c>
      <c r="W40" s="11">
        <f>[36]Fevereiro!$D$26</f>
        <v>18.5</v>
      </c>
      <c r="X40" s="11">
        <f>[36]Fevereiro!$D$27</f>
        <v>16.2</v>
      </c>
      <c r="Y40" s="11">
        <f>[36]Fevereiro!$D$28</f>
        <v>21.6</v>
      </c>
      <c r="Z40" s="11">
        <f>[36]Fevereiro!$D$29</f>
        <v>25.4</v>
      </c>
      <c r="AA40" s="11">
        <f>[36]Fevereiro!$D$30</f>
        <v>31</v>
      </c>
      <c r="AB40" s="11" t="str">
        <f>[36]Fevereiro!$D$31</f>
        <v>*</v>
      </c>
      <c r="AC40" s="11" t="str">
        <f>[36]Fevereiro!$D$32</f>
        <v>*</v>
      </c>
      <c r="AD40" s="11" t="str">
        <f>[36]Fevereiro!$D$33</f>
        <v>*</v>
      </c>
      <c r="AE40" s="15">
        <f t="shared" si="1"/>
        <v>16.2</v>
      </c>
      <c r="AF40" s="88">
        <f t="shared" si="2"/>
        <v>24.604545454545452</v>
      </c>
      <c r="AH40" t="s">
        <v>47</v>
      </c>
      <c r="AI40" t="s">
        <v>47</v>
      </c>
    </row>
    <row r="41" spans="1:38" x14ac:dyDescent="0.2">
      <c r="A41" s="57" t="s">
        <v>175</v>
      </c>
      <c r="B41" s="11">
        <f>[37]Fevereiro!$D$5</f>
        <v>23.3</v>
      </c>
      <c r="C41" s="11">
        <f>[37]Fevereiro!$D$6</f>
        <v>22.3</v>
      </c>
      <c r="D41" s="11">
        <f>[37]Fevereiro!$D$7</f>
        <v>22</v>
      </c>
      <c r="E41" s="11">
        <f>[37]Fevereiro!$D$8</f>
        <v>21.9</v>
      </c>
      <c r="F41" s="11">
        <f>[37]Fevereiro!$D$9</f>
        <v>22.1</v>
      </c>
      <c r="G41" s="11">
        <f>[37]Fevereiro!$D$10</f>
        <v>22</v>
      </c>
      <c r="H41" s="11">
        <f>[37]Fevereiro!$D$11</f>
        <v>21.7</v>
      </c>
      <c r="I41" s="11">
        <f>[37]Fevereiro!$D$12</f>
        <v>21.9</v>
      </c>
      <c r="J41" s="11">
        <f>[37]Fevereiro!$D$13</f>
        <v>22.6</v>
      </c>
      <c r="K41" s="11">
        <f>[37]Fevereiro!$D$14</f>
        <v>23.2</v>
      </c>
      <c r="L41" s="11">
        <f>[37]Fevereiro!$D$15</f>
        <v>20.7</v>
      </c>
      <c r="M41" s="11">
        <f>[37]Fevereiro!$D$16</f>
        <v>23</v>
      </c>
      <c r="N41" s="11">
        <f>[37]Fevereiro!$D$17</f>
        <v>22.2</v>
      </c>
      <c r="O41" s="11">
        <f>[37]Fevereiro!$D$18</f>
        <v>21.2</v>
      </c>
      <c r="P41" s="11">
        <f>[37]Fevereiro!$D$19</f>
        <v>23.1</v>
      </c>
      <c r="Q41" s="11">
        <f>[37]Fevereiro!$D$20</f>
        <v>22.3</v>
      </c>
      <c r="R41" s="11">
        <f>[37]Fevereiro!$D$21</f>
        <v>23.9</v>
      </c>
      <c r="S41" s="11">
        <f>[37]Fevereiro!$D$22</f>
        <v>23.4</v>
      </c>
      <c r="T41" s="11">
        <f>[37]Fevereiro!$D$23</f>
        <v>22.8</v>
      </c>
      <c r="U41" s="11">
        <f>[37]Fevereiro!$D$24</f>
        <v>24.1</v>
      </c>
      <c r="V41" s="11">
        <f>[37]Fevereiro!$D$25</f>
        <v>21.5</v>
      </c>
      <c r="W41" s="11">
        <f>[37]Fevereiro!$D$26</f>
        <v>20.2</v>
      </c>
      <c r="X41" s="11">
        <f>[37]Fevereiro!$D$27</f>
        <v>19.5</v>
      </c>
      <c r="Y41" s="11">
        <f>[37]Fevereiro!$D$28</f>
        <v>22.2</v>
      </c>
      <c r="Z41" s="11">
        <f>[37]Fevereiro!$D$29</f>
        <v>23.3</v>
      </c>
      <c r="AA41" s="11">
        <f>[37]Fevereiro!$D$30</f>
        <v>20.8</v>
      </c>
      <c r="AB41" s="11">
        <f>[37]Fevereiro!$D$31</f>
        <v>19.899999999999999</v>
      </c>
      <c r="AC41" s="11">
        <f>[37]Fevereiro!$D$32</f>
        <v>18.8</v>
      </c>
      <c r="AD41" s="11">
        <f>[37]Fevereiro!$D$33</f>
        <v>18.2</v>
      </c>
      <c r="AE41" s="15">
        <f t="shared" si="1"/>
        <v>18.2</v>
      </c>
      <c r="AF41" s="88">
        <f t="shared" si="2"/>
        <v>21.865517241379305</v>
      </c>
      <c r="AJ41" t="s">
        <v>47</v>
      </c>
    </row>
    <row r="42" spans="1:38" x14ac:dyDescent="0.2">
      <c r="A42" s="57" t="s">
        <v>17</v>
      </c>
      <c r="B42" s="11">
        <f>[38]Fevereiro!$D$5</f>
        <v>22.3</v>
      </c>
      <c r="C42" s="11">
        <f>[38]Fevereiro!$D$6</f>
        <v>22.7</v>
      </c>
      <c r="D42" s="11">
        <f>[38]Fevereiro!$D$7</f>
        <v>22.4</v>
      </c>
      <c r="E42" s="11">
        <f>[38]Fevereiro!$D$8</f>
        <v>22.2</v>
      </c>
      <c r="F42" s="11">
        <f>[38]Fevereiro!$D$9</f>
        <v>22.8</v>
      </c>
      <c r="G42" s="11">
        <f>[38]Fevereiro!$D$10</f>
        <v>20.5</v>
      </c>
      <c r="H42" s="11">
        <f>[38]Fevereiro!$D$11</f>
        <v>21.8</v>
      </c>
      <c r="I42" s="11">
        <f>[38]Fevereiro!$D$12</f>
        <v>22.6</v>
      </c>
      <c r="J42" s="11">
        <f>[38]Fevereiro!$D$13</f>
        <v>22.1</v>
      </c>
      <c r="K42" s="11">
        <f>[38]Fevereiro!$D$14</f>
        <v>22.9</v>
      </c>
      <c r="L42" s="11">
        <f>[38]Fevereiro!$D$15</f>
        <v>22.1</v>
      </c>
      <c r="M42" s="11">
        <f>[38]Fevereiro!$D$16</f>
        <v>21.7</v>
      </c>
      <c r="N42" s="11">
        <f>[38]Fevereiro!$D$17</f>
        <v>21.1</v>
      </c>
      <c r="O42" s="11">
        <f>[38]Fevereiro!$D$18</f>
        <v>20.8</v>
      </c>
      <c r="P42" s="11">
        <f>[38]Fevereiro!$D$19</f>
        <v>23.7</v>
      </c>
      <c r="Q42" s="11">
        <f>[38]Fevereiro!$D$20</f>
        <v>23.3</v>
      </c>
      <c r="R42" s="11">
        <f>[38]Fevereiro!$D$21</f>
        <v>24.1</v>
      </c>
      <c r="S42" s="11">
        <f>[38]Fevereiro!$D$22</f>
        <v>23.5</v>
      </c>
      <c r="T42" s="11">
        <f>[38]Fevereiro!$D$23</f>
        <v>24</v>
      </c>
      <c r="U42" s="11">
        <f>[38]Fevereiro!$D$24</f>
        <v>23.7</v>
      </c>
      <c r="V42" s="11">
        <f>[38]Fevereiro!$D$25</f>
        <v>22.9</v>
      </c>
      <c r="W42" s="11">
        <f>[38]Fevereiro!$D$26</f>
        <v>18.5</v>
      </c>
      <c r="X42" s="11">
        <f>[38]Fevereiro!$D$27</f>
        <v>14.7</v>
      </c>
      <c r="Y42" s="11">
        <f>[38]Fevereiro!$D$28</f>
        <v>22.8</v>
      </c>
      <c r="Z42" s="11">
        <f>[38]Fevereiro!$D$29</f>
        <v>23</v>
      </c>
      <c r="AA42" s="11">
        <f>[38]Fevereiro!$D$30</f>
        <v>20.2</v>
      </c>
      <c r="AB42" s="11">
        <f>[38]Fevereiro!$D$31</f>
        <v>16.600000000000001</v>
      </c>
      <c r="AC42" s="11">
        <f>[38]Fevereiro!$D$32</f>
        <v>16.2</v>
      </c>
      <c r="AD42" s="11">
        <f>[38]Fevereiro!$D$33</f>
        <v>18.5</v>
      </c>
      <c r="AE42" s="15">
        <f t="shared" si="1"/>
        <v>14.7</v>
      </c>
      <c r="AF42" s="88">
        <f t="shared" si="2"/>
        <v>21.506896551724143</v>
      </c>
      <c r="AH42" t="s">
        <v>47</v>
      </c>
      <c r="AI42" t="s">
        <v>47</v>
      </c>
      <c r="AJ42" t="s">
        <v>47</v>
      </c>
    </row>
    <row r="43" spans="1:38" x14ac:dyDescent="0.2">
      <c r="A43" s="57" t="s">
        <v>157</v>
      </c>
      <c r="B43" s="11">
        <f>[39]Fevereiro!$D$5</f>
        <v>23.8</v>
      </c>
      <c r="C43" s="11">
        <f>[39]Fevereiro!$D$6</f>
        <v>22.5</v>
      </c>
      <c r="D43" s="11">
        <f>[39]Fevereiro!$D$7</f>
        <v>22.1</v>
      </c>
      <c r="E43" s="11">
        <f>[39]Fevereiro!$D$8</f>
        <v>20.6</v>
      </c>
      <c r="F43" s="11">
        <f>[39]Fevereiro!$D$9</f>
        <v>22.8</v>
      </c>
      <c r="G43" s="11">
        <f>[39]Fevereiro!$D$10</f>
        <v>20.5</v>
      </c>
      <c r="H43" s="11">
        <f>[39]Fevereiro!$D$11</f>
        <v>20.5</v>
      </c>
      <c r="I43" s="11">
        <f>[39]Fevereiro!$D$12</f>
        <v>22.6</v>
      </c>
      <c r="J43" s="11">
        <f>[39]Fevereiro!$D$13</f>
        <v>22.4</v>
      </c>
      <c r="K43" s="11">
        <f>[39]Fevereiro!$D$14</f>
        <v>23.1</v>
      </c>
      <c r="L43" s="11">
        <f>[39]Fevereiro!$D$15</f>
        <v>22.6</v>
      </c>
      <c r="M43" s="11">
        <f>[39]Fevereiro!$D$16</f>
        <v>20.9</v>
      </c>
      <c r="N43" s="11">
        <f>[39]Fevereiro!$D$17</f>
        <v>20.8</v>
      </c>
      <c r="O43" s="11">
        <f>[39]Fevereiro!$D$18</f>
        <v>20.3</v>
      </c>
      <c r="P43" s="11">
        <f>[39]Fevereiro!$D$19</f>
        <v>20.5</v>
      </c>
      <c r="Q43" s="11">
        <f>[39]Fevereiro!$D$20</f>
        <v>21.6</v>
      </c>
      <c r="R43" s="11">
        <f>[39]Fevereiro!$D$21</f>
        <v>22.5</v>
      </c>
      <c r="S43" s="11">
        <f>[39]Fevereiro!$D$22</f>
        <v>23.3</v>
      </c>
      <c r="T43" s="11">
        <f>[39]Fevereiro!$D$23</f>
        <v>22.4</v>
      </c>
      <c r="U43" s="11">
        <f>[39]Fevereiro!$D$24</f>
        <v>22.8</v>
      </c>
      <c r="V43" s="11">
        <f>[39]Fevereiro!$D$25</f>
        <v>22.9</v>
      </c>
      <c r="W43" s="11">
        <f>[39]Fevereiro!$D$26</f>
        <v>19.600000000000001</v>
      </c>
      <c r="X43" s="11">
        <f>[39]Fevereiro!$D$27</f>
        <v>19.399999999999999</v>
      </c>
      <c r="Y43" s="11">
        <f>[39]Fevereiro!$D$28</f>
        <v>21.9</v>
      </c>
      <c r="Z43" s="11">
        <f>[39]Fevereiro!$D$29</f>
        <v>22.7</v>
      </c>
      <c r="AA43" s="11">
        <f>[39]Fevereiro!$D$30</f>
        <v>22.8</v>
      </c>
      <c r="AB43" s="11">
        <f>[39]Fevereiro!$D$31</f>
        <v>18.2</v>
      </c>
      <c r="AC43" s="11">
        <f>[39]Fevereiro!$D$32</f>
        <v>19.899999999999999</v>
      </c>
      <c r="AD43" s="11">
        <f>[39]Fevereiro!$D$33</f>
        <v>18.8</v>
      </c>
      <c r="AE43" s="15">
        <f t="shared" si="1"/>
        <v>18.2</v>
      </c>
      <c r="AF43" s="88">
        <f t="shared" si="2"/>
        <v>21.544827586206896</v>
      </c>
      <c r="AH43" t="s">
        <v>47</v>
      </c>
    </row>
    <row r="44" spans="1:38" x14ac:dyDescent="0.2">
      <c r="A44" s="57" t="s">
        <v>18</v>
      </c>
      <c r="B44" s="11">
        <f>[40]Fevereiro!$D$5</f>
        <v>21.6</v>
      </c>
      <c r="C44" s="11">
        <f>[40]Fevereiro!$D$6</f>
        <v>21.2</v>
      </c>
      <c r="D44" s="11">
        <f>[40]Fevereiro!$D$7</f>
        <v>21.8</v>
      </c>
      <c r="E44" s="11">
        <f>[40]Fevereiro!$D$8</f>
        <v>20.399999999999999</v>
      </c>
      <c r="F44" s="11">
        <f>[40]Fevereiro!$D$9</f>
        <v>20.7</v>
      </c>
      <c r="G44" s="11">
        <f>[40]Fevereiro!$D$10</f>
        <v>21.2</v>
      </c>
      <c r="H44" s="11">
        <f>[40]Fevereiro!$D$11</f>
        <v>20.2</v>
      </c>
      <c r="I44" s="11">
        <f>[40]Fevereiro!$D$12</f>
        <v>19.899999999999999</v>
      </c>
      <c r="J44" s="11">
        <f>[40]Fevereiro!$D$13</f>
        <v>20.7</v>
      </c>
      <c r="K44" s="11">
        <f>[40]Fevereiro!$D$14</f>
        <v>21.7</v>
      </c>
      <c r="L44" s="11">
        <f>[40]Fevereiro!$D$15</f>
        <v>20.3</v>
      </c>
      <c r="M44" s="11">
        <f>[40]Fevereiro!$D$16</f>
        <v>20.6</v>
      </c>
      <c r="N44" s="11">
        <f>[40]Fevereiro!$D$17</f>
        <v>21.5</v>
      </c>
      <c r="O44" s="11">
        <f>[40]Fevereiro!$D$18</f>
        <v>21.7</v>
      </c>
      <c r="P44" s="11">
        <f>[40]Fevereiro!$D$19</f>
        <v>21.8</v>
      </c>
      <c r="Q44" s="11">
        <f>[40]Fevereiro!$D$20</f>
        <v>22.8</v>
      </c>
      <c r="R44" s="11">
        <f>[40]Fevereiro!$D$21</f>
        <v>21.9</v>
      </c>
      <c r="S44" s="11">
        <f>[40]Fevereiro!$D$22</f>
        <v>21.5</v>
      </c>
      <c r="T44" s="11">
        <f>[40]Fevereiro!$D$23</f>
        <v>21.1</v>
      </c>
      <c r="U44" s="11">
        <f>[40]Fevereiro!$D$24</f>
        <v>22.2</v>
      </c>
      <c r="V44" s="11">
        <f>[40]Fevereiro!$D$25</f>
        <v>21.3</v>
      </c>
      <c r="W44" s="11">
        <f>[40]Fevereiro!$D$26</f>
        <v>21.4</v>
      </c>
      <c r="X44" s="11">
        <f>[40]Fevereiro!$D$27</f>
        <v>18.7</v>
      </c>
      <c r="Y44" s="11">
        <f>[40]Fevereiro!$D$28</f>
        <v>21.6</v>
      </c>
      <c r="Z44" s="11">
        <f>[40]Fevereiro!$D$29</f>
        <v>21.7</v>
      </c>
      <c r="AA44" s="11">
        <f>[40]Fevereiro!$D$30</f>
        <v>20.9</v>
      </c>
      <c r="AB44" s="11">
        <f>[40]Fevereiro!$D$31</f>
        <v>19.100000000000001</v>
      </c>
      <c r="AC44" s="11">
        <f>[40]Fevereiro!$D$32</f>
        <v>16.7</v>
      </c>
      <c r="AD44" s="11">
        <f>[40]Fevereiro!$D$33</f>
        <v>19.5</v>
      </c>
      <c r="AE44" s="15">
        <f t="shared" si="1"/>
        <v>16.7</v>
      </c>
      <c r="AF44" s="88">
        <f t="shared" si="2"/>
        <v>20.886206896551727</v>
      </c>
      <c r="AH44" t="s">
        <v>47</v>
      </c>
      <c r="AJ44" t="s">
        <v>47</v>
      </c>
    </row>
    <row r="45" spans="1:38" x14ac:dyDescent="0.2">
      <c r="A45" s="57" t="s">
        <v>162</v>
      </c>
      <c r="B45" s="11">
        <f>[41]Fevereiro!$D$5</f>
        <v>23</v>
      </c>
      <c r="C45" s="11">
        <f>[41]Fevereiro!$D$6</f>
        <v>21.8</v>
      </c>
      <c r="D45" s="11">
        <f>[41]Fevereiro!$D$7</f>
        <v>22.3</v>
      </c>
      <c r="E45" s="11">
        <f>[41]Fevereiro!$D$8</f>
        <v>23</v>
      </c>
      <c r="F45" s="11">
        <f>[41]Fevereiro!$D$9</f>
        <v>22.5</v>
      </c>
      <c r="G45" s="11">
        <f>[41]Fevereiro!$D$10</f>
        <v>21.2</v>
      </c>
      <c r="H45" s="11">
        <f>[41]Fevereiro!$D$11</f>
        <v>22</v>
      </c>
      <c r="I45" s="11">
        <f>[41]Fevereiro!$D$12</f>
        <v>23.2</v>
      </c>
      <c r="J45" s="11">
        <f>[41]Fevereiro!$D$13</f>
        <v>22.7</v>
      </c>
      <c r="K45" s="11">
        <f>[41]Fevereiro!$D$14</f>
        <v>22.5</v>
      </c>
      <c r="L45" s="11">
        <f>[41]Fevereiro!$D$15</f>
        <v>22.4</v>
      </c>
      <c r="M45" s="11">
        <f>[41]Fevereiro!$D$16</f>
        <v>21.6</v>
      </c>
      <c r="N45" s="11">
        <f>[41]Fevereiro!$D$17</f>
        <v>21.6</v>
      </c>
      <c r="O45" s="11">
        <f>[41]Fevereiro!$D$18</f>
        <v>21.9</v>
      </c>
      <c r="P45" s="11">
        <f>[41]Fevereiro!$D$19</f>
        <v>23</v>
      </c>
      <c r="Q45" s="11">
        <f>[41]Fevereiro!$D$20</f>
        <v>23.7</v>
      </c>
      <c r="R45" s="11">
        <f>[41]Fevereiro!$D$21</f>
        <v>23.8</v>
      </c>
      <c r="S45" s="11">
        <f>[41]Fevereiro!$D$22</f>
        <v>24</v>
      </c>
      <c r="T45" s="11">
        <f>[41]Fevereiro!$D$23</f>
        <v>23.4</v>
      </c>
      <c r="U45" s="11">
        <f>[41]Fevereiro!$D$24</f>
        <v>23.4</v>
      </c>
      <c r="V45" s="11">
        <f>[41]Fevereiro!$D$25</f>
        <v>21.9</v>
      </c>
      <c r="W45" s="11">
        <f>[41]Fevereiro!$D$26</f>
        <v>23.9</v>
      </c>
      <c r="X45" s="11">
        <f>[41]Fevereiro!$D$27</f>
        <v>22.1</v>
      </c>
      <c r="Y45" s="11">
        <f>[41]Fevereiro!$D$28</f>
        <v>22.7</v>
      </c>
      <c r="Z45" s="11">
        <f>[41]Fevereiro!$D$29</f>
        <v>23.2</v>
      </c>
      <c r="AA45" s="11">
        <f>[41]Fevereiro!$D$30</f>
        <v>22.7</v>
      </c>
      <c r="AB45" s="11">
        <f>[41]Fevereiro!$D$31</f>
        <v>22</v>
      </c>
      <c r="AC45" s="11">
        <f>[41]Fevereiro!$D$32</f>
        <v>21.7</v>
      </c>
      <c r="AD45" s="11">
        <f>[41]Fevereiro!$D$33</f>
        <v>20.6</v>
      </c>
      <c r="AE45" s="15">
        <f t="shared" si="1"/>
        <v>20.6</v>
      </c>
      <c r="AF45" s="88">
        <f t="shared" si="2"/>
        <v>22.5448275862069</v>
      </c>
      <c r="AJ45" t="s">
        <v>47</v>
      </c>
      <c r="AK45" t="s">
        <v>47</v>
      </c>
    </row>
    <row r="46" spans="1:38" x14ac:dyDescent="0.2">
      <c r="A46" s="57" t="s">
        <v>19</v>
      </c>
      <c r="B46" s="11">
        <f>[42]Fevereiro!$D$5</f>
        <v>22.6</v>
      </c>
      <c r="C46" s="11">
        <f>[42]Fevereiro!$D$6</f>
        <v>22.3</v>
      </c>
      <c r="D46" s="11">
        <f>[42]Fevereiro!$D$7</f>
        <v>18</v>
      </c>
      <c r="E46" s="11">
        <f>[42]Fevereiro!$D$8</f>
        <v>21</v>
      </c>
      <c r="F46" s="11">
        <f>[42]Fevereiro!$D$9</f>
        <v>21.1</v>
      </c>
      <c r="G46" s="11">
        <f>[42]Fevereiro!$D$10</f>
        <v>20.5</v>
      </c>
      <c r="H46" s="11">
        <f>[42]Fevereiro!$D$11</f>
        <v>22.2</v>
      </c>
      <c r="I46" s="11">
        <f>[42]Fevereiro!$D$12</f>
        <v>22.2</v>
      </c>
      <c r="J46" s="11">
        <f>[42]Fevereiro!$D$13</f>
        <v>22.4</v>
      </c>
      <c r="K46" s="11">
        <f>[42]Fevereiro!$D$14</f>
        <v>22.1</v>
      </c>
      <c r="L46" s="11">
        <f>[42]Fevereiro!$D$15</f>
        <v>22.2</v>
      </c>
      <c r="M46" s="11">
        <f>[42]Fevereiro!$D$16</f>
        <v>20.8</v>
      </c>
      <c r="N46" s="11">
        <f>[42]Fevereiro!$D$17</f>
        <v>21</v>
      </c>
      <c r="O46" s="11">
        <f>[42]Fevereiro!$D$18</f>
        <v>19.5</v>
      </c>
      <c r="P46" s="11">
        <f>[42]Fevereiro!$D$19</f>
        <v>22.4</v>
      </c>
      <c r="Q46" s="11">
        <f>[42]Fevereiro!$D$20</f>
        <v>23.7</v>
      </c>
      <c r="R46" s="11">
        <f>[42]Fevereiro!$D$21</f>
        <v>21.3</v>
      </c>
      <c r="S46" s="11">
        <f>[42]Fevereiro!$D$22</f>
        <v>23</v>
      </c>
      <c r="T46" s="11">
        <f>[42]Fevereiro!$D$23</f>
        <v>22.5</v>
      </c>
      <c r="U46" s="11">
        <f>[42]Fevereiro!$D$24</f>
        <v>23.2</v>
      </c>
      <c r="V46" s="11">
        <f>[42]Fevereiro!$D$25</f>
        <v>20</v>
      </c>
      <c r="W46" s="11">
        <f>[42]Fevereiro!$D$26</f>
        <v>14.5</v>
      </c>
      <c r="X46" s="11">
        <f>[42]Fevereiro!$D$27</f>
        <v>14.2</v>
      </c>
      <c r="Y46" s="11">
        <f>[42]Fevereiro!$D$28</f>
        <v>20.6</v>
      </c>
      <c r="Z46" s="11">
        <f>[42]Fevereiro!$D$29</f>
        <v>22.6</v>
      </c>
      <c r="AA46" s="11">
        <f>[42]Fevereiro!$D$30</f>
        <v>20.8</v>
      </c>
      <c r="AB46" s="11">
        <f>[42]Fevereiro!$D$31</f>
        <v>17.8</v>
      </c>
      <c r="AC46" s="11">
        <f>[42]Fevereiro!$D$32</f>
        <v>17.899999999999999</v>
      </c>
      <c r="AD46" s="11">
        <f>[42]Fevereiro!$D$33</f>
        <v>20.3</v>
      </c>
      <c r="AE46" s="15">
        <f t="shared" si="1"/>
        <v>14.2</v>
      </c>
      <c r="AF46" s="88">
        <f t="shared" si="2"/>
        <v>20.782758620689648</v>
      </c>
      <c r="AG46" s="12" t="s">
        <v>47</v>
      </c>
      <c r="AH46" t="s">
        <v>47</v>
      </c>
    </row>
    <row r="47" spans="1:38" x14ac:dyDescent="0.2">
      <c r="A47" s="57" t="s">
        <v>31</v>
      </c>
      <c r="B47" s="11">
        <f>[43]Fevereiro!$D$5</f>
        <v>21.3</v>
      </c>
      <c r="C47" s="11">
        <f>[43]Fevereiro!$D$6</f>
        <v>22</v>
      </c>
      <c r="D47" s="11">
        <f>[43]Fevereiro!$D$7</f>
        <v>21.7</v>
      </c>
      <c r="E47" s="11">
        <f>[43]Fevereiro!$D$8</f>
        <v>21</v>
      </c>
      <c r="F47" s="11">
        <f>[43]Fevereiro!$D$9</f>
        <v>22</v>
      </c>
      <c r="G47" s="11">
        <f>[43]Fevereiro!$D$10</f>
        <v>22.2</v>
      </c>
      <c r="H47" s="11">
        <f>[43]Fevereiro!$D$11</f>
        <v>22.2</v>
      </c>
      <c r="I47" s="11">
        <f>[43]Fevereiro!$D$12</f>
        <v>20.9</v>
      </c>
      <c r="J47" s="11">
        <f>[43]Fevereiro!$D$13</f>
        <v>20.9</v>
      </c>
      <c r="K47" s="11">
        <f>[43]Fevereiro!$D$14</f>
        <v>22.4</v>
      </c>
      <c r="L47" s="11">
        <f>[43]Fevereiro!$D$15</f>
        <v>20.8</v>
      </c>
      <c r="M47" s="11">
        <f>[43]Fevereiro!$D$16</f>
        <v>23.3</v>
      </c>
      <c r="N47" s="11">
        <f>[43]Fevereiro!$D$17</f>
        <v>20.9</v>
      </c>
      <c r="O47" s="11">
        <f>[43]Fevereiro!$D$18</f>
        <v>22.6</v>
      </c>
      <c r="P47" s="11">
        <f>[43]Fevereiro!$D$19</f>
        <v>23.8</v>
      </c>
      <c r="Q47" s="11">
        <f>[43]Fevereiro!$D$20</f>
        <v>23.1</v>
      </c>
      <c r="R47" s="11">
        <f>[43]Fevereiro!$D$21</f>
        <v>24.2</v>
      </c>
      <c r="S47" s="11">
        <f>[43]Fevereiro!$D$22</f>
        <v>23.8</v>
      </c>
      <c r="T47" s="11">
        <f>[43]Fevereiro!$D$23</f>
        <v>21.9</v>
      </c>
      <c r="U47" s="11">
        <f>[43]Fevereiro!$D$24</f>
        <v>20.9</v>
      </c>
      <c r="V47" s="11">
        <f>[43]Fevereiro!$D$25</f>
        <v>21.9</v>
      </c>
      <c r="W47" s="11">
        <f>[43]Fevereiro!$D$26</f>
        <v>17.5</v>
      </c>
      <c r="X47" s="11">
        <f>[43]Fevereiro!$D$27</f>
        <v>15.9</v>
      </c>
      <c r="Y47" s="11">
        <f>[43]Fevereiro!$D$28</f>
        <v>22.8</v>
      </c>
      <c r="Z47" s="11">
        <f>[43]Fevereiro!$D$29</f>
        <v>22.7</v>
      </c>
      <c r="AA47" s="11">
        <f>[43]Fevereiro!$D$30</f>
        <v>18.5</v>
      </c>
      <c r="AB47" s="11">
        <f>[43]Fevereiro!$D$31</f>
        <v>17.600000000000001</v>
      </c>
      <c r="AC47" s="11">
        <f>[43]Fevereiro!$D$32</f>
        <v>18.600000000000001</v>
      </c>
      <c r="AD47" s="11">
        <f>[43]Fevereiro!$D$33</f>
        <v>20.100000000000001</v>
      </c>
      <c r="AE47" s="15">
        <f t="shared" si="1"/>
        <v>15.9</v>
      </c>
      <c r="AF47" s="88">
        <f t="shared" si="2"/>
        <v>21.293103448275861</v>
      </c>
    </row>
    <row r="48" spans="1:38" x14ac:dyDescent="0.2">
      <c r="A48" s="57" t="s">
        <v>44</v>
      </c>
      <c r="B48" s="11">
        <f>[44]Fevereiro!$D$5</f>
        <v>22</v>
      </c>
      <c r="C48" s="11">
        <f>[44]Fevereiro!$D$6</f>
        <v>21.9</v>
      </c>
      <c r="D48" s="11">
        <f>[44]Fevereiro!$D$7</f>
        <v>21.7</v>
      </c>
      <c r="E48" s="11">
        <f>[44]Fevereiro!$D$8</f>
        <v>21.6</v>
      </c>
      <c r="F48" s="11">
        <f>[44]Fevereiro!$D$9</f>
        <v>21.9</v>
      </c>
      <c r="G48" s="11">
        <f>[44]Fevereiro!$D$10</f>
        <v>22</v>
      </c>
      <c r="H48" s="11">
        <f>[44]Fevereiro!$D$11</f>
        <v>20.5</v>
      </c>
      <c r="I48" s="11">
        <f>[44]Fevereiro!$D$12</f>
        <v>21.3</v>
      </c>
      <c r="J48" s="11">
        <f>[44]Fevereiro!$D$13</f>
        <v>22.3</v>
      </c>
      <c r="K48" s="11">
        <f>[44]Fevereiro!$D$14</f>
        <v>22.2</v>
      </c>
      <c r="L48" s="11">
        <f>[44]Fevereiro!$D$15</f>
        <v>22.7</v>
      </c>
      <c r="M48" s="11">
        <f>[44]Fevereiro!$D$16</f>
        <v>22</v>
      </c>
      <c r="N48" s="11">
        <f>[44]Fevereiro!$D$17</f>
        <v>22</v>
      </c>
      <c r="O48" s="11">
        <f>[44]Fevereiro!$D$18</f>
        <v>23</v>
      </c>
      <c r="P48" s="11">
        <f>[44]Fevereiro!$D$19</f>
        <v>22.8</v>
      </c>
      <c r="Q48" s="11">
        <f>[44]Fevereiro!$D$20</f>
        <v>22.5</v>
      </c>
      <c r="R48" s="11">
        <f>[44]Fevereiro!$D$21</f>
        <v>23.4</v>
      </c>
      <c r="S48" s="11">
        <f>[44]Fevereiro!$D$22</f>
        <v>23.7</v>
      </c>
      <c r="T48" s="11">
        <f>[44]Fevereiro!$D$23</f>
        <v>22.5</v>
      </c>
      <c r="U48" s="11">
        <f>[44]Fevereiro!$D$24</f>
        <v>22.8</v>
      </c>
      <c r="V48" s="11">
        <f>[44]Fevereiro!$D$25</f>
        <v>21.1</v>
      </c>
      <c r="W48" s="11">
        <f>[44]Fevereiro!$D$26</f>
        <v>21.8</v>
      </c>
      <c r="X48" s="11">
        <f>[44]Fevereiro!$D$27</f>
        <v>21.9</v>
      </c>
      <c r="Y48" s="11">
        <f>[44]Fevereiro!$D$28</f>
        <v>22.7</v>
      </c>
      <c r="Z48" s="11">
        <f>[44]Fevereiro!$D$29</f>
        <v>22.6</v>
      </c>
      <c r="AA48" s="11">
        <f>[44]Fevereiro!$D$30</f>
        <v>21.2</v>
      </c>
      <c r="AB48" s="11">
        <f>[44]Fevereiro!$D$31</f>
        <v>20.8</v>
      </c>
      <c r="AC48" s="11">
        <f>[44]Fevereiro!$D$32</f>
        <v>20.6</v>
      </c>
      <c r="AD48" s="11">
        <f>[44]Fevereiro!$D$33</f>
        <v>22.6</v>
      </c>
      <c r="AE48" s="15">
        <f t="shared" si="1"/>
        <v>20.5</v>
      </c>
      <c r="AF48" s="88">
        <f t="shared" si="2"/>
        <v>22.072413793103454</v>
      </c>
      <c r="AG48" s="12" t="s">
        <v>47</v>
      </c>
      <c r="AH48" t="s">
        <v>47</v>
      </c>
      <c r="AJ48" t="s">
        <v>47</v>
      </c>
    </row>
    <row r="49" spans="1:37" x14ac:dyDescent="0.2">
      <c r="A49" s="57" t="s">
        <v>20</v>
      </c>
      <c r="B49" s="11" t="str">
        <f>[45]Fevereiro!$D$5</f>
        <v>*</v>
      </c>
      <c r="C49" s="11" t="str">
        <f>[45]Fevereiro!$D$6</f>
        <v>*</v>
      </c>
      <c r="D49" s="11" t="str">
        <f>[45]Fevereiro!$D$7</f>
        <v>*</v>
      </c>
      <c r="E49" s="11" t="str">
        <f>[45]Fevereiro!$D$8</f>
        <v>*</v>
      </c>
      <c r="F49" s="11" t="str">
        <f>[45]Fevereiro!$D$9</f>
        <v>*</v>
      </c>
      <c r="G49" s="11" t="str">
        <f>[45]Fevereiro!$D$10</f>
        <v>*</v>
      </c>
      <c r="H49" s="11" t="str">
        <f>[45]Fevereiro!$D$11</f>
        <v>*</v>
      </c>
      <c r="I49" s="11" t="str">
        <f>[45]Fevereiro!$D$12</f>
        <v>*</v>
      </c>
      <c r="J49" s="11" t="str">
        <f>[45]Fevereiro!$D$13</f>
        <v>*</v>
      </c>
      <c r="K49" s="11" t="str">
        <f>[45]Fevereiro!$D$14</f>
        <v>*</v>
      </c>
      <c r="L49" s="11" t="str">
        <f>[45]Fevereiro!$D$15</f>
        <v>*</v>
      </c>
      <c r="M49" s="11" t="str">
        <f>[45]Fevereiro!$D$16</f>
        <v>*</v>
      </c>
      <c r="N49" s="11" t="str">
        <f>[45]Fevereiro!$D$17</f>
        <v>*</v>
      </c>
      <c r="O49" s="11" t="str">
        <f>[45]Fevereiro!$D$18</f>
        <v>*</v>
      </c>
      <c r="P49" s="11" t="str">
        <f>[45]Fevereiro!$D$19</f>
        <v>*</v>
      </c>
      <c r="Q49" s="11" t="str">
        <f>[45]Fevereiro!$D$20</f>
        <v>*</v>
      </c>
      <c r="R49" s="11" t="str">
        <f>[45]Fevereiro!$D$21</f>
        <v>*</v>
      </c>
      <c r="S49" s="11" t="str">
        <f>[45]Fevereiro!$D$22</f>
        <v>*</v>
      </c>
      <c r="T49" s="11" t="str">
        <f>[45]Fevereiro!$D$23</f>
        <v>*</v>
      </c>
      <c r="U49" s="11" t="str">
        <f>[45]Fevereiro!$D$24</f>
        <v>*</v>
      </c>
      <c r="V49" s="11" t="str">
        <f>[45]Fevereiro!$D$25</f>
        <v>*</v>
      </c>
      <c r="W49" s="11" t="str">
        <f>[45]Fevereiro!$D$26</f>
        <v>*</v>
      </c>
      <c r="X49" s="11" t="str">
        <f>[45]Fevereiro!$D$27</f>
        <v>*</v>
      </c>
      <c r="Y49" s="11" t="str">
        <f>[45]Fevereiro!$D$28</f>
        <v>*</v>
      </c>
      <c r="Z49" s="11" t="str">
        <f>[45]Fevereiro!$D$29</f>
        <v>*</v>
      </c>
      <c r="AA49" s="11" t="str">
        <f>[45]Fevereiro!$D$30</f>
        <v>*</v>
      </c>
      <c r="AB49" s="11" t="str">
        <f>[45]Fevereiro!$D$31</f>
        <v>*</v>
      </c>
      <c r="AC49" s="11" t="str">
        <f>[45]Fevereiro!$D$32</f>
        <v>*</v>
      </c>
      <c r="AD49" s="11" t="str">
        <f>[45]Fevereiro!$D$33</f>
        <v>*</v>
      </c>
      <c r="AE49" s="15" t="s">
        <v>226</v>
      </c>
      <c r="AF49" s="88" t="s">
        <v>226</v>
      </c>
    </row>
    <row r="50" spans="1:37" s="5" customFormat="1" ht="17.100000000000001" customHeight="1" x14ac:dyDescent="0.2">
      <c r="A50" s="58" t="s">
        <v>228</v>
      </c>
      <c r="B50" s="13">
        <f t="shared" ref="B50:AE50" si="3">MIN(B5:B49)</f>
        <v>20.7</v>
      </c>
      <c r="C50" s="13">
        <f t="shared" si="3"/>
        <v>19.8</v>
      </c>
      <c r="D50" s="13">
        <f t="shared" si="3"/>
        <v>18</v>
      </c>
      <c r="E50" s="13">
        <f t="shared" si="3"/>
        <v>20.100000000000001</v>
      </c>
      <c r="F50" s="13">
        <f t="shared" si="3"/>
        <v>19.899999999999999</v>
      </c>
      <c r="G50" s="13">
        <f t="shared" si="3"/>
        <v>19.2</v>
      </c>
      <c r="H50" s="13">
        <f t="shared" si="3"/>
        <v>18.899999999999999</v>
      </c>
      <c r="I50" s="13">
        <f t="shared" si="3"/>
        <v>19.2</v>
      </c>
      <c r="J50" s="13">
        <f t="shared" si="3"/>
        <v>20</v>
      </c>
      <c r="K50" s="13">
        <f t="shared" si="3"/>
        <v>20.9</v>
      </c>
      <c r="L50" s="13">
        <f t="shared" si="3"/>
        <v>20.3</v>
      </c>
      <c r="M50" s="13">
        <f t="shared" si="3"/>
        <v>19.899999999999999</v>
      </c>
      <c r="N50" s="13">
        <f t="shared" si="3"/>
        <v>19.3</v>
      </c>
      <c r="O50" s="13">
        <f t="shared" si="3"/>
        <v>18.7</v>
      </c>
      <c r="P50" s="13">
        <f t="shared" si="3"/>
        <v>20</v>
      </c>
      <c r="Q50" s="13">
        <f t="shared" si="3"/>
        <v>20.5</v>
      </c>
      <c r="R50" s="13">
        <f t="shared" si="3"/>
        <v>21.3</v>
      </c>
      <c r="S50" s="13">
        <f t="shared" si="3"/>
        <v>21.2</v>
      </c>
      <c r="T50" s="13">
        <f t="shared" si="3"/>
        <v>20.399999999999999</v>
      </c>
      <c r="U50" s="13">
        <f t="shared" si="3"/>
        <v>20.5</v>
      </c>
      <c r="V50" s="13">
        <f t="shared" si="3"/>
        <v>20</v>
      </c>
      <c r="W50" s="13">
        <f t="shared" si="3"/>
        <v>14</v>
      </c>
      <c r="X50" s="13">
        <f t="shared" si="3"/>
        <v>12.5</v>
      </c>
      <c r="Y50" s="13">
        <f t="shared" si="3"/>
        <v>19.5</v>
      </c>
      <c r="Z50" s="13">
        <f t="shared" si="3"/>
        <v>21.1</v>
      </c>
      <c r="AA50" s="13">
        <f t="shared" si="3"/>
        <v>18.5</v>
      </c>
      <c r="AB50" s="13">
        <f t="shared" si="3"/>
        <v>16</v>
      </c>
      <c r="AC50" s="13">
        <f t="shared" ref="AC50" si="4">MIN(AC5:AC49)</f>
        <v>14.8</v>
      </c>
      <c r="AD50" s="13">
        <f t="shared" si="3"/>
        <v>17</v>
      </c>
      <c r="AE50" s="15">
        <f t="shared" si="3"/>
        <v>12.5</v>
      </c>
      <c r="AF50" s="88">
        <f>AVERAGE(AF5:AF49)</f>
        <v>21.999845955449402</v>
      </c>
      <c r="AJ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5"/>
      <c r="AD51" s="131"/>
      <c r="AE51" s="52"/>
      <c r="AF51" s="54"/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47" t="s">
        <v>97</v>
      </c>
      <c r="U52" s="147"/>
      <c r="V52" s="147"/>
      <c r="W52" s="147"/>
      <c r="X52" s="147"/>
      <c r="Y52" s="131"/>
      <c r="Z52" s="131"/>
      <c r="AA52" s="131"/>
      <c r="AB52" s="131"/>
      <c r="AC52" s="135"/>
      <c r="AD52" s="131"/>
      <c r="AE52" s="52"/>
      <c r="AF52" s="51"/>
      <c r="AJ52" t="s">
        <v>47</v>
      </c>
      <c r="AK52" t="s">
        <v>47</v>
      </c>
    </row>
    <row r="53" spans="1:37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48" t="s">
        <v>98</v>
      </c>
      <c r="U53" s="148"/>
      <c r="V53" s="148"/>
      <c r="W53" s="148"/>
      <c r="X53" s="148"/>
      <c r="Y53" s="131"/>
      <c r="Z53" s="131"/>
      <c r="AA53" s="131"/>
      <c r="AB53" s="131"/>
      <c r="AC53" s="135"/>
      <c r="AD53" s="131"/>
      <c r="AE53" s="52"/>
      <c r="AF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5"/>
      <c r="AD54" s="131"/>
      <c r="AE54" s="52"/>
      <c r="AF54" s="89"/>
    </row>
    <row r="55" spans="1:37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5"/>
      <c r="AD55" s="131"/>
      <c r="AE55" s="52"/>
      <c r="AF55" s="54"/>
      <c r="AI55" t="s">
        <v>47</v>
      </c>
      <c r="AJ55" t="s">
        <v>47</v>
      </c>
    </row>
    <row r="56" spans="1:37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5"/>
      <c r="AD56" s="131"/>
      <c r="AE56" s="52"/>
      <c r="AF56" s="54"/>
      <c r="AJ56" t="s">
        <v>47</v>
      </c>
    </row>
    <row r="57" spans="1:37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2"/>
      <c r="AF57" s="90"/>
      <c r="AJ57" t="s">
        <v>47</v>
      </c>
    </row>
    <row r="58" spans="1:37" x14ac:dyDescent="0.2">
      <c r="AH58" t="s">
        <v>47</v>
      </c>
    </row>
    <row r="62" spans="1:37" x14ac:dyDescent="0.2">
      <c r="AG62" s="12" t="s">
        <v>47</v>
      </c>
      <c r="AH62" t="s">
        <v>47</v>
      </c>
    </row>
    <row r="65" spans="9:33" x14ac:dyDescent="0.2">
      <c r="I65" s="2" t="s">
        <v>47</v>
      </c>
      <c r="Y65" s="2" t="s">
        <v>47</v>
      </c>
      <c r="AB65" s="2" t="s">
        <v>47</v>
      </c>
      <c r="AG65" t="s">
        <v>47</v>
      </c>
    </row>
    <row r="72" spans="9:33" x14ac:dyDescent="0.2">
      <c r="AG72" s="12" t="s">
        <v>47</v>
      </c>
    </row>
  </sheetData>
  <sheetProtection password="C6EC" sheet="1" objects="1" scenarios="1"/>
  <mergeCells count="34"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U3:U4"/>
    <mergeCell ref="Z3:Z4"/>
    <mergeCell ref="T53:X53"/>
    <mergeCell ref="S3:S4"/>
    <mergeCell ref="T3:T4"/>
    <mergeCell ref="A2:A4"/>
    <mergeCell ref="AC3:AC4"/>
    <mergeCell ref="V3:V4"/>
    <mergeCell ref="T52:X52"/>
    <mergeCell ref="A1:AF1"/>
    <mergeCell ref="AA3:AA4"/>
    <mergeCell ref="AB3:AB4"/>
    <mergeCell ref="AD3:AD4"/>
    <mergeCell ref="W3:W4"/>
    <mergeCell ref="X3:X4"/>
    <mergeCell ref="Y3:Y4"/>
    <mergeCell ref="R3:R4"/>
    <mergeCell ref="O3:O4"/>
    <mergeCell ref="P3:P4"/>
    <mergeCell ref="Q3:Q4"/>
    <mergeCell ref="B2:AF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zoomScale="85" zoomScaleNormal="85" workbookViewId="0">
      <selection activeCell="AH72" sqref="AH72"/>
    </sheetView>
  </sheetViews>
  <sheetFormatPr defaultRowHeight="12.75" x14ac:dyDescent="0.2"/>
  <cols>
    <col min="1" max="1" width="19.140625" style="2" bestFit="1" customWidth="1"/>
    <col min="2" max="3" width="6.85546875" style="2" bestFit="1" customWidth="1"/>
    <col min="4" max="4" width="6.7109375" style="2" customWidth="1"/>
    <col min="5" max="5" width="7.42578125" style="2" customWidth="1"/>
    <col min="6" max="6" width="6.7109375" style="2" customWidth="1"/>
    <col min="7" max="7" width="6.42578125" style="2" customWidth="1"/>
    <col min="8" max="8" width="7" style="2" customWidth="1"/>
    <col min="9" max="9" width="7.28515625" style="2" customWidth="1"/>
    <col min="10" max="10" width="6.7109375" style="2" customWidth="1"/>
    <col min="11" max="11" width="7.28515625" style="2" customWidth="1"/>
    <col min="12" max="12" width="7" style="2" customWidth="1"/>
    <col min="13" max="13" width="6.42578125" style="2" customWidth="1"/>
    <col min="14" max="14" width="7.7109375" style="2" customWidth="1"/>
    <col min="15" max="15" width="6.5703125" style="2" customWidth="1"/>
    <col min="16" max="16" width="7.28515625" style="2" customWidth="1"/>
    <col min="17" max="17" width="6.42578125" style="2" customWidth="1"/>
    <col min="18" max="18" width="7.140625" style="2" customWidth="1"/>
    <col min="19" max="19" width="6.42578125" style="2" customWidth="1"/>
    <col min="20" max="20" width="6.5703125" style="2" customWidth="1"/>
    <col min="21" max="21" width="7.28515625" style="2" customWidth="1"/>
    <col min="22" max="22" width="7" style="2" customWidth="1"/>
    <col min="23" max="23" width="7.5703125" style="2" customWidth="1"/>
    <col min="24" max="24" width="7.140625" style="2" customWidth="1"/>
    <col min="25" max="25" width="6.5703125" style="2" customWidth="1"/>
    <col min="26" max="26" width="7.85546875" style="2" customWidth="1"/>
    <col min="27" max="27" width="6.85546875" style="2" customWidth="1"/>
    <col min="28" max="29" width="7" style="2" customWidth="1"/>
    <col min="30" max="30" width="7.7109375" style="2" customWidth="1"/>
    <col min="31" max="31" width="6.5703125" style="7" bestFit="1" customWidth="1"/>
  </cols>
  <sheetData>
    <row r="1" spans="1:34" ht="20.100000000000001" customHeight="1" x14ac:dyDescent="0.2">
      <c r="A1" s="140" t="s">
        <v>25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2"/>
    </row>
    <row r="2" spans="1:34" s="4" customFormat="1" ht="20.100000000000001" customHeight="1" x14ac:dyDescent="0.2">
      <c r="A2" s="143" t="s">
        <v>21</v>
      </c>
      <c r="B2" s="137" t="s">
        <v>235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9"/>
    </row>
    <row r="3" spans="1:34" s="5" customFormat="1" ht="20.100000000000001" customHeight="1" x14ac:dyDescent="0.2">
      <c r="A3" s="143"/>
      <c r="B3" s="144">
        <v>1</v>
      </c>
      <c r="C3" s="144">
        <f>SUM(B3+1)</f>
        <v>2</v>
      </c>
      <c r="D3" s="144">
        <f t="shared" ref="D3:AB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v>28</v>
      </c>
      <c r="AD3" s="144">
        <v>29</v>
      </c>
      <c r="AE3" s="157" t="s">
        <v>36</v>
      </c>
    </row>
    <row r="4" spans="1:34" s="5" customFormat="1" ht="20.100000000000001" customHeight="1" x14ac:dyDescent="0.2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58"/>
    </row>
    <row r="5" spans="1:34" s="5" customFormat="1" x14ac:dyDescent="0.2">
      <c r="A5" s="57" t="s">
        <v>40</v>
      </c>
      <c r="B5" s="118">
        <f>[1]Fevereiro!$E$5</f>
        <v>85.708333333333329</v>
      </c>
      <c r="C5" s="118">
        <f>[1]Fevereiro!$E$6</f>
        <v>84.791666666666671</v>
      </c>
      <c r="D5" s="118">
        <f>[1]Fevereiro!$E$7</f>
        <v>84.958333333333329</v>
      </c>
      <c r="E5" s="118">
        <f>[1]Fevereiro!$E$8</f>
        <v>84.75</v>
      </c>
      <c r="F5" s="118">
        <f>[1]Fevereiro!$E$9</f>
        <v>82.416666666666671</v>
      </c>
      <c r="G5" s="118">
        <f>[1]Fevereiro!$E$10</f>
        <v>82.916666666666671</v>
      </c>
      <c r="H5" s="118">
        <f>[1]Fevereiro!$E$11</f>
        <v>84.5</v>
      </c>
      <c r="I5" s="118">
        <f>[1]Fevereiro!$E$12</f>
        <v>85.458333333333329</v>
      </c>
      <c r="J5" s="118">
        <f>[1]Fevereiro!$E$13</f>
        <v>83.166666666666671</v>
      </c>
      <c r="K5" s="118">
        <f>[1]Fevereiro!$E$14</f>
        <v>86.5</v>
      </c>
      <c r="L5" s="118">
        <f>[1]Fevereiro!$E$15</f>
        <v>86.083333333333329</v>
      </c>
      <c r="M5" s="118">
        <f>[1]Fevereiro!$E$16</f>
        <v>82.25</v>
      </c>
      <c r="N5" s="118">
        <f>[1]Fevereiro!$E$17</f>
        <v>78.083333333333329</v>
      </c>
      <c r="O5" s="118">
        <f>[1]Fevereiro!$E$18</f>
        <v>74.791666666666671</v>
      </c>
      <c r="P5" s="118">
        <f>[1]Fevereiro!$E$19</f>
        <v>71.833333333333329</v>
      </c>
      <c r="Q5" s="118">
        <f>[1]Fevereiro!$E$20</f>
        <v>69.625</v>
      </c>
      <c r="R5" s="118">
        <f>[1]Fevereiro!$E$21</f>
        <v>70.958333333333329</v>
      </c>
      <c r="S5" s="118">
        <f>[1]Fevereiro!$E$22</f>
        <v>77.833333333333329</v>
      </c>
      <c r="T5" s="118">
        <f>[1]Fevereiro!$E$23</f>
        <v>75.291666666666671</v>
      </c>
      <c r="U5" s="118">
        <f>[1]Fevereiro!$E$24</f>
        <v>83.416666666666671</v>
      </c>
      <c r="V5" s="118">
        <f>[1]Fevereiro!$E$25</f>
        <v>87.25</v>
      </c>
      <c r="W5" s="118">
        <f>[1]Fevereiro!$E$26</f>
        <v>71.083333333333329</v>
      </c>
      <c r="X5" s="118">
        <f>[1]Fevereiro!$E$27</f>
        <v>82.791666666666671</v>
      </c>
      <c r="Y5" s="118">
        <f>[1]Fevereiro!$E$28</f>
        <v>90.958333333333329</v>
      </c>
      <c r="Z5" s="118">
        <f>[1]Fevereiro!$E$29</f>
        <v>89</v>
      </c>
      <c r="AA5" s="118">
        <f>[1]Fevereiro!$E$30</f>
        <v>88.416666666666671</v>
      </c>
      <c r="AB5" s="118">
        <f>[1]Fevereiro!$E$31</f>
        <v>77.041666666666671</v>
      </c>
      <c r="AC5" s="118">
        <f>[1]Fevereiro!$E$32</f>
        <v>75.958333333333329</v>
      </c>
      <c r="AD5" s="118">
        <f>[1]Fevereiro!$E$33</f>
        <v>72.708333333333329</v>
      </c>
      <c r="AE5" s="87">
        <f>AVERAGE(B5:AD5)</f>
        <v>81.053160919540247</v>
      </c>
    </row>
    <row r="6" spans="1:34" x14ac:dyDescent="0.2">
      <c r="A6" s="57" t="s">
        <v>0</v>
      </c>
      <c r="B6" s="11">
        <f>[2]Fevereiro!$E$5</f>
        <v>91.375</v>
      </c>
      <c r="C6" s="11">
        <f>[2]Fevereiro!$E$6</f>
        <v>86.625</v>
      </c>
      <c r="D6" s="11">
        <f>[2]Fevereiro!$E$7</f>
        <v>83.916666666666671</v>
      </c>
      <c r="E6" s="11">
        <f>[2]Fevereiro!$E$8</f>
        <v>85.333333333333329</v>
      </c>
      <c r="F6" s="11">
        <f>[2]Fevereiro!$E$9</f>
        <v>84.583333333333329</v>
      </c>
      <c r="G6" s="11">
        <f>[2]Fevereiro!$E$10</f>
        <v>78.25</v>
      </c>
      <c r="H6" s="11">
        <f>[2]Fevereiro!$E$11</f>
        <v>74.083333333333329</v>
      </c>
      <c r="I6" s="11">
        <f>[2]Fevereiro!$E$12</f>
        <v>78.708333333333329</v>
      </c>
      <c r="J6" s="11">
        <f>[2]Fevereiro!$E$13</f>
        <v>72.75</v>
      </c>
      <c r="K6" s="11">
        <f>[2]Fevereiro!$E$14</f>
        <v>73.291666666666671</v>
      </c>
      <c r="L6" s="11">
        <f>[2]Fevereiro!$E$15</f>
        <v>87</v>
      </c>
      <c r="M6" s="11">
        <f>[2]Fevereiro!$E$16</f>
        <v>80.25</v>
      </c>
      <c r="N6" s="11">
        <f>[2]Fevereiro!$E$17</f>
        <v>71.666666666666671</v>
      </c>
      <c r="O6" s="11">
        <f>[2]Fevereiro!$E$18</f>
        <v>70.958333333333329</v>
      </c>
      <c r="P6" s="11">
        <f>[2]Fevereiro!$E$19</f>
        <v>72.416666666666671</v>
      </c>
      <c r="Q6" s="11">
        <f>[2]Fevereiro!$E$20</f>
        <v>74.041666666666671</v>
      </c>
      <c r="R6" s="11">
        <f>[2]Fevereiro!$E$21</f>
        <v>72.083333333333329</v>
      </c>
      <c r="S6" s="11">
        <f>[2]Fevereiro!$E$22</f>
        <v>66.958333333333329</v>
      </c>
      <c r="T6" s="11">
        <f>[2]Fevereiro!$E$23</f>
        <v>78.583333333333329</v>
      </c>
      <c r="U6" s="11">
        <f>[2]Fevereiro!$E$24</f>
        <v>87.291666666666671</v>
      </c>
      <c r="V6" s="11">
        <f>[2]Fevereiro!$E$25</f>
        <v>72</v>
      </c>
      <c r="W6" s="11">
        <f>[2]Fevereiro!$E$26</f>
        <v>49.375</v>
      </c>
      <c r="X6" s="11">
        <f>[2]Fevereiro!$E$27</f>
        <v>60.166666666666664</v>
      </c>
      <c r="Y6" s="11">
        <f>[2]Fevereiro!$E$28</f>
        <v>76.708333333333329</v>
      </c>
      <c r="Z6" s="11">
        <f>[2]Fevereiro!$E$29</f>
        <v>74.166666666666671</v>
      </c>
      <c r="AA6" s="11">
        <f>[2]Fevereiro!$E$30</f>
        <v>80.583333333333329</v>
      </c>
      <c r="AB6" s="11">
        <f>[2]Fevereiro!$E$31</f>
        <v>60.708333333333336</v>
      </c>
      <c r="AC6" s="11">
        <f>[2]Fevereiro!$E$32</f>
        <v>59.5</v>
      </c>
      <c r="AD6" s="11">
        <f>[2]Fevereiro!$E$33</f>
        <v>62.708333333333336</v>
      </c>
      <c r="AE6" s="87">
        <f>AVERAGE(B6:AD6)</f>
        <v>74.692528735632195</v>
      </c>
    </row>
    <row r="7" spans="1:34" x14ac:dyDescent="0.2">
      <c r="A7" s="57" t="s">
        <v>104</v>
      </c>
      <c r="B7" s="11">
        <f>[3]Fevereiro!$E$5</f>
        <v>83.916666666666671</v>
      </c>
      <c r="C7" s="11">
        <f>[3]Fevereiro!$E$6</f>
        <v>85.208333333333329</v>
      </c>
      <c r="D7" s="11">
        <f>[3]Fevereiro!$E$7</f>
        <v>89.625</v>
      </c>
      <c r="E7" s="11">
        <f>[3]Fevereiro!$E$8</f>
        <v>83.708333333333329</v>
      </c>
      <c r="F7" s="11">
        <f>[3]Fevereiro!$E$9</f>
        <v>83.625</v>
      </c>
      <c r="G7" s="11">
        <f>[3]Fevereiro!$E$10</f>
        <v>77.791666666666671</v>
      </c>
      <c r="H7" s="11">
        <f>[3]Fevereiro!$E$11</f>
        <v>75</v>
      </c>
      <c r="I7" s="11">
        <f>[3]Fevereiro!$E$12</f>
        <v>78</v>
      </c>
      <c r="J7" s="11">
        <f>[3]Fevereiro!$E$13</f>
        <v>77.166666666666671</v>
      </c>
      <c r="K7" s="11">
        <f>[3]Fevereiro!$E$14</f>
        <v>78.291666666666671</v>
      </c>
      <c r="L7" s="11">
        <f>[3]Fevereiro!$E$15</f>
        <v>82</v>
      </c>
      <c r="M7" s="11">
        <f>[3]Fevereiro!$E$16</f>
        <v>70.916666666666671</v>
      </c>
      <c r="N7" s="11">
        <f>[3]Fevereiro!$E$17</f>
        <v>69.125</v>
      </c>
      <c r="O7" s="11">
        <f>[3]Fevereiro!$E$18</f>
        <v>65.625</v>
      </c>
      <c r="P7" s="11">
        <f>[3]Fevereiro!$E$19</f>
        <v>62.25</v>
      </c>
      <c r="Q7" s="11">
        <f>[3]Fevereiro!$E$20</f>
        <v>65</v>
      </c>
      <c r="R7" s="11">
        <f>[3]Fevereiro!$E$21</f>
        <v>63.791666666666664</v>
      </c>
      <c r="S7" s="11">
        <f>[3]Fevereiro!$E$22</f>
        <v>73.666666666666671</v>
      </c>
      <c r="T7" s="11">
        <f>[3]Fevereiro!$E$23</f>
        <v>81.541666666666671</v>
      </c>
      <c r="U7" s="11">
        <f>[3]Fevereiro!$E$24</f>
        <v>86.666666666666671</v>
      </c>
      <c r="V7" s="11">
        <f>[3]Fevereiro!$E$25</f>
        <v>84.583333333333329</v>
      </c>
      <c r="W7" s="11">
        <f>[3]Fevereiro!$E$26</f>
        <v>52.458333333333336</v>
      </c>
      <c r="X7" s="11">
        <f>[3]Fevereiro!$E$27</f>
        <v>63.791666666666664</v>
      </c>
      <c r="Y7" s="11">
        <f>[3]Fevereiro!$E$28</f>
        <v>77.458333333333329</v>
      </c>
      <c r="Z7" s="11">
        <f>[3]Fevereiro!$E$29</f>
        <v>81.375</v>
      </c>
      <c r="AA7" s="11">
        <f>[3]Fevereiro!$E$30</f>
        <v>89.875</v>
      </c>
      <c r="AB7" s="11">
        <f>[3]Fevereiro!$E$31</f>
        <v>69.291666666666671</v>
      </c>
      <c r="AC7" s="11">
        <f>[3]Fevereiro!$E$32</f>
        <v>70.708333333333329</v>
      </c>
      <c r="AD7" s="11">
        <f>[3]Fevereiro!$E$33</f>
        <v>69.583333333333329</v>
      </c>
      <c r="AE7" s="91">
        <f>AVERAGE(B7:AD7)</f>
        <v>75.58764367816093</v>
      </c>
    </row>
    <row r="8" spans="1:34" x14ac:dyDescent="0.2">
      <c r="A8" s="57" t="s">
        <v>1</v>
      </c>
      <c r="B8" s="11" t="str">
        <f>[4]Fevereiro!$E$5</f>
        <v>*</v>
      </c>
      <c r="C8" s="11" t="str">
        <f>[4]Fevereiro!$E$6</f>
        <v>*</v>
      </c>
      <c r="D8" s="11" t="str">
        <f>[4]Fevereiro!$E$7</f>
        <v>*</v>
      </c>
      <c r="E8" s="11" t="str">
        <f>[4]Fevereiro!$E$8</f>
        <v>*</v>
      </c>
      <c r="F8" s="11">
        <f>[4]Fevereiro!$E$9</f>
        <v>74.090909090909093</v>
      </c>
      <c r="G8" s="11">
        <f>[4]Fevereiro!$E$10</f>
        <v>80.041666666666671</v>
      </c>
      <c r="H8" s="11">
        <f>[4]Fevereiro!$E$11</f>
        <v>80.458333333333329</v>
      </c>
      <c r="I8" s="11">
        <f>[4]Fevereiro!$E$12</f>
        <v>74.583333333333329</v>
      </c>
      <c r="J8" s="11">
        <f>[4]Fevereiro!$E$13</f>
        <v>80.541666666666671</v>
      </c>
      <c r="K8" s="11">
        <f>[4]Fevereiro!$E$14</f>
        <v>82.416666666666671</v>
      </c>
      <c r="L8" s="11">
        <f>[4]Fevereiro!$E$15</f>
        <v>84.75</v>
      </c>
      <c r="M8" s="11" t="str">
        <f>[4]Fevereiro!$E$16</f>
        <v>*</v>
      </c>
      <c r="N8" s="11" t="str">
        <f>[4]Fevereiro!$E$17</f>
        <v>*</v>
      </c>
      <c r="O8" s="11" t="str">
        <f>[4]Fevereiro!$E$18</f>
        <v>*</v>
      </c>
      <c r="P8" s="11" t="str">
        <f>[4]Fevereiro!$E$19</f>
        <v>*</v>
      </c>
      <c r="Q8" s="11" t="str">
        <f>[4]Fevereiro!$E$20</f>
        <v>*</v>
      </c>
      <c r="R8" s="11">
        <f>[4]Fevereiro!$E$21</f>
        <v>60.833333333333336</v>
      </c>
      <c r="S8" s="11">
        <f>[4]Fevereiro!$E$22</f>
        <v>71.583333333333329</v>
      </c>
      <c r="T8" s="11">
        <f>[4]Fevereiro!$E$23</f>
        <v>76.375</v>
      </c>
      <c r="U8" s="11">
        <f>[4]Fevereiro!$E$24</f>
        <v>81.708333333333329</v>
      </c>
      <c r="V8" s="11">
        <f>[4]Fevereiro!$E$25</f>
        <v>86.458333333333329</v>
      </c>
      <c r="W8" s="11">
        <f>[4]Fevereiro!$E$26</f>
        <v>71.583333333333329</v>
      </c>
      <c r="X8" s="11">
        <f>[4]Fevereiro!$E$27</f>
        <v>64.375</v>
      </c>
      <c r="Y8" s="11" t="str">
        <f>[4]Fevereiro!$E$28</f>
        <v>*</v>
      </c>
      <c r="Z8" s="11" t="str">
        <f>[4]Fevereiro!$E$29</f>
        <v>*</v>
      </c>
      <c r="AA8" s="11" t="str">
        <f>[4]Fevereiro!$E$30</f>
        <v>*</v>
      </c>
      <c r="AB8" s="11" t="str">
        <f>[4]Fevereiro!$E$31</f>
        <v>*</v>
      </c>
      <c r="AC8" s="11" t="str">
        <f>[4]Fevereiro!$E$32</f>
        <v>*</v>
      </c>
      <c r="AD8" s="11" t="str">
        <f>[4]Fevereiro!$E$33</f>
        <v>*</v>
      </c>
      <c r="AE8" s="87">
        <f>AVERAGE(B8:AD8)</f>
        <v>76.414231601731601</v>
      </c>
    </row>
    <row r="9" spans="1:34" x14ac:dyDescent="0.2">
      <c r="A9" s="57" t="s">
        <v>167</v>
      </c>
      <c r="B9" s="11">
        <f>[5]Fevereiro!$E$5</f>
        <v>89.166666666666671</v>
      </c>
      <c r="C9" s="11">
        <f>[5]Fevereiro!$E$6</f>
        <v>88.041666666666671</v>
      </c>
      <c r="D9" s="11">
        <f>[5]Fevereiro!$E$7</f>
        <v>84.958333333333329</v>
      </c>
      <c r="E9" s="11">
        <f>[5]Fevereiro!$E$8</f>
        <v>86.791666666666671</v>
      </c>
      <c r="F9" s="11">
        <f>[5]Fevereiro!$E$9</f>
        <v>83.916666666666671</v>
      </c>
      <c r="G9" s="11">
        <f>[5]Fevereiro!$E$10</f>
        <v>77.25</v>
      </c>
      <c r="H9" s="11">
        <f>[5]Fevereiro!$E$11</f>
        <v>75.291666666666671</v>
      </c>
      <c r="I9" s="11">
        <f>[5]Fevereiro!$E$12</f>
        <v>81.458333333333329</v>
      </c>
      <c r="J9" s="11">
        <f>[5]Fevereiro!$E$13</f>
        <v>76.625</v>
      </c>
      <c r="K9" s="11">
        <f>[5]Fevereiro!$E$14</f>
        <v>79.5</v>
      </c>
      <c r="L9" s="11">
        <f>[5]Fevereiro!$E$15</f>
        <v>91.25</v>
      </c>
      <c r="M9" s="11">
        <f>[5]Fevereiro!$E$16</f>
        <v>80.666666666666671</v>
      </c>
      <c r="N9" s="11">
        <f>[5]Fevereiro!$E$17</f>
        <v>72.375</v>
      </c>
      <c r="O9" s="11">
        <f>[5]Fevereiro!$E$18</f>
        <v>68.086956521739125</v>
      </c>
      <c r="P9" s="11">
        <f>[5]Fevereiro!$E$19</f>
        <v>70.166666666666671</v>
      </c>
      <c r="Q9" s="11">
        <f>[5]Fevereiro!$E$20</f>
        <v>72.875</v>
      </c>
      <c r="R9" s="11">
        <f>[5]Fevereiro!$E$21</f>
        <v>72.125</v>
      </c>
      <c r="S9" s="11">
        <f>[5]Fevereiro!$E$22</f>
        <v>66.25</v>
      </c>
      <c r="T9" s="11">
        <f>[5]Fevereiro!$E$23</f>
        <v>78.416666666666671</v>
      </c>
      <c r="U9" s="11">
        <f>[5]Fevereiro!$E$24</f>
        <v>84.666666666666671</v>
      </c>
      <c r="V9" s="11">
        <f>[5]Fevereiro!$E$25</f>
        <v>74.333333333333329</v>
      </c>
      <c r="W9" s="11">
        <f>[5]Fevereiro!$E$26</f>
        <v>53.5</v>
      </c>
      <c r="X9" s="11">
        <f>[5]Fevereiro!$E$27</f>
        <v>51.458333333333336</v>
      </c>
      <c r="Y9" s="11">
        <f>[5]Fevereiro!$E$28</f>
        <v>66.041666666666671</v>
      </c>
      <c r="Z9" s="11">
        <f>[5]Fevereiro!$E$29</f>
        <v>77.5</v>
      </c>
      <c r="AA9" s="11">
        <f>[5]Fevereiro!$E$30</f>
        <v>82.25</v>
      </c>
      <c r="AB9" s="11">
        <f>[5]Fevereiro!$E$31</f>
        <v>62.833333333333336</v>
      </c>
      <c r="AC9" s="11">
        <f>[5]Fevereiro!$E$32</f>
        <v>52.083333333333336</v>
      </c>
      <c r="AD9" s="11">
        <f>[5]Fevereiro!$E$33</f>
        <v>57.625</v>
      </c>
      <c r="AE9" s="87" t="s">
        <v>226</v>
      </c>
    </row>
    <row r="10" spans="1:34" x14ac:dyDescent="0.2">
      <c r="A10" s="57" t="s">
        <v>111</v>
      </c>
      <c r="B10" s="11" t="str">
        <f>[6]Fevereiro!$E$5</f>
        <v>*</v>
      </c>
      <c r="C10" s="11" t="str">
        <f>[6]Fevereiro!$E$6</f>
        <v>*</v>
      </c>
      <c r="D10" s="11" t="str">
        <f>[6]Fevereiro!$E$7</f>
        <v>*</v>
      </c>
      <c r="E10" s="11" t="str">
        <f>[6]Fevereiro!$E$8</f>
        <v>*</v>
      </c>
      <c r="F10" s="11" t="str">
        <f>[6]Fevereiro!$E$9</f>
        <v>*</v>
      </c>
      <c r="G10" s="11" t="str">
        <f>[6]Fevereiro!$E$10</f>
        <v>*</v>
      </c>
      <c r="H10" s="11" t="str">
        <f>[6]Fevereiro!$E$11</f>
        <v>*</v>
      </c>
      <c r="I10" s="11" t="str">
        <f>[6]Fevereiro!$E$12</f>
        <v>*</v>
      </c>
      <c r="J10" s="11" t="str">
        <f>[6]Fevereiro!$E$13</f>
        <v>*</v>
      </c>
      <c r="K10" s="11" t="str">
        <f>[6]Fevereiro!$E$14</f>
        <v>*</v>
      </c>
      <c r="L10" s="11" t="str">
        <f>[6]Fevereiro!$E$15</f>
        <v>*</v>
      </c>
      <c r="M10" s="11" t="str">
        <f>[6]Fevereiro!$E$16</f>
        <v>*</v>
      </c>
      <c r="N10" s="11" t="str">
        <f>[6]Fevereiro!$E$17</f>
        <v>*</v>
      </c>
      <c r="O10" s="11" t="str">
        <f>[6]Fevereiro!$E$18</f>
        <v>*</v>
      </c>
      <c r="P10" s="11" t="str">
        <f>[6]Fevereiro!$E$19</f>
        <v>*</v>
      </c>
      <c r="Q10" s="11" t="str">
        <f>[6]Fevereiro!$E$20</f>
        <v>*</v>
      </c>
      <c r="R10" s="11" t="str">
        <f>[6]Fevereiro!$E$21</f>
        <v>*</v>
      </c>
      <c r="S10" s="11" t="str">
        <f>[6]Fevereiro!$E$22</f>
        <v>*</v>
      </c>
      <c r="T10" s="11" t="str">
        <f>[6]Fevereiro!$E$23</f>
        <v>*</v>
      </c>
      <c r="U10" s="11" t="str">
        <f>[6]Fevereiro!$E$24</f>
        <v>*</v>
      </c>
      <c r="V10" s="11" t="str">
        <f>[6]Fevereiro!$E$25</f>
        <v>*</v>
      </c>
      <c r="W10" s="11" t="str">
        <f>[6]Fevereiro!$E$26</f>
        <v>*</v>
      </c>
      <c r="X10" s="11" t="str">
        <f>[6]Fevereiro!$E$27</f>
        <v>*</v>
      </c>
      <c r="Y10" s="11" t="str">
        <f>[6]Fevereiro!$E$28</f>
        <v>*</v>
      </c>
      <c r="Z10" s="11" t="str">
        <f>[6]Fevereiro!$E$29</f>
        <v>*</v>
      </c>
      <c r="AA10" s="11" t="str">
        <f>[6]Fevereiro!$E$30</f>
        <v>*</v>
      </c>
      <c r="AB10" s="11" t="str">
        <f>[6]Fevereiro!$E$31</f>
        <v>*</v>
      </c>
      <c r="AC10" s="11" t="str">
        <f>[6]Fevereiro!$E$32</f>
        <v>*</v>
      </c>
      <c r="AD10" s="11" t="str">
        <f>[6]Fevereiro!$E$33</f>
        <v>*</v>
      </c>
      <c r="AE10" s="87" t="s">
        <v>226</v>
      </c>
    </row>
    <row r="11" spans="1:34" x14ac:dyDescent="0.2">
      <c r="A11" s="57" t="s">
        <v>64</v>
      </c>
      <c r="B11" s="11">
        <f>[7]Fevereiro!$E$5</f>
        <v>85.4</v>
      </c>
      <c r="C11" s="11">
        <f>[7]Fevereiro!$E$6</f>
        <v>79.599999999999994</v>
      </c>
      <c r="D11" s="11">
        <f>[7]Fevereiro!$E$7</f>
        <v>91</v>
      </c>
      <c r="E11" s="11">
        <f>[7]Fevereiro!$E$8</f>
        <v>66</v>
      </c>
      <c r="F11" s="11">
        <f>[7]Fevereiro!$E$9</f>
        <v>77.375</v>
      </c>
      <c r="G11" s="11">
        <f>[7]Fevereiro!$E$10</f>
        <v>68.8</v>
      </c>
      <c r="H11" s="11">
        <f>[7]Fevereiro!$E$11</f>
        <v>75.909090909090907</v>
      </c>
      <c r="I11" s="11">
        <f>[7]Fevereiro!$E$12</f>
        <v>78.736842105263165</v>
      </c>
      <c r="J11" s="11">
        <f>[7]Fevereiro!$E$13</f>
        <v>74.599999999999994</v>
      </c>
      <c r="K11" s="11">
        <f>[7]Fevereiro!$E$14</f>
        <v>76.666666666666671</v>
      </c>
      <c r="L11" s="11">
        <f>[7]Fevereiro!$E$15</f>
        <v>81.357142857142861</v>
      </c>
      <c r="M11" s="11">
        <f>[7]Fevereiro!$E$16</f>
        <v>69.166666666666671</v>
      </c>
      <c r="N11" s="11">
        <f>[7]Fevereiro!$E$17</f>
        <v>67.375</v>
      </c>
      <c r="O11" s="11">
        <f>[7]Fevereiro!$E$18</f>
        <v>63.041666666666664</v>
      </c>
      <c r="P11" s="11">
        <f>[7]Fevereiro!$E$19</f>
        <v>58.583333333333336</v>
      </c>
      <c r="Q11" s="11">
        <f>[7]Fevereiro!$E$20</f>
        <v>59.541666666666664</v>
      </c>
      <c r="R11" s="11">
        <f>[7]Fevereiro!$E$21</f>
        <v>69.25</v>
      </c>
      <c r="S11" s="11">
        <f>[7]Fevereiro!$E$22</f>
        <v>77.043478260869563</v>
      </c>
      <c r="T11" s="11">
        <f>[7]Fevereiro!$E$23</f>
        <v>68.916666666666671</v>
      </c>
      <c r="U11" s="11">
        <f>[7]Fevereiro!$E$24</f>
        <v>80</v>
      </c>
      <c r="V11" s="11">
        <f>[7]Fevereiro!$E$25</f>
        <v>68.400000000000006</v>
      </c>
      <c r="W11" s="11">
        <f>[7]Fevereiro!$E$26</f>
        <v>68</v>
      </c>
      <c r="X11" s="11">
        <f>[7]Fevereiro!$E$27</f>
        <v>69.608695652173907</v>
      </c>
      <c r="Y11" s="11">
        <f>[7]Fevereiro!$E$28</f>
        <v>76.782608695652172</v>
      </c>
      <c r="Z11" s="11">
        <f>[7]Fevereiro!$E$29</f>
        <v>82.63636363636364</v>
      </c>
      <c r="AA11" s="11">
        <f>[7]Fevereiro!$E$30</f>
        <v>84.4</v>
      </c>
      <c r="AB11" s="11">
        <f>[7]Fevereiro!$E$31</f>
        <v>66.714285714285708</v>
      </c>
      <c r="AC11" s="11">
        <f>[7]Fevereiro!$E$32</f>
        <v>70.869565217391298</v>
      </c>
      <c r="AD11" s="11">
        <f>[7]Fevereiro!$E$33</f>
        <v>63.545454545454547</v>
      </c>
      <c r="AE11" s="87">
        <f>AVERAGE(B11:AD11)</f>
        <v>73.080006698632928</v>
      </c>
    </row>
    <row r="12" spans="1:34" x14ac:dyDescent="0.2">
      <c r="A12" s="57" t="s">
        <v>41</v>
      </c>
      <c r="B12" s="11">
        <f>[8]Fevereiro!$E$5</f>
        <v>71.84615384615384</v>
      </c>
      <c r="C12" s="11">
        <f>[8]Fevereiro!$E$6</f>
        <v>77.444444444444443</v>
      </c>
      <c r="D12" s="11">
        <f>[8]Fevereiro!$E$7</f>
        <v>78.3</v>
      </c>
      <c r="E12" s="11">
        <f>[8]Fevereiro!$E$8</f>
        <v>78</v>
      </c>
      <c r="F12" s="11">
        <f>[8]Fevereiro!$E$9</f>
        <v>79.38095238095238</v>
      </c>
      <c r="G12" s="11">
        <f>[8]Fevereiro!$E$10</f>
        <v>75.5</v>
      </c>
      <c r="H12" s="11">
        <f>[8]Fevereiro!$E$11</f>
        <v>77.84615384615384</v>
      </c>
      <c r="I12" s="11">
        <f>[8]Fevereiro!$E$12</f>
        <v>64.727272727272734</v>
      </c>
      <c r="J12" s="11">
        <f>[8]Fevereiro!$E$13</f>
        <v>75.4375</v>
      </c>
      <c r="K12" s="11">
        <f>[8]Fevereiro!$E$14</f>
        <v>81.933333333333337</v>
      </c>
      <c r="L12" s="11">
        <f>[8]Fevereiro!$E$15</f>
        <v>74.099999999999994</v>
      </c>
      <c r="M12" s="11">
        <f>[8]Fevereiro!$E$16</f>
        <v>77.722222222222229</v>
      </c>
      <c r="N12" s="11">
        <f>[8]Fevereiro!$E$17</f>
        <v>76.041666666666671</v>
      </c>
      <c r="O12" s="11">
        <f>[8]Fevereiro!$E$18</f>
        <v>73.416666666666671</v>
      </c>
      <c r="P12" s="11">
        <f>[8]Fevereiro!$E$19</f>
        <v>77.7</v>
      </c>
      <c r="Q12" s="11">
        <f>[8]Fevereiro!$E$20</f>
        <v>80.125</v>
      </c>
      <c r="R12" s="11">
        <f>[8]Fevereiro!$E$21</f>
        <v>77.208333333333329</v>
      </c>
      <c r="S12" s="11">
        <f>[8]Fevereiro!$E$22</f>
        <v>77.916666666666671</v>
      </c>
      <c r="T12" s="11">
        <f>[8]Fevereiro!$E$23</f>
        <v>78.55</v>
      </c>
      <c r="U12" s="11">
        <f>[8]Fevereiro!$E$24</f>
        <v>83.2</v>
      </c>
      <c r="V12" s="11">
        <f>[8]Fevereiro!$E$25</f>
        <v>65.36363636363636</v>
      </c>
      <c r="W12" s="11">
        <f>[8]Fevereiro!$E$26</f>
        <v>57.666666666666664</v>
      </c>
      <c r="X12" s="11">
        <f>[8]Fevereiro!$E$27</f>
        <v>66.333333333333329</v>
      </c>
      <c r="Y12" s="11">
        <f>[8]Fevereiro!$E$28</f>
        <v>72</v>
      </c>
      <c r="Z12" s="11">
        <f>[8]Fevereiro!$E$29</f>
        <v>72.458333333333329</v>
      </c>
      <c r="AA12" s="11">
        <f>[8]Fevereiro!$E$30</f>
        <v>78.38095238095238</v>
      </c>
      <c r="AB12" s="11">
        <f>[8]Fevereiro!$E$31</f>
        <v>70.958333333333329</v>
      </c>
      <c r="AC12" s="11">
        <f>[8]Fevereiro!$E$32</f>
        <v>68.38095238095238</v>
      </c>
      <c r="AD12" s="11">
        <f>[8]Fevereiro!$E$33</f>
        <v>71.333333333333329</v>
      </c>
      <c r="AE12" s="87">
        <f>AVERAGE(B12:AD12)</f>
        <v>74.457651974462323</v>
      </c>
    </row>
    <row r="13" spans="1:34" x14ac:dyDescent="0.2">
      <c r="A13" s="57" t="s">
        <v>114</v>
      </c>
      <c r="B13" s="11" t="str">
        <f>[9]Fevereiro!$E$5</f>
        <v>*</v>
      </c>
      <c r="C13" s="11" t="str">
        <f>[9]Fevereiro!$E$6</f>
        <v>*</v>
      </c>
      <c r="D13" s="11" t="str">
        <f>[9]Fevereiro!$E$7</f>
        <v>*</v>
      </c>
      <c r="E13" s="11" t="str">
        <f>[9]Fevereiro!$E$8</f>
        <v>*</v>
      </c>
      <c r="F13" s="11" t="str">
        <f>[9]Fevereiro!$E$9</f>
        <v>*</v>
      </c>
      <c r="G13" s="11" t="str">
        <f>[9]Fevereiro!$E$10</f>
        <v>*</v>
      </c>
      <c r="H13" s="11" t="str">
        <f>[9]Fevereiro!$E$11</f>
        <v>*</v>
      </c>
      <c r="I13" s="11" t="str">
        <f>[9]Fevereiro!$E$12</f>
        <v>*</v>
      </c>
      <c r="J13" s="11" t="str">
        <f>[9]Fevereiro!$E$13</f>
        <v>*</v>
      </c>
      <c r="K13" s="11" t="str">
        <f>[9]Fevereiro!$E$14</f>
        <v>*</v>
      </c>
      <c r="L13" s="11" t="str">
        <f>[9]Fevereiro!$E$15</f>
        <v>*</v>
      </c>
      <c r="M13" s="11" t="str">
        <f>[9]Fevereiro!$E$16</f>
        <v>*</v>
      </c>
      <c r="N13" s="11" t="str">
        <f>[9]Fevereiro!$E$17</f>
        <v>*</v>
      </c>
      <c r="O13" s="11" t="str">
        <f>[9]Fevereiro!$E$18</f>
        <v>*</v>
      </c>
      <c r="P13" s="11" t="str">
        <f>[9]Fevereiro!$E$19</f>
        <v>*</v>
      </c>
      <c r="Q13" s="11" t="str">
        <f>[9]Fevereiro!$E$20</f>
        <v>*</v>
      </c>
      <c r="R13" s="11" t="str">
        <f>[9]Fevereiro!$E$21</f>
        <v>*</v>
      </c>
      <c r="S13" s="11" t="str">
        <f>[9]Fevereiro!$E$22</f>
        <v>*</v>
      </c>
      <c r="T13" s="11" t="str">
        <f>[9]Fevereiro!$E$23</f>
        <v>*</v>
      </c>
      <c r="U13" s="11" t="str">
        <f>[9]Fevereiro!$E$24</f>
        <v>*</v>
      </c>
      <c r="V13" s="11" t="str">
        <f>[9]Fevereiro!$E$25</f>
        <v>*</v>
      </c>
      <c r="W13" s="11" t="str">
        <f>[9]Fevereiro!$E$26</f>
        <v>*</v>
      </c>
      <c r="X13" s="11" t="str">
        <f>[9]Fevereiro!$E$27</f>
        <v>*</v>
      </c>
      <c r="Y13" s="11" t="str">
        <f>[9]Fevereiro!$E$28</f>
        <v>*</v>
      </c>
      <c r="Z13" s="11" t="str">
        <f>[9]Fevereiro!$E$29</f>
        <v>*</v>
      </c>
      <c r="AA13" s="11" t="str">
        <f>[9]Fevereiro!$E$30</f>
        <v>*</v>
      </c>
      <c r="AB13" s="11" t="str">
        <f>[9]Fevereiro!$E$31</f>
        <v>*</v>
      </c>
      <c r="AC13" s="11" t="str">
        <f>[9]Fevereiro!$E$32</f>
        <v>*</v>
      </c>
      <c r="AD13" s="11" t="str">
        <f>[9]Fevereiro!$E$33</f>
        <v>*</v>
      </c>
      <c r="AE13" s="91" t="s">
        <v>226</v>
      </c>
    </row>
    <row r="14" spans="1:34" x14ac:dyDescent="0.2">
      <c r="A14" s="57" t="s">
        <v>118</v>
      </c>
      <c r="B14" s="11" t="str">
        <f>[10]Fevereiro!$E$5</f>
        <v>*</v>
      </c>
      <c r="C14" s="11" t="str">
        <f>[10]Fevereiro!$E$6</f>
        <v>*</v>
      </c>
      <c r="D14" s="11" t="str">
        <f>[10]Fevereiro!$E$7</f>
        <v>*</v>
      </c>
      <c r="E14" s="11" t="str">
        <f>[10]Fevereiro!$E$8</f>
        <v>*</v>
      </c>
      <c r="F14" s="11" t="str">
        <f>[10]Fevereiro!$E$9</f>
        <v>*</v>
      </c>
      <c r="G14" s="11" t="str">
        <f>[10]Fevereiro!$E$10</f>
        <v>*</v>
      </c>
      <c r="H14" s="11" t="str">
        <f>[10]Fevereiro!$E$11</f>
        <v>*</v>
      </c>
      <c r="I14" s="11" t="str">
        <f>[10]Fevereiro!$E$12</f>
        <v>*</v>
      </c>
      <c r="J14" s="11" t="str">
        <f>[10]Fevereiro!$E$13</f>
        <v>*</v>
      </c>
      <c r="K14" s="11" t="str">
        <f>[10]Fevereiro!$E$14</f>
        <v>*</v>
      </c>
      <c r="L14" s="11" t="str">
        <f>[10]Fevereiro!$E$15</f>
        <v>*</v>
      </c>
      <c r="M14" s="11" t="str">
        <f>[10]Fevereiro!$E$16</f>
        <v>*</v>
      </c>
      <c r="N14" s="11" t="str">
        <f>[10]Fevereiro!$E$17</f>
        <v>*</v>
      </c>
      <c r="O14" s="11" t="str">
        <f>[10]Fevereiro!$E$18</f>
        <v>*</v>
      </c>
      <c r="P14" s="11" t="str">
        <f>[10]Fevereiro!$E$19</f>
        <v>*</v>
      </c>
      <c r="Q14" s="11" t="str">
        <f>[10]Fevereiro!$E$20</f>
        <v>*</v>
      </c>
      <c r="R14" s="11" t="str">
        <f>[10]Fevereiro!$E$21</f>
        <v>*</v>
      </c>
      <c r="S14" s="11" t="str">
        <f>[10]Fevereiro!$E$22</f>
        <v>*</v>
      </c>
      <c r="T14" s="11" t="str">
        <f>[10]Fevereiro!$E$23</f>
        <v>*</v>
      </c>
      <c r="U14" s="11" t="str">
        <f>[10]Fevereiro!$E$24</f>
        <v>*</v>
      </c>
      <c r="V14" s="11" t="str">
        <f>[10]Fevereiro!$E$25</f>
        <v>*</v>
      </c>
      <c r="W14" s="11" t="str">
        <f>[10]Fevereiro!$E$26</f>
        <v>*</v>
      </c>
      <c r="X14" s="11" t="str">
        <f>[10]Fevereiro!$E$27</f>
        <v>*</v>
      </c>
      <c r="Y14" s="11" t="str">
        <f>[10]Fevereiro!$E$28</f>
        <v>*</v>
      </c>
      <c r="Z14" s="11" t="str">
        <f>[10]Fevereiro!$E$29</f>
        <v>*</v>
      </c>
      <c r="AA14" s="11" t="str">
        <f>[10]Fevereiro!$E$30</f>
        <v>*</v>
      </c>
      <c r="AB14" s="11" t="str">
        <f>[10]Fevereiro!$E$31</f>
        <v>*</v>
      </c>
      <c r="AC14" s="11" t="str">
        <f>[10]Fevereiro!$E$32</f>
        <v>*</v>
      </c>
      <c r="AD14" s="11" t="str">
        <f>[10]Fevereiro!$E$33</f>
        <v>*</v>
      </c>
      <c r="AE14" s="87" t="s">
        <v>226</v>
      </c>
      <c r="AH14" t="s">
        <v>47</v>
      </c>
    </row>
    <row r="15" spans="1:34" x14ac:dyDescent="0.2">
      <c r="A15" s="57" t="s">
        <v>121</v>
      </c>
      <c r="B15" s="11">
        <f>[11]Fevereiro!$E$5</f>
        <v>85.352941176470594</v>
      </c>
      <c r="C15" s="11">
        <f>[11]Fevereiro!$E$6</f>
        <v>86.352941176470594</v>
      </c>
      <c r="D15" s="11">
        <f>[11]Fevereiro!$E$7</f>
        <v>90.608695652173907</v>
      </c>
      <c r="E15" s="11">
        <f>[11]Fevereiro!$E$8</f>
        <v>83.125</v>
      </c>
      <c r="F15" s="11">
        <f>[11]Fevereiro!$E$9</f>
        <v>77.769230769230774</v>
      </c>
      <c r="G15" s="11">
        <f>[11]Fevereiro!$E$10</f>
        <v>64.333333333333329</v>
      </c>
      <c r="H15" s="11">
        <f>[11]Fevereiro!$E$11</f>
        <v>63.5</v>
      </c>
      <c r="I15" s="11">
        <f>[11]Fevereiro!$E$12</f>
        <v>76.63636363636364</v>
      </c>
      <c r="J15" s="11">
        <f>[11]Fevereiro!$E$13</f>
        <v>66.2</v>
      </c>
      <c r="K15" s="11">
        <f>[11]Fevereiro!$E$14</f>
        <v>67.461538461538467</v>
      </c>
      <c r="L15" s="11">
        <f>[11]Fevereiro!$E$15</f>
        <v>83.416666666666671</v>
      </c>
      <c r="M15" s="11">
        <f>[11]Fevereiro!$E$16</f>
        <v>64.416666666666671</v>
      </c>
      <c r="N15" s="11">
        <f>[11]Fevereiro!$E$17</f>
        <v>61.18181818181818</v>
      </c>
      <c r="O15" s="11">
        <f>[11]Fevereiro!$E$18</f>
        <v>60.81818181818182</v>
      </c>
      <c r="P15" s="11">
        <f>[11]Fevereiro!$E$19</f>
        <v>69.090909090909093</v>
      </c>
      <c r="Q15" s="11">
        <f>[11]Fevereiro!$E$20</f>
        <v>71.25</v>
      </c>
      <c r="R15" s="11">
        <f>[11]Fevereiro!$E$21</f>
        <v>69.5</v>
      </c>
      <c r="S15" s="11">
        <f>[11]Fevereiro!$E$22</f>
        <v>71.791666666666671</v>
      </c>
      <c r="T15" s="11">
        <f>[11]Fevereiro!$E$23</f>
        <v>83.125</v>
      </c>
      <c r="U15" s="11">
        <f>[11]Fevereiro!$E$24</f>
        <v>88.75</v>
      </c>
      <c r="V15" s="11">
        <f>[11]Fevereiro!$E$25</f>
        <v>76.541666666666671</v>
      </c>
      <c r="W15" s="11">
        <f>[11]Fevereiro!$E$26</f>
        <v>54.75</v>
      </c>
      <c r="X15" s="11">
        <f>[11]Fevereiro!$E$27</f>
        <v>63.375</v>
      </c>
      <c r="Y15" s="11">
        <f>[11]Fevereiro!$E$28</f>
        <v>80.708333333333329</v>
      </c>
      <c r="Z15" s="11">
        <f>[11]Fevereiro!$E$29</f>
        <v>78</v>
      </c>
      <c r="AA15" s="11">
        <f>[11]Fevereiro!$E$30</f>
        <v>84.10526315789474</v>
      </c>
      <c r="AB15" s="11">
        <f>[11]Fevereiro!$E$31</f>
        <v>52.153846153846153</v>
      </c>
      <c r="AC15" s="11">
        <f>[11]Fevereiro!$E$32</f>
        <v>63.363636363636367</v>
      </c>
      <c r="AD15" s="11">
        <f>[11]Fevereiro!$E$33</f>
        <v>62.176470588235297</v>
      </c>
      <c r="AE15" s="87">
        <f>AVERAGE(B15:AD15)</f>
        <v>72.40879895034837</v>
      </c>
      <c r="AH15" t="s">
        <v>47</v>
      </c>
    </row>
    <row r="16" spans="1:34" x14ac:dyDescent="0.2">
      <c r="A16" s="57" t="s">
        <v>168</v>
      </c>
      <c r="B16" s="11" t="str">
        <f>[12]Fevereiro!$E$5</f>
        <v>*</v>
      </c>
      <c r="C16" s="11" t="str">
        <f>[12]Fevereiro!$E$6</f>
        <v>*</v>
      </c>
      <c r="D16" s="11" t="str">
        <f>[12]Fevereiro!$E$7</f>
        <v>*</v>
      </c>
      <c r="E16" s="11" t="str">
        <f>[12]Fevereiro!$E$8</f>
        <v>*</v>
      </c>
      <c r="F16" s="11" t="str">
        <f>[12]Fevereiro!$E$9</f>
        <v>*</v>
      </c>
      <c r="G16" s="11" t="str">
        <f>[12]Fevereiro!$E$10</f>
        <v>*</v>
      </c>
      <c r="H16" s="11" t="str">
        <f>[12]Fevereiro!$E$11</f>
        <v>*</v>
      </c>
      <c r="I16" s="11" t="str">
        <f>[12]Fevereiro!$E$12</f>
        <v>*</v>
      </c>
      <c r="J16" s="11" t="str">
        <f>[12]Fevereiro!$E$13</f>
        <v>*</v>
      </c>
      <c r="K16" s="11" t="str">
        <f>[12]Fevereiro!$E$14</f>
        <v>*</v>
      </c>
      <c r="L16" s="11" t="str">
        <f>[12]Fevereiro!$E$15</f>
        <v>*</v>
      </c>
      <c r="M16" s="11" t="str">
        <f>[12]Fevereiro!$E$16</f>
        <v>*</v>
      </c>
      <c r="N16" s="11" t="str">
        <f>[12]Fevereiro!$E$17</f>
        <v>*</v>
      </c>
      <c r="O16" s="11" t="str">
        <f>[12]Fevereiro!$E$18</f>
        <v>*</v>
      </c>
      <c r="P16" s="11" t="str">
        <f>[12]Fevereiro!$E$19</f>
        <v>*</v>
      </c>
      <c r="Q16" s="11" t="str">
        <f>[12]Fevereiro!$E$20</f>
        <v>*</v>
      </c>
      <c r="R16" s="11" t="str">
        <f>[12]Fevereiro!$E$21</f>
        <v>*</v>
      </c>
      <c r="S16" s="11" t="str">
        <f>[12]Fevereiro!$E$22</f>
        <v>*</v>
      </c>
      <c r="T16" s="11" t="str">
        <f>[12]Fevereiro!$E$23</f>
        <v>*</v>
      </c>
      <c r="U16" s="11" t="str">
        <f>[12]Fevereiro!$E$24</f>
        <v>*</v>
      </c>
      <c r="V16" s="11" t="str">
        <f>[12]Fevereiro!$E$25</f>
        <v>*</v>
      </c>
      <c r="W16" s="11" t="str">
        <f>[12]Fevereiro!$E$26</f>
        <v>*</v>
      </c>
      <c r="X16" s="11" t="str">
        <f>[12]Fevereiro!$E$27</f>
        <v>*</v>
      </c>
      <c r="Y16" s="11" t="str">
        <f>[12]Fevereiro!$E$28</f>
        <v>*</v>
      </c>
      <c r="Z16" s="11" t="str">
        <f>[12]Fevereiro!$E$29</f>
        <v>*</v>
      </c>
      <c r="AA16" s="11" t="str">
        <f>[12]Fevereiro!$E$30</f>
        <v>*</v>
      </c>
      <c r="AB16" s="11" t="str">
        <f>[12]Fevereiro!$E$31</f>
        <v>*</v>
      </c>
      <c r="AC16" s="11" t="str">
        <f>[12]Fevereiro!$E$32</f>
        <v>*</v>
      </c>
      <c r="AD16" s="11" t="str">
        <f>[12]Fevereiro!$E$33</f>
        <v>*</v>
      </c>
      <c r="AE16" s="87" t="s">
        <v>226</v>
      </c>
    </row>
    <row r="17" spans="1:34" x14ac:dyDescent="0.2">
      <c r="A17" s="57" t="s">
        <v>2</v>
      </c>
      <c r="B17" s="11">
        <f>[13]Fevereiro!$E$5</f>
        <v>85.791666666666671</v>
      </c>
      <c r="C17" s="11">
        <f>[13]Fevereiro!$E$6</f>
        <v>80.375</v>
      </c>
      <c r="D17" s="11">
        <f>[13]Fevereiro!$E$7</f>
        <v>84.5</v>
      </c>
      <c r="E17" s="11">
        <f>[13]Fevereiro!$E$8</f>
        <v>79.708333333333329</v>
      </c>
      <c r="F17" s="11">
        <f>[13]Fevereiro!$E$9</f>
        <v>84</v>
      </c>
      <c r="G17" s="11">
        <f>[13]Fevereiro!$E$10</f>
        <v>77.875</v>
      </c>
      <c r="H17" s="11">
        <f>[13]Fevereiro!$E$11</f>
        <v>79.166666666666671</v>
      </c>
      <c r="I17" s="11">
        <f>[13]Fevereiro!$E$12</f>
        <v>80.166666666666671</v>
      </c>
      <c r="J17" s="11">
        <f>[13]Fevereiro!$E$13</f>
        <v>82.333333333333329</v>
      </c>
      <c r="K17" s="11">
        <f>[13]Fevereiro!$E$14</f>
        <v>85.791666666666671</v>
      </c>
      <c r="L17" s="11">
        <f>[13]Fevereiro!$E$15</f>
        <v>85.541666666666671</v>
      </c>
      <c r="M17" s="11">
        <f>[13]Fevereiro!$E$16</f>
        <v>77.75</v>
      </c>
      <c r="N17" s="11">
        <f>[13]Fevereiro!$E$17</f>
        <v>77.708333333333329</v>
      </c>
      <c r="O17" s="11">
        <f>[13]Fevereiro!$E$18</f>
        <v>73.375</v>
      </c>
      <c r="P17" s="11">
        <f>[13]Fevereiro!$E$19</f>
        <v>73.166666666666671</v>
      </c>
      <c r="Q17" s="11">
        <f>[13]Fevereiro!$E$20</f>
        <v>74.125</v>
      </c>
      <c r="R17" s="11">
        <f>[13]Fevereiro!$E$21</f>
        <v>68.791666666666671</v>
      </c>
      <c r="S17" s="11">
        <f>[13]Fevereiro!$E$22</f>
        <v>67.541666666666671</v>
      </c>
      <c r="T17" s="11">
        <f>[13]Fevereiro!$E$23</f>
        <v>75.083333333333329</v>
      </c>
      <c r="U17" s="11">
        <f>[13]Fevereiro!$E$24</f>
        <v>88.25</v>
      </c>
      <c r="V17" s="11">
        <f>[13]Fevereiro!$E$25</f>
        <v>90.083333333333329</v>
      </c>
      <c r="W17" s="11">
        <f>[13]Fevereiro!$E$26</f>
        <v>67.708333333333329</v>
      </c>
      <c r="X17" s="11">
        <f>[13]Fevereiro!$E$27</f>
        <v>62.5</v>
      </c>
      <c r="Y17" s="11">
        <f>[13]Fevereiro!$E$28</f>
        <v>79.791666666666671</v>
      </c>
      <c r="Z17" s="11">
        <f>[13]Fevereiro!$E$29</f>
        <v>84.125</v>
      </c>
      <c r="AA17" s="11">
        <f>[13]Fevereiro!$E$30</f>
        <v>89.708333333333329</v>
      </c>
      <c r="AB17" s="11">
        <f>[13]Fevereiro!$E$31</f>
        <v>75.208333333333329</v>
      </c>
      <c r="AC17" s="11">
        <f>[13]Fevereiro!$E$32</f>
        <v>66.791666666666671</v>
      </c>
      <c r="AD17" s="11">
        <f>[13]Fevereiro!$E$33</f>
        <v>52.75</v>
      </c>
      <c r="AE17" s="87">
        <f t="shared" ref="AE17:AE48" si="1">AVERAGE(B17:AD17)</f>
        <v>77.576149425287355</v>
      </c>
      <c r="AF17" s="12" t="s">
        <v>47</v>
      </c>
    </row>
    <row r="18" spans="1:34" x14ac:dyDescent="0.2">
      <c r="A18" s="57" t="s">
        <v>3</v>
      </c>
      <c r="B18" s="11">
        <f>[14]Fevereiro!$E$5</f>
        <v>80.125</v>
      </c>
      <c r="C18" s="11">
        <f>[14]Fevereiro!$E$6</f>
        <v>75.291666666666671</v>
      </c>
      <c r="D18" s="11">
        <f>[14]Fevereiro!$E$7</f>
        <v>76.666666666666671</v>
      </c>
      <c r="E18" s="11">
        <f>[14]Fevereiro!$E$8</f>
        <v>80.458333333333329</v>
      </c>
      <c r="F18" s="11">
        <f>[14]Fevereiro!$E$9</f>
        <v>84.583333333333329</v>
      </c>
      <c r="G18" s="11">
        <f>[14]Fevereiro!$E$10</f>
        <v>82.478260869565219</v>
      </c>
      <c r="H18" s="11">
        <f>[14]Fevereiro!$E$11</f>
        <v>79.458333333333329</v>
      </c>
      <c r="I18" s="11">
        <f>[14]Fevereiro!$E$12</f>
        <v>86.25</v>
      </c>
      <c r="J18" s="11">
        <f>[14]Fevereiro!$E$13</f>
        <v>79.608695652173907</v>
      </c>
      <c r="K18" s="11">
        <f>[14]Fevereiro!$E$14</f>
        <v>84.833333333333329</v>
      </c>
      <c r="L18" s="11">
        <f>[14]Fevereiro!$E$15</f>
        <v>80.625</v>
      </c>
      <c r="M18" s="11">
        <f>[14]Fevereiro!$E$16</f>
        <v>85.5</v>
      </c>
      <c r="N18" s="11">
        <f>[14]Fevereiro!$E$17</f>
        <v>80.791666666666671</v>
      </c>
      <c r="O18" s="11">
        <f>[14]Fevereiro!$E$18</f>
        <v>77.458333333333329</v>
      </c>
      <c r="P18" s="11">
        <f>[14]Fevereiro!$E$19</f>
        <v>71.208333333333329</v>
      </c>
      <c r="Q18" s="11">
        <f>[14]Fevereiro!$E$20</f>
        <v>71.833333333333329</v>
      </c>
      <c r="R18" s="11">
        <f>[14]Fevereiro!$E$21</f>
        <v>70.583333333333329</v>
      </c>
      <c r="S18" s="11">
        <f>[14]Fevereiro!$E$22</f>
        <v>76.5</v>
      </c>
      <c r="T18" s="11">
        <f>[14]Fevereiro!$E$23</f>
        <v>76.541666666666671</v>
      </c>
      <c r="U18" s="11">
        <f>[14]Fevereiro!$E$24</f>
        <v>75.791666666666671</v>
      </c>
      <c r="V18" s="11">
        <f>[14]Fevereiro!$E$25</f>
        <v>86.083333333333329</v>
      </c>
      <c r="W18" s="11">
        <f>[14]Fevereiro!$E$26</f>
        <v>85.958333333333329</v>
      </c>
      <c r="X18" s="11">
        <f>[14]Fevereiro!$E$27</f>
        <v>86.5</v>
      </c>
      <c r="Y18" s="11">
        <f>[14]Fevereiro!$E$28</f>
        <v>82.958333333333329</v>
      </c>
      <c r="Z18" s="11">
        <f>[14]Fevereiro!$E$29</f>
        <v>83.5</v>
      </c>
      <c r="AA18" s="11">
        <f>[14]Fevereiro!$E$30</f>
        <v>85.75</v>
      </c>
      <c r="AB18" s="11">
        <f>[14]Fevereiro!$E$31</f>
        <v>81.25</v>
      </c>
      <c r="AC18" s="11">
        <f>[14]Fevereiro!$E$32</f>
        <v>84.083333333333329</v>
      </c>
      <c r="AD18" s="11">
        <f>[14]Fevereiro!$E$33</f>
        <v>74.25</v>
      </c>
      <c r="AE18" s="87">
        <f t="shared" si="1"/>
        <v>80.238630684657679</v>
      </c>
      <c r="AF18" s="12" t="s">
        <v>47</v>
      </c>
    </row>
    <row r="19" spans="1:34" x14ac:dyDescent="0.2">
      <c r="A19" s="57" t="s">
        <v>4</v>
      </c>
      <c r="B19" s="11">
        <f>[15]Fevereiro!$E$5</f>
        <v>80.708333333333329</v>
      </c>
      <c r="C19" s="11">
        <f>[15]Fevereiro!$E$6</f>
        <v>78.083333333333329</v>
      </c>
      <c r="D19" s="11">
        <f>[15]Fevereiro!$E$7</f>
        <v>70.083333333333329</v>
      </c>
      <c r="E19" s="11">
        <f>[15]Fevereiro!$E$8</f>
        <v>83.791666666666671</v>
      </c>
      <c r="F19" s="11">
        <f>[15]Fevereiro!$E$9</f>
        <v>85.375</v>
      </c>
      <c r="G19" s="11">
        <f>[15]Fevereiro!$E$10</f>
        <v>81.166666666666671</v>
      </c>
      <c r="H19" s="11">
        <f>[15]Fevereiro!$E$11</f>
        <v>82.166666666666671</v>
      </c>
      <c r="I19" s="11">
        <f>[15]Fevereiro!$E$12</f>
        <v>86</v>
      </c>
      <c r="J19" s="11">
        <f>[15]Fevereiro!$E$13</f>
        <v>83.333333333333329</v>
      </c>
      <c r="K19" s="11">
        <f>[15]Fevereiro!$E$14</f>
        <v>87.875</v>
      </c>
      <c r="L19" s="11">
        <f>[15]Fevereiro!$E$15</f>
        <v>86.041666666666671</v>
      </c>
      <c r="M19" s="11">
        <f>[15]Fevereiro!$E$16</f>
        <v>87.25</v>
      </c>
      <c r="N19" s="11">
        <f>[15]Fevereiro!$E$17</f>
        <v>84.083333333333329</v>
      </c>
      <c r="O19" s="11">
        <f>[15]Fevereiro!$E$18</f>
        <v>82.291666666666671</v>
      </c>
      <c r="P19" s="11">
        <f>[15]Fevereiro!$E$19</f>
        <v>80</v>
      </c>
      <c r="Q19" s="11">
        <f>[15]Fevereiro!$E$20</f>
        <v>77.291666666666671</v>
      </c>
      <c r="R19" s="11">
        <f>[15]Fevereiro!$E$21</f>
        <v>72.791666666666671</v>
      </c>
      <c r="S19" s="11">
        <f>[15]Fevereiro!$E$22</f>
        <v>79.791666666666671</v>
      </c>
      <c r="T19" s="11">
        <f>[15]Fevereiro!$E$23</f>
        <v>82.625</v>
      </c>
      <c r="U19" s="11">
        <f>[15]Fevereiro!$E$24</f>
        <v>80.666666666666671</v>
      </c>
      <c r="V19" s="11">
        <f>[15]Fevereiro!$E$25</f>
        <v>88.583333333333329</v>
      </c>
      <c r="W19" s="11">
        <f>[15]Fevereiro!$E$26</f>
        <v>87.956521739130437</v>
      </c>
      <c r="X19" s="11" t="str">
        <f>[15]Fevereiro!$E$27</f>
        <v>*</v>
      </c>
      <c r="Y19" s="11" t="str">
        <f>[15]Fevereiro!$E$28</f>
        <v>*</v>
      </c>
      <c r="Z19" s="11" t="str">
        <f>[15]Fevereiro!$E$29</f>
        <v>*</v>
      </c>
      <c r="AA19" s="11" t="str">
        <f>[15]Fevereiro!$E$30</f>
        <v>*</v>
      </c>
      <c r="AB19" s="11" t="str">
        <f>[15]Fevereiro!$E$31</f>
        <v>*</v>
      </c>
      <c r="AC19" s="11" t="str">
        <f>[15]Fevereiro!$E$32</f>
        <v>*</v>
      </c>
      <c r="AD19" s="11" t="str">
        <f>[15]Fevereiro!$E$33</f>
        <v>*</v>
      </c>
      <c r="AE19" s="87">
        <f t="shared" si="1"/>
        <v>82.179841897233217</v>
      </c>
      <c r="AF19" t="s">
        <v>47</v>
      </c>
    </row>
    <row r="20" spans="1:34" x14ac:dyDescent="0.2">
      <c r="A20" s="57" t="s">
        <v>5</v>
      </c>
      <c r="B20" s="11">
        <f>[16]Fevereiro!$E$5</f>
        <v>83.916666666666671</v>
      </c>
      <c r="C20" s="11">
        <f>[16]Fevereiro!$E$6</f>
        <v>76.434782608695656</v>
      </c>
      <c r="D20" s="11">
        <f>[16]Fevereiro!$E$7</f>
        <v>77.541666666666671</v>
      </c>
      <c r="E20" s="11">
        <f>[16]Fevereiro!$E$8</f>
        <v>75.173913043478265</v>
      </c>
      <c r="F20" s="11">
        <f>[16]Fevereiro!$E$9</f>
        <v>73.416666666666671</v>
      </c>
      <c r="G20" s="11">
        <f>[16]Fevereiro!$E$10</f>
        <v>77.916666666666671</v>
      </c>
      <c r="H20" s="11">
        <f>[16]Fevereiro!$E$11</f>
        <v>73.75</v>
      </c>
      <c r="I20" s="11">
        <f>[16]Fevereiro!$E$12</f>
        <v>72.916666666666671</v>
      </c>
      <c r="J20" s="11">
        <f>[16]Fevereiro!$E$13</f>
        <v>75.541666666666671</v>
      </c>
      <c r="K20" s="11">
        <f>[16]Fevereiro!$E$14</f>
        <v>78.75</v>
      </c>
      <c r="L20" s="11">
        <f>[16]Fevereiro!$E$15</f>
        <v>82.166666666666671</v>
      </c>
      <c r="M20" s="11">
        <f>[16]Fevereiro!$E$16</f>
        <v>78.958333333333329</v>
      </c>
      <c r="N20" s="11">
        <f>[16]Fevereiro!$E$17</f>
        <v>78.333333333333329</v>
      </c>
      <c r="O20" s="11">
        <f>[16]Fevereiro!$E$18</f>
        <v>66.583333333333329</v>
      </c>
      <c r="P20" s="11">
        <f>[16]Fevereiro!$E$19</f>
        <v>62.583333333333336</v>
      </c>
      <c r="Q20" s="11">
        <f>[16]Fevereiro!$E$20</f>
        <v>62.916666666666664</v>
      </c>
      <c r="R20" s="11">
        <f>[16]Fevereiro!$E$21</f>
        <v>62.75</v>
      </c>
      <c r="S20" s="11">
        <f>[16]Fevereiro!$E$22</f>
        <v>59.208333333333336</v>
      </c>
      <c r="T20" s="11">
        <f>[16]Fevereiro!$E$23</f>
        <v>74.416666666666671</v>
      </c>
      <c r="U20" s="11">
        <f>[16]Fevereiro!$E$24</f>
        <v>82.25</v>
      </c>
      <c r="V20" s="11">
        <f>[16]Fevereiro!$E$25</f>
        <v>77.041666666666671</v>
      </c>
      <c r="W20" s="11">
        <f>[16]Fevereiro!$E$26</f>
        <v>63.695652173913047</v>
      </c>
      <c r="X20" s="11">
        <f>[16]Fevereiro!$E$27</f>
        <v>51.541666666666664</v>
      </c>
      <c r="Y20" s="11">
        <f>[16]Fevereiro!$E$28</f>
        <v>68.291666666666671</v>
      </c>
      <c r="Z20" s="11">
        <f>[16]Fevereiro!$E$29</f>
        <v>72.75</v>
      </c>
      <c r="AA20" s="11">
        <f>[16]Fevereiro!$E$30</f>
        <v>83.5</v>
      </c>
      <c r="AB20" s="11">
        <f>[16]Fevereiro!$E$31</f>
        <v>64.958333333333329</v>
      </c>
      <c r="AC20" s="11">
        <f>[16]Fevereiro!$E$32</f>
        <v>58.5</v>
      </c>
      <c r="AD20" s="11">
        <f>[16]Fevereiro!$E$33</f>
        <v>58.333333333333336</v>
      </c>
      <c r="AE20" s="87" t="s">
        <v>226</v>
      </c>
    </row>
    <row r="21" spans="1:34" x14ac:dyDescent="0.2">
      <c r="A21" s="57" t="s">
        <v>43</v>
      </c>
      <c r="B21" s="11">
        <f>[17]Fevereiro!$E$5</f>
        <v>81.708333333333329</v>
      </c>
      <c r="C21" s="11">
        <f>[17]Fevereiro!$E$6</f>
        <v>85.75</v>
      </c>
      <c r="D21" s="11">
        <f>[17]Fevereiro!$E$7</f>
        <v>68.25</v>
      </c>
      <c r="E21" s="11">
        <f>[17]Fevereiro!$E$8</f>
        <v>80.375</v>
      </c>
      <c r="F21" s="11">
        <f>[17]Fevereiro!$E$9</f>
        <v>85.041666666666671</v>
      </c>
      <c r="G21" s="11">
        <f>[17]Fevereiro!$E$10</f>
        <v>81.333333333333329</v>
      </c>
      <c r="H21" s="11">
        <f>[17]Fevereiro!$E$11</f>
        <v>86.833333333333329</v>
      </c>
      <c r="I21" s="11">
        <f>[17]Fevereiro!$E$12</f>
        <v>88.208333333333329</v>
      </c>
      <c r="J21" s="11">
        <f>[17]Fevereiro!$E$13</f>
        <v>86.291666666666671</v>
      </c>
      <c r="K21" s="11">
        <f>[17]Fevereiro!$E$14</f>
        <v>89.75</v>
      </c>
      <c r="L21" s="11">
        <f>[17]Fevereiro!$E$15</f>
        <v>90.5</v>
      </c>
      <c r="M21" s="11">
        <f>[17]Fevereiro!$E$16</f>
        <v>88.791666666666671</v>
      </c>
      <c r="N21" s="11">
        <f>[17]Fevereiro!$E$17</f>
        <v>83.5</v>
      </c>
      <c r="O21" s="11">
        <f>[17]Fevereiro!$E$18</f>
        <v>77.916666666666671</v>
      </c>
      <c r="P21" s="11">
        <f>[17]Fevereiro!$E$19</f>
        <v>80.208333333333329</v>
      </c>
      <c r="Q21" s="11">
        <f>[17]Fevereiro!$E$20</f>
        <v>79.333333333333329</v>
      </c>
      <c r="R21" s="11">
        <f>[17]Fevereiro!$E$21</f>
        <v>77.583333333333329</v>
      </c>
      <c r="S21" s="11">
        <f>[17]Fevereiro!$E$22</f>
        <v>84.375</v>
      </c>
      <c r="T21" s="11">
        <f>[17]Fevereiro!$E$23</f>
        <v>87.875</v>
      </c>
      <c r="U21" s="11">
        <f>[17]Fevereiro!$E$24</f>
        <v>86.875</v>
      </c>
      <c r="V21" s="11">
        <f>[17]Fevereiro!$E$25</f>
        <v>90.458333333333329</v>
      </c>
      <c r="W21" s="11">
        <f>[17]Fevereiro!$E$26</f>
        <v>94.333333333333329</v>
      </c>
      <c r="X21" s="11">
        <f>[17]Fevereiro!$E$27</f>
        <v>88.208333333333329</v>
      </c>
      <c r="Y21" s="11">
        <f>[17]Fevereiro!$E$28</f>
        <v>89.625</v>
      </c>
      <c r="Z21" s="11">
        <f>[17]Fevereiro!$E$29</f>
        <v>85.375</v>
      </c>
      <c r="AA21" s="11">
        <f>[17]Fevereiro!$E$30</f>
        <v>88.166666666666671</v>
      </c>
      <c r="AB21" s="11">
        <f>[17]Fevereiro!$E$31</f>
        <v>86.625</v>
      </c>
      <c r="AC21" s="11">
        <f>[17]Fevereiro!$E$32</f>
        <v>82.833333333333329</v>
      </c>
      <c r="AD21" s="11">
        <f>[17]Fevereiro!$E$33</f>
        <v>78.208333333333329</v>
      </c>
      <c r="AE21" s="87">
        <f t="shared" si="1"/>
        <v>84.63218390804596</v>
      </c>
      <c r="AF21" t="s">
        <v>47</v>
      </c>
      <c r="AG21" t="s">
        <v>47</v>
      </c>
    </row>
    <row r="22" spans="1:34" x14ac:dyDescent="0.2">
      <c r="A22" s="57" t="s">
        <v>6</v>
      </c>
      <c r="B22" s="11">
        <f>[18]Fevereiro!$E$5</f>
        <v>84.272727272727266</v>
      </c>
      <c r="C22" s="11">
        <f>[18]Fevereiro!$E$6</f>
        <v>84.041666666666671</v>
      </c>
      <c r="D22" s="11">
        <f>[18]Fevereiro!$E$7</f>
        <v>77.166666666666671</v>
      </c>
      <c r="E22" s="11">
        <f>[18]Fevereiro!$E$8</f>
        <v>76.173913043478265</v>
      </c>
      <c r="F22" s="11">
        <f>[18]Fevereiro!$E$9</f>
        <v>88.458333333333329</v>
      </c>
      <c r="G22" s="11">
        <f>[18]Fevereiro!$E$10</f>
        <v>82.727272727272734</v>
      </c>
      <c r="H22" s="11">
        <f>[18]Fevereiro!$E$11</f>
        <v>80.869565217391298</v>
      </c>
      <c r="I22" s="11">
        <f>[18]Fevereiro!$E$12</f>
        <v>77.695652173913047</v>
      </c>
      <c r="J22" s="11">
        <f>[18]Fevereiro!$E$13</f>
        <v>80.375</v>
      </c>
      <c r="K22" s="11">
        <f>[18]Fevereiro!$E$14</f>
        <v>85.708333333333329</v>
      </c>
      <c r="L22" s="11">
        <f>[18]Fevereiro!$E$15</f>
        <v>83</v>
      </c>
      <c r="M22" s="11">
        <f>[18]Fevereiro!$E$16</f>
        <v>84.166666666666671</v>
      </c>
      <c r="N22" s="11">
        <f>[18]Fevereiro!$E$17</f>
        <v>77.833333333333329</v>
      </c>
      <c r="O22" s="11">
        <f>[18]Fevereiro!$E$18</f>
        <v>76.166666666666671</v>
      </c>
      <c r="P22" s="11">
        <f>[18]Fevereiro!$E$19</f>
        <v>82.916666666666671</v>
      </c>
      <c r="Q22" s="11">
        <f>[18]Fevereiro!$E$20</f>
        <v>77.416666666666671</v>
      </c>
      <c r="R22" s="11">
        <f>[18]Fevereiro!$E$21</f>
        <v>80.083333333333329</v>
      </c>
      <c r="S22" s="11">
        <f>[18]Fevereiro!$E$22</f>
        <v>83.086956521739125</v>
      </c>
      <c r="T22" s="11">
        <f>[18]Fevereiro!$E$23</f>
        <v>79.208333333333329</v>
      </c>
      <c r="U22" s="11">
        <f>[18]Fevereiro!$E$24</f>
        <v>83</v>
      </c>
      <c r="V22" s="11">
        <f>[18]Fevereiro!$E$25</f>
        <v>85.75</v>
      </c>
      <c r="W22" s="11">
        <f>[18]Fevereiro!$E$26</f>
        <v>92.173913043478265</v>
      </c>
      <c r="X22" s="11">
        <f>[18]Fevereiro!$E$27</f>
        <v>82.708333333333329</v>
      </c>
      <c r="Y22" s="11">
        <f>[18]Fevereiro!$E$28</f>
        <v>84.625</v>
      </c>
      <c r="Z22" s="11">
        <f>[18]Fevereiro!$E$29</f>
        <v>84.791666666666671</v>
      </c>
      <c r="AA22" s="11">
        <f>[18]Fevereiro!$E$30</f>
        <v>93.083333333333329</v>
      </c>
      <c r="AB22" s="11">
        <f>[18]Fevereiro!$E$31</f>
        <v>76.958333333333329</v>
      </c>
      <c r="AC22" s="11">
        <f>[18]Fevereiro!$E$32</f>
        <v>74.166666666666671</v>
      </c>
      <c r="AD22" s="11">
        <f>[18]Fevereiro!$E$33</f>
        <v>73.708333333333329</v>
      </c>
      <c r="AE22" s="87">
        <f t="shared" si="1"/>
        <v>81.804597701149433</v>
      </c>
      <c r="AH22" t="s">
        <v>47</v>
      </c>
    </row>
    <row r="23" spans="1:34" x14ac:dyDescent="0.2">
      <c r="A23" s="57" t="s">
        <v>7</v>
      </c>
      <c r="B23" s="11">
        <f>[19]Fevereiro!$E$5</f>
        <v>84.166666666666671</v>
      </c>
      <c r="C23" s="11">
        <f>[19]Fevereiro!$E$6</f>
        <v>87.833333333333329</v>
      </c>
      <c r="D23" s="11">
        <f>[19]Fevereiro!$E$7</f>
        <v>89.75</v>
      </c>
      <c r="E23" s="11">
        <f>[19]Fevereiro!$E$8</f>
        <v>87.25</v>
      </c>
      <c r="F23" s="11">
        <f>[19]Fevereiro!$E$9</f>
        <v>86.916666666666671</v>
      </c>
      <c r="G23" s="11">
        <f>[19]Fevereiro!$E$10</f>
        <v>78.333333333333329</v>
      </c>
      <c r="H23" s="11">
        <f>[19]Fevereiro!$E$11</f>
        <v>69.375</v>
      </c>
      <c r="I23" s="11">
        <f>[19]Fevereiro!$E$12</f>
        <v>77.291666666666671</v>
      </c>
      <c r="J23" s="11">
        <f>[19]Fevereiro!$E$13</f>
        <v>76.208333333333329</v>
      </c>
      <c r="K23" s="11">
        <f>[19]Fevereiro!$E$14</f>
        <v>76</v>
      </c>
      <c r="L23" s="11">
        <f>[19]Fevereiro!$E$15</f>
        <v>89.958333333333329</v>
      </c>
      <c r="M23" s="11">
        <f>[19]Fevereiro!$E$16</f>
        <v>79.125</v>
      </c>
      <c r="N23" s="11">
        <f>[19]Fevereiro!$E$17</f>
        <v>71.5</v>
      </c>
      <c r="O23" s="11">
        <f>[19]Fevereiro!$E$18</f>
        <v>66.541666666666671</v>
      </c>
      <c r="P23" s="11">
        <f>[19]Fevereiro!$E$19</f>
        <v>72.25</v>
      </c>
      <c r="Q23" s="11">
        <f>[19]Fevereiro!$E$20</f>
        <v>71.041666666666671</v>
      </c>
      <c r="R23" s="11">
        <f>[19]Fevereiro!$E$21</f>
        <v>64.791666666666671</v>
      </c>
      <c r="S23" s="11">
        <f>[19]Fevereiro!$E$22</f>
        <v>68.208333333333329</v>
      </c>
      <c r="T23" s="11">
        <f>[19]Fevereiro!$E$23</f>
        <v>79.5</v>
      </c>
      <c r="U23" s="11">
        <f>[19]Fevereiro!$E$24</f>
        <v>83.875</v>
      </c>
      <c r="V23" s="11">
        <f>[19]Fevereiro!$E$25</f>
        <v>74.25</v>
      </c>
      <c r="W23" s="11">
        <f>[19]Fevereiro!$E$26</f>
        <v>50.416666666666664</v>
      </c>
      <c r="X23" s="11">
        <f>[19]Fevereiro!$E$27</f>
        <v>58.875</v>
      </c>
      <c r="Y23" s="11">
        <f>[19]Fevereiro!$E$28</f>
        <v>77.875</v>
      </c>
      <c r="Z23" s="11">
        <f>[19]Fevereiro!$E$29</f>
        <v>77.375</v>
      </c>
      <c r="AA23" s="11">
        <f>[19]Fevereiro!$E$30</f>
        <v>86.25</v>
      </c>
      <c r="AB23" s="11">
        <f>[19]Fevereiro!$E$31</f>
        <v>65.25</v>
      </c>
      <c r="AC23" s="11">
        <f>[19]Fevereiro!$E$32</f>
        <v>58.666666666666664</v>
      </c>
      <c r="AD23" s="11">
        <f>[19]Fevereiro!$E$33</f>
        <v>58.208333333333336</v>
      </c>
      <c r="AE23" s="87">
        <f t="shared" si="1"/>
        <v>74.727011494252892</v>
      </c>
    </row>
    <row r="24" spans="1:34" x14ac:dyDescent="0.2">
      <c r="A24" s="57" t="s">
        <v>169</v>
      </c>
      <c r="B24" s="11" t="str">
        <f>[20]Fevereiro!$E$5</f>
        <v>*</v>
      </c>
      <c r="C24" s="11" t="str">
        <f>[20]Fevereiro!$E$6</f>
        <v>*</v>
      </c>
      <c r="D24" s="11" t="str">
        <f>[20]Fevereiro!$E$7</f>
        <v>*</v>
      </c>
      <c r="E24" s="11" t="str">
        <f>[20]Fevereiro!$E$8</f>
        <v>*</v>
      </c>
      <c r="F24" s="11" t="str">
        <f>[20]Fevereiro!$E$9</f>
        <v>*</v>
      </c>
      <c r="G24" s="11" t="str">
        <f>[20]Fevereiro!$E$10</f>
        <v>*</v>
      </c>
      <c r="H24" s="11" t="str">
        <f>[20]Fevereiro!$E$11</f>
        <v>*</v>
      </c>
      <c r="I24" s="11" t="str">
        <f>[20]Fevereiro!$E$12</f>
        <v>*</v>
      </c>
      <c r="J24" s="11" t="str">
        <f>[20]Fevereiro!$E$13</f>
        <v>*</v>
      </c>
      <c r="K24" s="11" t="str">
        <f>[20]Fevereiro!$E$14</f>
        <v>*</v>
      </c>
      <c r="L24" s="11" t="str">
        <f>[20]Fevereiro!$E$15</f>
        <v>*</v>
      </c>
      <c r="M24" s="11" t="str">
        <f>[20]Fevereiro!$E$16</f>
        <v>*</v>
      </c>
      <c r="N24" s="11" t="str">
        <f>[20]Fevereiro!$E$17</f>
        <v>*</v>
      </c>
      <c r="O24" s="11" t="str">
        <f>[20]Fevereiro!$E$18</f>
        <v>*</v>
      </c>
      <c r="P24" s="11" t="str">
        <f>[20]Fevereiro!$E$19</f>
        <v>*</v>
      </c>
      <c r="Q24" s="11" t="str">
        <f>[20]Fevereiro!$E$20</f>
        <v>*</v>
      </c>
      <c r="R24" s="11" t="str">
        <f>[20]Fevereiro!$E$21</f>
        <v>*</v>
      </c>
      <c r="S24" s="11" t="str">
        <f>[20]Fevereiro!$E$22</f>
        <v>*</v>
      </c>
      <c r="T24" s="11" t="str">
        <f>[20]Fevereiro!$E$23</f>
        <v>*</v>
      </c>
      <c r="U24" s="11" t="str">
        <f>[20]Fevereiro!$E$24</f>
        <v>*</v>
      </c>
      <c r="V24" s="11" t="str">
        <f>[20]Fevereiro!$E$25</f>
        <v>*</v>
      </c>
      <c r="W24" s="11" t="str">
        <f>[20]Fevereiro!$E$26</f>
        <v>*</v>
      </c>
      <c r="X24" s="11" t="str">
        <f>[20]Fevereiro!$E$27</f>
        <v>*</v>
      </c>
      <c r="Y24" s="11" t="str">
        <f>[20]Fevereiro!$E$28</f>
        <v>*</v>
      </c>
      <c r="Z24" s="11" t="str">
        <f>[20]Fevereiro!$E$29</f>
        <v>*</v>
      </c>
      <c r="AA24" s="11" t="str">
        <f>[20]Fevereiro!$E$30</f>
        <v>*</v>
      </c>
      <c r="AB24" s="11" t="str">
        <f>[20]Fevereiro!$E$31</f>
        <v>*</v>
      </c>
      <c r="AC24" s="11" t="str">
        <f>[20]Fevereiro!$E$32</f>
        <v>*</v>
      </c>
      <c r="AD24" s="11" t="str">
        <f>[20]Fevereiro!$E$33</f>
        <v>*</v>
      </c>
      <c r="AE24" s="87" t="s">
        <v>226</v>
      </c>
      <c r="AF24" t="s">
        <v>47</v>
      </c>
      <c r="AH24" t="s">
        <v>47</v>
      </c>
    </row>
    <row r="25" spans="1:34" x14ac:dyDescent="0.2">
      <c r="A25" s="57" t="s">
        <v>170</v>
      </c>
      <c r="B25" s="11">
        <f>[21]Fevereiro!$E$5</f>
        <v>87.416666666666671</v>
      </c>
      <c r="C25" s="11">
        <f>[21]Fevereiro!$E$6</f>
        <v>89.041666666666671</v>
      </c>
      <c r="D25" s="11">
        <f>[21]Fevereiro!$E$7</f>
        <v>86.041666666666671</v>
      </c>
      <c r="E25" s="11">
        <f>[21]Fevereiro!$E$8</f>
        <v>80.5</v>
      </c>
      <c r="F25" s="11">
        <f>[21]Fevereiro!$E$9</f>
        <v>85.958333333333329</v>
      </c>
      <c r="G25" s="11">
        <f>[21]Fevereiro!$E$10</f>
        <v>79.708333333333329</v>
      </c>
      <c r="H25" s="11">
        <f>[21]Fevereiro!$E$11</f>
        <v>74.791666666666671</v>
      </c>
      <c r="I25" s="11">
        <f>[21]Fevereiro!$E$12</f>
        <v>77.291666666666671</v>
      </c>
      <c r="J25" s="11">
        <f>[21]Fevereiro!$E$13</f>
        <v>74.375</v>
      </c>
      <c r="K25" s="11">
        <f>[21]Fevereiro!$E$14</f>
        <v>80.708333333333329</v>
      </c>
      <c r="L25" s="11">
        <f>[21]Fevereiro!$E$15</f>
        <v>82</v>
      </c>
      <c r="M25" s="11">
        <f>[21]Fevereiro!$E$16</f>
        <v>73.375</v>
      </c>
      <c r="N25" s="11">
        <f>[21]Fevereiro!$E$17</f>
        <v>67.583333333333329</v>
      </c>
      <c r="O25" s="11">
        <f>[21]Fevereiro!$E$18</f>
        <v>68.958333333333329</v>
      </c>
      <c r="P25" s="11">
        <f>[21]Fevereiro!$E$19</f>
        <v>68.5</v>
      </c>
      <c r="Q25" s="11">
        <f>[21]Fevereiro!$E$20</f>
        <v>73.958333333333329</v>
      </c>
      <c r="R25" s="11" t="s">
        <v>226</v>
      </c>
      <c r="S25" s="11">
        <f>[21]Fevereiro!$E$22</f>
        <v>71.333333333333329</v>
      </c>
      <c r="T25" s="11">
        <f>[21]Fevereiro!$E$23</f>
        <v>83.208333333333329</v>
      </c>
      <c r="U25" s="11">
        <f>[21]Fevereiro!$E$24</f>
        <v>84.875</v>
      </c>
      <c r="V25" s="11">
        <f>[21]Fevereiro!$E$25</f>
        <v>70.708333333333329</v>
      </c>
      <c r="W25" s="11">
        <f>[21]Fevereiro!$E$26</f>
        <v>50.916666666666664</v>
      </c>
      <c r="X25" s="11">
        <f>[21]Fevereiro!$E$27</f>
        <v>70.208333333333329</v>
      </c>
      <c r="Y25" s="11">
        <f>[21]Fevereiro!$E$28</f>
        <v>75.458333333333329</v>
      </c>
      <c r="Z25" s="11">
        <f>[21]Fevereiro!$E$29</f>
        <v>74.166666666666671</v>
      </c>
      <c r="AA25" s="11">
        <f>[21]Fevereiro!$E$30</f>
        <v>77.416666666666671</v>
      </c>
      <c r="AB25" s="11">
        <f>[21]Fevereiro!$E$31</f>
        <v>70.5</v>
      </c>
      <c r="AC25" s="11">
        <f>[21]Fevereiro!$E$32</f>
        <v>73.666666666666671</v>
      </c>
      <c r="AD25" s="11">
        <f>[21]Fevereiro!$E$33</f>
        <v>69.916666666666671</v>
      </c>
      <c r="AE25" s="87">
        <f t="shared" si="1"/>
        <v>75.806547619047592</v>
      </c>
      <c r="AH25" t="s">
        <v>47</v>
      </c>
    </row>
    <row r="26" spans="1:34" x14ac:dyDescent="0.2">
      <c r="A26" s="57" t="s">
        <v>171</v>
      </c>
      <c r="B26" s="11">
        <f>[22]Fevereiro!$E$5</f>
        <v>85.375</v>
      </c>
      <c r="C26" s="11">
        <f>[22]Fevereiro!$E$6</f>
        <v>87.166666666666671</v>
      </c>
      <c r="D26" s="11">
        <f>[22]Fevereiro!$E$7</f>
        <v>90.666666666666671</v>
      </c>
      <c r="E26" s="11">
        <f>[22]Fevereiro!$E$8</f>
        <v>90.083333333333329</v>
      </c>
      <c r="F26" s="11">
        <f>[22]Fevereiro!$E$9</f>
        <v>87.416666666666671</v>
      </c>
      <c r="G26" s="11">
        <f>[22]Fevereiro!$E$10</f>
        <v>80.166666666666671</v>
      </c>
      <c r="H26" s="11">
        <f>[22]Fevereiro!$E$11</f>
        <v>76.583333333333329</v>
      </c>
      <c r="I26" s="11">
        <f>[22]Fevereiro!$E$12</f>
        <v>78.458333333333329</v>
      </c>
      <c r="J26" s="11">
        <f>[22]Fevereiro!$E$13</f>
        <v>79.541666666666671</v>
      </c>
      <c r="K26" s="11">
        <f>[22]Fevereiro!$E$14</f>
        <v>79.625</v>
      </c>
      <c r="L26" s="11">
        <f>[22]Fevereiro!$E$15</f>
        <v>90.291666666666671</v>
      </c>
      <c r="M26" s="11">
        <f>[22]Fevereiro!$E$16</f>
        <v>81.791666666666671</v>
      </c>
      <c r="N26" s="11">
        <f>[22]Fevereiro!$E$17</f>
        <v>76.166666666666671</v>
      </c>
      <c r="O26" s="11">
        <f>[22]Fevereiro!$E$18</f>
        <v>72.25</v>
      </c>
      <c r="P26" s="11">
        <f>[22]Fevereiro!$E$19</f>
        <v>75.125</v>
      </c>
      <c r="Q26" s="11">
        <f>[22]Fevereiro!$E$20</f>
        <v>74.541666666666671</v>
      </c>
      <c r="R26" s="11">
        <f>[22]Fevereiro!$E$21</f>
        <v>68.333333333333329</v>
      </c>
      <c r="S26" s="11">
        <f>[22]Fevereiro!$E$22</f>
        <v>74.75</v>
      </c>
      <c r="T26" s="11">
        <f>[22]Fevereiro!$E$23</f>
        <v>82.666666666666671</v>
      </c>
      <c r="U26" s="11">
        <f>[22]Fevereiro!$E$24</f>
        <v>86.5</v>
      </c>
      <c r="V26" s="11">
        <f>[22]Fevereiro!$E$25</f>
        <v>74.333333333333329</v>
      </c>
      <c r="W26" s="11">
        <f>[22]Fevereiro!$E$26</f>
        <v>49.916666666666664</v>
      </c>
      <c r="X26" s="11">
        <f>[22]Fevereiro!$E$27</f>
        <v>59.791666666666664</v>
      </c>
      <c r="Y26" s="11">
        <f>[22]Fevereiro!$E$28</f>
        <v>80.5</v>
      </c>
      <c r="Z26" s="11">
        <f>[22]Fevereiro!$E$29</f>
        <v>80.958333333333329</v>
      </c>
      <c r="AA26" s="11">
        <f>[22]Fevereiro!$E$30</f>
        <v>86.208333333333329</v>
      </c>
      <c r="AB26" s="11">
        <f>[22]Fevereiro!$E$31</f>
        <v>64.916666666666671</v>
      </c>
      <c r="AC26" s="11">
        <f>[22]Fevereiro!$E$32</f>
        <v>63.5</v>
      </c>
      <c r="AD26" s="11">
        <f>[22]Fevereiro!$E$33</f>
        <v>65.5</v>
      </c>
      <c r="AE26" s="87">
        <f t="shared" si="1"/>
        <v>77.349137931034477</v>
      </c>
      <c r="AG26" t="s">
        <v>47</v>
      </c>
      <c r="AH26" t="s">
        <v>47</v>
      </c>
    </row>
    <row r="27" spans="1:34" x14ac:dyDescent="0.2">
      <c r="A27" s="57" t="s">
        <v>8</v>
      </c>
      <c r="B27" s="11">
        <f>[23]Fevereiro!$E$5</f>
        <v>88.541666666666671</v>
      </c>
      <c r="C27" s="11">
        <f>[23]Fevereiro!$E$6</f>
        <v>87.111111111111114</v>
      </c>
      <c r="D27" s="11">
        <f>[23]Fevereiro!$E$7</f>
        <v>82.421052631578945</v>
      </c>
      <c r="E27" s="11">
        <f>[23]Fevereiro!$E$8</f>
        <v>81.75</v>
      </c>
      <c r="F27" s="11">
        <f>[23]Fevereiro!$E$9</f>
        <v>85.782608695652172</v>
      </c>
      <c r="G27" s="11">
        <f>[23]Fevereiro!$E$10</f>
        <v>74.13333333333334</v>
      </c>
      <c r="H27" s="11">
        <f>[23]Fevereiro!$E$11</f>
        <v>74.291666666666671</v>
      </c>
      <c r="I27" s="11">
        <f>[23]Fevereiro!$E$12</f>
        <v>77.75</v>
      </c>
      <c r="J27" s="11">
        <f>[23]Fevereiro!$E$13</f>
        <v>75.541666666666671</v>
      </c>
      <c r="K27" s="11">
        <f>[23]Fevereiro!$E$14</f>
        <v>77.857142857142861</v>
      </c>
      <c r="L27" s="11">
        <f>[23]Fevereiro!$E$15</f>
        <v>76.588235294117652</v>
      </c>
      <c r="M27" s="11">
        <f>[23]Fevereiro!$E$16</f>
        <v>73.791666666666671</v>
      </c>
      <c r="N27" s="11">
        <f>[23]Fevereiro!$E$17</f>
        <v>68.458333333333329</v>
      </c>
      <c r="O27" s="11">
        <f>[23]Fevereiro!$E$18</f>
        <v>69.375</v>
      </c>
      <c r="P27" s="11">
        <f>[23]Fevereiro!$E$19</f>
        <v>67.916666666666671</v>
      </c>
      <c r="Q27" s="11">
        <f>[23]Fevereiro!$E$20</f>
        <v>71.791666666666671</v>
      </c>
      <c r="R27" s="11">
        <f>[23]Fevereiro!$E$21</f>
        <v>70.666666666666671</v>
      </c>
      <c r="S27" s="11">
        <f>[23]Fevereiro!$E$22</f>
        <v>73.375</v>
      </c>
      <c r="T27" s="11">
        <f>[23]Fevereiro!$E$23</f>
        <v>85.409090909090907</v>
      </c>
      <c r="U27" s="11">
        <f>[23]Fevereiro!$E$24</f>
        <v>82.13636363636364</v>
      </c>
      <c r="V27" s="11">
        <f>[23]Fevereiro!$E$25</f>
        <v>68.208333333333329</v>
      </c>
      <c r="W27" s="11">
        <f>[23]Fevereiro!$E$26</f>
        <v>51.25</v>
      </c>
      <c r="X27" s="11">
        <f>[23]Fevereiro!$E$27</f>
        <v>66.958333333333329</v>
      </c>
      <c r="Y27" s="11">
        <f>[23]Fevereiro!$E$28</f>
        <v>77.583333333333329</v>
      </c>
      <c r="Z27" s="11">
        <f>[23]Fevereiro!$E$29</f>
        <v>76.458333333333329</v>
      </c>
      <c r="AA27" s="11">
        <f>[23]Fevereiro!$E$30</f>
        <v>78.75</v>
      </c>
      <c r="AB27" s="11">
        <f>[23]Fevereiro!$E$31</f>
        <v>69.75</v>
      </c>
      <c r="AC27" s="11">
        <f>[23]Fevereiro!$E$32</f>
        <v>67.583333333333329</v>
      </c>
      <c r="AD27" s="11">
        <f>[23]Fevereiro!$E$33</f>
        <v>66.083333333333329</v>
      </c>
      <c r="AE27" s="87">
        <f t="shared" si="1"/>
        <v>74.734963395461762</v>
      </c>
    </row>
    <row r="28" spans="1:34" x14ac:dyDescent="0.2">
      <c r="A28" s="57" t="s">
        <v>9</v>
      </c>
      <c r="B28" s="11">
        <f>[24]Fevereiro!$E$5</f>
        <v>78.125</v>
      </c>
      <c r="C28" s="11">
        <f>[24]Fevereiro!$E$6</f>
        <v>83.166666666666671</v>
      </c>
      <c r="D28" s="11">
        <f>[24]Fevereiro!$E$7</f>
        <v>84.411764705882348</v>
      </c>
      <c r="E28" s="11">
        <f>[24]Fevereiro!$E$8</f>
        <v>81.25</v>
      </c>
      <c r="F28" s="11">
        <f>[24]Fevereiro!$E$9</f>
        <v>79.125</v>
      </c>
      <c r="G28" s="11">
        <f>[24]Fevereiro!$E$10</f>
        <v>77</v>
      </c>
      <c r="H28" s="11">
        <f>[24]Fevereiro!$E$11</f>
        <v>70.583333333333329</v>
      </c>
      <c r="I28" s="11">
        <f>[24]Fevereiro!$E$12</f>
        <v>75.833333333333329</v>
      </c>
      <c r="J28" s="11">
        <f>[24]Fevereiro!$E$13</f>
        <v>73.541666666666671</v>
      </c>
      <c r="K28" s="11">
        <f>[24]Fevereiro!$E$14</f>
        <v>75.043478260869563</v>
      </c>
      <c r="L28" s="11">
        <f>[24]Fevereiro!$E$15</f>
        <v>83.5</v>
      </c>
      <c r="M28" s="11">
        <f>[24]Fevereiro!$E$16</f>
        <v>70.583333333333329</v>
      </c>
      <c r="N28" s="11">
        <f>[24]Fevereiro!$E$17</f>
        <v>66.166666666666671</v>
      </c>
      <c r="O28" s="11">
        <f>[24]Fevereiro!$E$18</f>
        <v>63.166666666666664</v>
      </c>
      <c r="P28" s="11">
        <f>[24]Fevereiro!$E$19</f>
        <v>59.541666666666664</v>
      </c>
      <c r="Q28" s="11">
        <f>[24]Fevereiro!$E$20</f>
        <v>62.291666666666664</v>
      </c>
      <c r="R28" s="11">
        <f>[24]Fevereiro!$E$21</f>
        <v>61.833333333333336</v>
      </c>
      <c r="S28" s="11">
        <f>[24]Fevereiro!$E$22</f>
        <v>66.833333333333329</v>
      </c>
      <c r="T28" s="11">
        <f>[24]Fevereiro!$E$23</f>
        <v>78.173913043478265</v>
      </c>
      <c r="U28" s="11">
        <f>[24]Fevereiro!$E$24</f>
        <v>86.5</v>
      </c>
      <c r="V28" s="11">
        <f>[24]Fevereiro!$E$25</f>
        <v>81.125</v>
      </c>
      <c r="W28" s="11">
        <f>[24]Fevereiro!$E$26</f>
        <v>50.458333333333336</v>
      </c>
      <c r="X28" s="11">
        <f>[24]Fevereiro!$E$27</f>
        <v>60.333333333333336</v>
      </c>
      <c r="Y28" s="11">
        <f>[24]Fevereiro!$E$28</f>
        <v>76.291666666666671</v>
      </c>
      <c r="Z28" s="11">
        <f>[24]Fevereiro!$E$29</f>
        <v>81.708333333333329</v>
      </c>
      <c r="AA28" s="11">
        <f>[24]Fevereiro!$E$30</f>
        <v>87.5</v>
      </c>
      <c r="AB28" s="11">
        <f>[24]Fevereiro!$E$31</f>
        <v>65.583333333333329</v>
      </c>
      <c r="AC28" s="11">
        <f>[24]Fevereiro!$E$32</f>
        <v>67.083333333333329</v>
      </c>
      <c r="AD28" s="11">
        <f>[24]Fevereiro!$E$33</f>
        <v>64.041666666666671</v>
      </c>
      <c r="AE28" s="87">
        <f t="shared" si="1"/>
        <v>72.786062850927465</v>
      </c>
      <c r="AG28" t="s">
        <v>47</v>
      </c>
    </row>
    <row r="29" spans="1:34" x14ac:dyDescent="0.2">
      <c r="A29" s="57" t="s">
        <v>42</v>
      </c>
      <c r="B29" s="11">
        <f>[25]Fevereiro!$E$5</f>
        <v>83.541666666666671</v>
      </c>
      <c r="C29" s="11">
        <f>[25]Fevereiro!$E$6</f>
        <v>83.958333333333329</v>
      </c>
      <c r="D29" s="11">
        <f>[25]Fevereiro!$E$7</f>
        <v>81.708333333333329</v>
      </c>
      <c r="E29" s="11">
        <f>[25]Fevereiro!$E$8</f>
        <v>78.833333333333329</v>
      </c>
      <c r="F29" s="11">
        <f>[25]Fevereiro!$E$9</f>
        <v>77.208333333333329</v>
      </c>
      <c r="G29" s="11">
        <f>[25]Fevereiro!$E$10</f>
        <v>76.708333333333329</v>
      </c>
      <c r="H29" s="11">
        <f>[25]Fevereiro!$E$11</f>
        <v>76.5</v>
      </c>
      <c r="I29" s="11">
        <f>[25]Fevereiro!$E$12</f>
        <v>76.875</v>
      </c>
      <c r="J29" s="11">
        <f>[25]Fevereiro!$E$13</f>
        <v>72.916666666666671</v>
      </c>
      <c r="K29" s="11">
        <f>[25]Fevereiro!$E$14</f>
        <v>77.583333333333329</v>
      </c>
      <c r="L29" s="11">
        <f>[25]Fevereiro!$E$15</f>
        <v>82.708333333333329</v>
      </c>
      <c r="M29" s="11">
        <f>[25]Fevereiro!$E$16</f>
        <v>77.666666666666671</v>
      </c>
      <c r="N29" s="11">
        <f>[25]Fevereiro!$E$17</f>
        <v>74.333333333333329</v>
      </c>
      <c r="O29" s="11">
        <f>[25]Fevereiro!$E$18</f>
        <v>71.791666666666671</v>
      </c>
      <c r="P29" s="11">
        <f>[25]Fevereiro!$E$19</f>
        <v>71.958333333333329</v>
      </c>
      <c r="Q29" s="11">
        <f>[25]Fevereiro!$E$20</f>
        <v>71.833333333333329</v>
      </c>
      <c r="R29" s="11">
        <f>[25]Fevereiro!$E$21</f>
        <v>69</v>
      </c>
      <c r="S29" s="11">
        <f>[25]Fevereiro!$E$22</f>
        <v>67</v>
      </c>
      <c r="T29" s="11">
        <f>[25]Fevereiro!$E$23</f>
        <v>71.083333333333329</v>
      </c>
      <c r="U29" s="11">
        <f>[25]Fevereiro!$E$24</f>
        <v>76.958333333333329</v>
      </c>
      <c r="V29" s="11">
        <f>[25]Fevereiro!$E$25</f>
        <v>78.5</v>
      </c>
      <c r="W29" s="11">
        <f>[25]Fevereiro!$E$26</f>
        <v>55.458333333333336</v>
      </c>
      <c r="X29" s="11">
        <f>[25]Fevereiro!$E$27</f>
        <v>55.875</v>
      </c>
      <c r="Y29" s="11">
        <f>[25]Fevereiro!$E$28</f>
        <v>64.333333333333329</v>
      </c>
      <c r="Z29" s="11">
        <f>[25]Fevereiro!$E$29</f>
        <v>74.25</v>
      </c>
      <c r="AA29" s="11">
        <f>[25]Fevereiro!$E$30</f>
        <v>82.5</v>
      </c>
      <c r="AB29" s="11">
        <f>[25]Fevereiro!$E$31</f>
        <v>68.875</v>
      </c>
      <c r="AC29" s="11">
        <f>[25]Fevereiro!$E$32</f>
        <v>59.875</v>
      </c>
      <c r="AD29" s="11">
        <f>[25]Fevereiro!$E$33</f>
        <v>59.916666666666664</v>
      </c>
      <c r="AE29" s="87">
        <f t="shared" si="1"/>
        <v>73.094827586206875</v>
      </c>
      <c r="AH29" t="s">
        <v>47</v>
      </c>
    </row>
    <row r="30" spans="1:34" x14ac:dyDescent="0.2">
      <c r="A30" s="57" t="s">
        <v>10</v>
      </c>
      <c r="B30" s="11">
        <f>[26]Fevereiro!$E$5</f>
        <v>87.791666666666671</v>
      </c>
      <c r="C30" s="11">
        <f>[26]Fevereiro!$E$6</f>
        <v>85.583333333333329</v>
      </c>
      <c r="D30" s="11">
        <f>[26]Fevereiro!$E$7</f>
        <v>85.166666666666671</v>
      </c>
      <c r="E30" s="11">
        <f>[26]Fevereiro!$E$8</f>
        <v>79.333333333333329</v>
      </c>
      <c r="F30" s="11">
        <f>[26]Fevereiro!$E$9</f>
        <v>81.541666666666671</v>
      </c>
      <c r="G30" s="11">
        <f>[26]Fevereiro!$E$10</f>
        <v>77.291666666666671</v>
      </c>
      <c r="H30" s="11">
        <f>[26]Fevereiro!$E$11</f>
        <v>71.666666666666671</v>
      </c>
      <c r="I30" s="11">
        <f>[26]Fevereiro!$E$12</f>
        <v>79.25</v>
      </c>
      <c r="J30" s="11">
        <f>[26]Fevereiro!$E$13</f>
        <v>75.041666666666671</v>
      </c>
      <c r="K30" s="11">
        <f>[26]Fevereiro!$E$14</f>
        <v>75.125</v>
      </c>
      <c r="L30" s="11">
        <f>[26]Fevereiro!$E$15</f>
        <v>87.416666666666671</v>
      </c>
      <c r="M30" s="11">
        <f>[26]Fevereiro!$E$16</f>
        <v>72.25</v>
      </c>
      <c r="N30" s="11">
        <f>[26]Fevereiro!$E$17</f>
        <v>67</v>
      </c>
      <c r="O30" s="11">
        <f>[26]Fevereiro!$E$18</f>
        <v>63.833333333333336</v>
      </c>
      <c r="P30" s="11">
        <f>[26]Fevereiro!$E$19</f>
        <v>66.916666666666671</v>
      </c>
      <c r="Q30" s="11">
        <f>[26]Fevereiro!$E$20</f>
        <v>70.333333333333329</v>
      </c>
      <c r="R30" s="11">
        <f>[26]Fevereiro!$E$21</f>
        <v>64.166666666666671</v>
      </c>
      <c r="S30" s="11">
        <f>[26]Fevereiro!$E$22</f>
        <v>66.083333333333329</v>
      </c>
      <c r="T30" s="11">
        <f>[26]Fevereiro!$E$23</f>
        <v>79.833333333333329</v>
      </c>
      <c r="U30" s="11">
        <f>[26]Fevereiro!$E$24</f>
        <v>87.916666666666671</v>
      </c>
      <c r="V30" s="11">
        <f>[26]Fevereiro!$E$25</f>
        <v>75.125</v>
      </c>
      <c r="W30" s="11">
        <f>[26]Fevereiro!$E$26</f>
        <v>50.708333333333336</v>
      </c>
      <c r="X30" s="11">
        <f>[26]Fevereiro!$E$27</f>
        <v>61.208333333333336</v>
      </c>
      <c r="Y30" s="11">
        <f>[26]Fevereiro!$E$28</f>
        <v>77.833333333333329</v>
      </c>
      <c r="Z30" s="11">
        <f>[26]Fevereiro!$E$29</f>
        <v>74.166666666666671</v>
      </c>
      <c r="AA30" s="11">
        <f>[26]Fevereiro!$E$30</f>
        <v>85.75</v>
      </c>
      <c r="AB30" s="11">
        <f>[26]Fevereiro!$E$31</f>
        <v>69.875</v>
      </c>
      <c r="AC30" s="11">
        <f>[26]Fevereiro!$E$32</f>
        <v>67.458333333333329</v>
      </c>
      <c r="AD30" s="11">
        <f>[26]Fevereiro!$E$33</f>
        <v>65.625</v>
      </c>
      <c r="AE30" s="87">
        <f t="shared" si="1"/>
        <v>74.182471264367805</v>
      </c>
      <c r="AG30" t="s">
        <v>47</v>
      </c>
      <c r="AH30" t="s">
        <v>47</v>
      </c>
    </row>
    <row r="31" spans="1:34" x14ac:dyDescent="0.2">
      <c r="A31" s="57" t="s">
        <v>172</v>
      </c>
      <c r="B31" s="11">
        <f>[27]Fevereiro!$E$5</f>
        <v>85.235294117647058</v>
      </c>
      <c r="C31" s="11">
        <f>[27]Fevereiro!$E$6</f>
        <v>90.388888888888886</v>
      </c>
      <c r="D31" s="11">
        <f>[27]Fevereiro!$E$7</f>
        <v>87</v>
      </c>
      <c r="E31" s="11">
        <f>[27]Fevereiro!$E$8</f>
        <v>87.722222222222229</v>
      </c>
      <c r="F31" s="11">
        <f>[27]Fevereiro!$E$9</f>
        <v>86.529411764705884</v>
      </c>
      <c r="G31" s="11">
        <f>[27]Fevereiro!$E$10</f>
        <v>79.111111111111114</v>
      </c>
      <c r="H31" s="11">
        <f>[27]Fevereiro!$E$11</f>
        <v>74.5</v>
      </c>
      <c r="I31" s="11">
        <f>[27]Fevereiro!$E$12</f>
        <v>78.058823529411768</v>
      </c>
      <c r="J31" s="11">
        <f>[27]Fevereiro!$E$13</f>
        <v>76.166666666666671</v>
      </c>
      <c r="K31" s="11">
        <f>[27]Fevereiro!$E$14</f>
        <v>72.529411764705884</v>
      </c>
      <c r="L31" s="11">
        <f>[27]Fevereiro!$E$15</f>
        <v>86.882352941176464</v>
      </c>
      <c r="M31" s="11">
        <f>[27]Fevereiro!$E$16</f>
        <v>78.882352941176464</v>
      </c>
      <c r="N31" s="11">
        <f>[27]Fevereiro!$E$17</f>
        <v>71.277777777777771</v>
      </c>
      <c r="O31" s="11">
        <f>[27]Fevereiro!$E$18</f>
        <v>70</v>
      </c>
      <c r="P31" s="11">
        <f>[27]Fevereiro!$E$19</f>
        <v>74.45</v>
      </c>
      <c r="Q31" s="11">
        <f>[27]Fevereiro!$E$20</f>
        <v>71.352941176470594</v>
      </c>
      <c r="R31" s="11">
        <f>[27]Fevereiro!$E$21</f>
        <v>63.555555555555557</v>
      </c>
      <c r="S31" s="11">
        <f>[27]Fevereiro!$E$22</f>
        <v>62.117647058823529</v>
      </c>
      <c r="T31" s="11">
        <f>[27]Fevereiro!$E$23</f>
        <v>74.17647058823529</v>
      </c>
      <c r="U31" s="11">
        <f>[27]Fevereiro!$E$24</f>
        <v>78.400000000000006</v>
      </c>
      <c r="V31" s="11">
        <f>[27]Fevereiro!$E$25</f>
        <v>66.4375</v>
      </c>
      <c r="W31" s="11">
        <f>[27]Fevereiro!$E$26</f>
        <v>50.526315789473685</v>
      </c>
      <c r="X31" s="11">
        <f>[27]Fevereiro!$E$27</f>
        <v>54</v>
      </c>
      <c r="Y31" s="11">
        <f>[27]Fevereiro!$E$28</f>
        <v>75.263157894736835</v>
      </c>
      <c r="Z31" s="11">
        <f>[27]Fevereiro!$E$29</f>
        <v>69.588235294117652</v>
      </c>
      <c r="AA31" s="11">
        <f>[27]Fevereiro!$E$30</f>
        <v>79.235294117647058</v>
      </c>
      <c r="AB31" s="11">
        <f>[27]Fevereiro!$E$31</f>
        <v>58.529411764705884</v>
      </c>
      <c r="AC31" s="11">
        <f>[27]Fevereiro!$E$32</f>
        <v>55.352941176470587</v>
      </c>
      <c r="AD31" s="11">
        <f>[27]Fevereiro!$E$33</f>
        <v>55.823529411764703</v>
      </c>
      <c r="AE31" s="87">
        <f t="shared" si="1"/>
        <v>72.865286674258329</v>
      </c>
      <c r="AG31" t="s">
        <v>47</v>
      </c>
    </row>
    <row r="32" spans="1:34" x14ac:dyDescent="0.2">
      <c r="A32" s="57" t="s">
        <v>11</v>
      </c>
      <c r="B32" s="11" t="str">
        <f>[28]Fevereiro!$E$5</f>
        <v>*</v>
      </c>
      <c r="C32" s="11" t="str">
        <f>[28]Fevereiro!$E$6</f>
        <v>*</v>
      </c>
      <c r="D32" s="11" t="str">
        <f>[28]Fevereiro!$E$7</f>
        <v>*</v>
      </c>
      <c r="E32" s="11" t="str">
        <f>[28]Fevereiro!$E$8</f>
        <v>*</v>
      </c>
      <c r="F32" s="11" t="str">
        <f>[28]Fevereiro!$E$9</f>
        <v>*</v>
      </c>
      <c r="G32" s="11" t="str">
        <f>[28]Fevereiro!$E$10</f>
        <v>*</v>
      </c>
      <c r="H32" s="11" t="str">
        <f>[28]Fevereiro!$E$11</f>
        <v>*</v>
      </c>
      <c r="I32" s="11" t="str">
        <f>[28]Fevereiro!$E$12</f>
        <v>*</v>
      </c>
      <c r="J32" s="11" t="str">
        <f>[28]Fevereiro!$E$13</f>
        <v>*</v>
      </c>
      <c r="K32" s="11" t="str">
        <f>[28]Fevereiro!$E$14</f>
        <v>*</v>
      </c>
      <c r="L32" s="11" t="str">
        <f>[28]Fevereiro!$E$15</f>
        <v>*</v>
      </c>
      <c r="M32" s="11" t="str">
        <f>[28]Fevereiro!$E$16</f>
        <v>*</v>
      </c>
      <c r="N32" s="11" t="str">
        <f>[28]Fevereiro!$E$17</f>
        <v>*</v>
      </c>
      <c r="O32" s="11" t="str">
        <f>[28]Fevereiro!$E$18</f>
        <v>*</v>
      </c>
      <c r="P32" s="11" t="str">
        <f>[28]Fevereiro!$E$19</f>
        <v>*</v>
      </c>
      <c r="Q32" s="11" t="str">
        <f>[28]Fevereiro!$E$20</f>
        <v>*</v>
      </c>
      <c r="R32" s="11" t="str">
        <f>[28]Fevereiro!$E$21</f>
        <v>*</v>
      </c>
      <c r="S32" s="11" t="str">
        <f>[28]Fevereiro!$E$22</f>
        <v>*</v>
      </c>
      <c r="T32" s="11" t="str">
        <f>[28]Fevereiro!$E$23</f>
        <v>*</v>
      </c>
      <c r="U32" s="11" t="str">
        <f>[28]Fevereiro!$E$24</f>
        <v>*</v>
      </c>
      <c r="V32" s="11" t="str">
        <f>[28]Fevereiro!$E$25</f>
        <v>*</v>
      </c>
      <c r="W32" s="11" t="str">
        <f>[28]Fevereiro!$E$26</f>
        <v>*</v>
      </c>
      <c r="X32" s="11" t="str">
        <f>[28]Fevereiro!$E$27</f>
        <v>*</v>
      </c>
      <c r="Y32" s="11" t="str">
        <f>[28]Fevereiro!$E$28</f>
        <v>*</v>
      </c>
      <c r="Z32" s="11" t="str">
        <f>[28]Fevereiro!$E$29</f>
        <v>*</v>
      </c>
      <c r="AA32" s="11" t="str">
        <f>[28]Fevereiro!$E$30</f>
        <v>*</v>
      </c>
      <c r="AB32" s="11" t="str">
        <f>[28]Fevereiro!$E$31</f>
        <v>*</v>
      </c>
      <c r="AC32" s="11" t="str">
        <f>[28]Fevereiro!$E$32</f>
        <v>*</v>
      </c>
      <c r="AD32" s="11" t="str">
        <f>[28]Fevereiro!$E$33</f>
        <v>*</v>
      </c>
      <c r="AE32" s="87" t="s">
        <v>226</v>
      </c>
      <c r="AH32" t="s">
        <v>47</v>
      </c>
    </row>
    <row r="33" spans="1:35" s="5" customFormat="1" x14ac:dyDescent="0.2">
      <c r="A33" s="57" t="s">
        <v>12</v>
      </c>
      <c r="B33" s="11">
        <f>[29]Fevereiro!$E$5</f>
        <v>79.478260869565219</v>
      </c>
      <c r="C33" s="11">
        <f>[29]Fevereiro!$E$6</f>
        <v>79.25</v>
      </c>
      <c r="D33" s="11">
        <f>[29]Fevereiro!$E$7</f>
        <v>80.25</v>
      </c>
      <c r="E33" s="11">
        <f>[29]Fevereiro!$E$8</f>
        <v>84.166666666666671</v>
      </c>
      <c r="F33" s="11">
        <f>[29]Fevereiro!$E$9</f>
        <v>86</v>
      </c>
      <c r="G33" s="11">
        <f>[29]Fevereiro!$E$10</f>
        <v>80.333333333333329</v>
      </c>
      <c r="H33" s="11">
        <f>[29]Fevereiro!$E$11</f>
        <v>80.333333333333329</v>
      </c>
      <c r="I33" s="11">
        <f>[29]Fevereiro!$E$12</f>
        <v>74.272727272727266</v>
      </c>
      <c r="J33" s="11">
        <f>[29]Fevereiro!$E$13</f>
        <v>79.541666666666671</v>
      </c>
      <c r="K33" s="11">
        <f>[29]Fevereiro!$E$14</f>
        <v>82.458333333333329</v>
      </c>
      <c r="L33" s="11">
        <f>[29]Fevereiro!$E$15</f>
        <v>83.304347826086953</v>
      </c>
      <c r="M33" s="11">
        <f>[29]Fevereiro!$E$16</f>
        <v>82.083333333333329</v>
      </c>
      <c r="N33" s="11">
        <f>[29]Fevereiro!$E$17</f>
        <v>81.041666666666671</v>
      </c>
      <c r="O33" s="11">
        <f>[29]Fevereiro!$E$18</f>
        <v>82.541666666666671</v>
      </c>
      <c r="P33" s="11">
        <f>[29]Fevereiro!$E$19</f>
        <v>76.333333333333329</v>
      </c>
      <c r="Q33" s="11">
        <f>[29]Fevereiro!$E$20</f>
        <v>78.458333333333329</v>
      </c>
      <c r="R33" s="11">
        <f>[29]Fevereiro!$E$21</f>
        <v>74.833333333333329</v>
      </c>
      <c r="S33" s="11">
        <f>[29]Fevereiro!$E$22</f>
        <v>73.041666666666671</v>
      </c>
      <c r="T33" s="11">
        <f>[29]Fevereiro!$E$23</f>
        <v>77.833333333333329</v>
      </c>
      <c r="U33" s="11">
        <f>[29]Fevereiro!$E$24</f>
        <v>84.958333333333329</v>
      </c>
      <c r="V33" s="11">
        <f>[29]Fevereiro!$E$25</f>
        <v>87.75</v>
      </c>
      <c r="W33" s="11">
        <f>[29]Fevereiro!$E$26</f>
        <v>61.333333333333336</v>
      </c>
      <c r="X33" s="11">
        <f>[29]Fevereiro!$E$27</f>
        <v>58.541666666666664</v>
      </c>
      <c r="Y33" s="11">
        <f>[29]Fevereiro!$E$28</f>
        <v>72.916666666666671</v>
      </c>
      <c r="Z33" s="11">
        <f>[29]Fevereiro!$E$29</f>
        <v>82.125</v>
      </c>
      <c r="AA33" s="11">
        <f>[29]Fevereiro!$E$30</f>
        <v>84.833333333333329</v>
      </c>
      <c r="AB33" s="11">
        <f>[29]Fevereiro!$E$31</f>
        <v>71.041666666666671</v>
      </c>
      <c r="AC33" s="11">
        <f>[29]Fevereiro!$E$32</f>
        <v>67.458333333333329</v>
      </c>
      <c r="AD33" s="11">
        <f>[29]Fevereiro!$E$33</f>
        <v>67.333333333333329</v>
      </c>
      <c r="AE33" s="87">
        <f t="shared" si="1"/>
        <v>77.718862159829172</v>
      </c>
    </row>
    <row r="34" spans="1:35" x14ac:dyDescent="0.2">
      <c r="A34" s="57" t="s">
        <v>13</v>
      </c>
      <c r="B34" s="11">
        <f>[30]Fevereiro!$E$5</f>
        <v>79.857142857142861</v>
      </c>
      <c r="C34" s="11">
        <f>[30]Fevereiro!$E$6</f>
        <v>81.913043478260875</v>
      </c>
      <c r="D34" s="11">
        <f>[30]Fevereiro!$E$7</f>
        <v>82.454545454545453</v>
      </c>
      <c r="E34" s="11">
        <f>[30]Fevereiro!$E$8</f>
        <v>72.235294117647058</v>
      </c>
      <c r="F34" s="11">
        <f>[30]Fevereiro!$E$9</f>
        <v>82.583333333333329</v>
      </c>
      <c r="G34" s="11">
        <f>[30]Fevereiro!$E$10</f>
        <v>83.208333333333329</v>
      </c>
      <c r="H34" s="11">
        <f>[30]Fevereiro!$E$11</f>
        <v>82.208333333333329</v>
      </c>
      <c r="I34" s="11">
        <f>[30]Fevereiro!$E$12</f>
        <v>78.041666666666671</v>
      </c>
      <c r="J34" s="11">
        <f>[30]Fevereiro!$E$13</f>
        <v>84.625</v>
      </c>
      <c r="K34" s="11">
        <f>[30]Fevereiro!$E$14</f>
        <v>83.75</v>
      </c>
      <c r="L34" s="11">
        <f>[30]Fevereiro!$E$15</f>
        <v>83.125</v>
      </c>
      <c r="M34" s="11">
        <f>[30]Fevereiro!$E$16</f>
        <v>87</v>
      </c>
      <c r="N34" s="11">
        <f>[30]Fevereiro!$E$17</f>
        <v>80.333333333333329</v>
      </c>
      <c r="O34" s="11">
        <f>[30]Fevereiro!$E$18</f>
        <v>76.666666666666671</v>
      </c>
      <c r="P34" s="11">
        <f>[30]Fevereiro!$E$19</f>
        <v>70.625</v>
      </c>
      <c r="Q34" s="11">
        <f>[30]Fevereiro!$E$20</f>
        <v>76.125</v>
      </c>
      <c r="R34" s="11">
        <f>[30]Fevereiro!$E$21</f>
        <v>72.958333333333329</v>
      </c>
      <c r="S34" s="11">
        <f>[30]Fevereiro!$E$22</f>
        <v>70.083333333333329</v>
      </c>
      <c r="T34" s="11">
        <f>[30]Fevereiro!$E$23</f>
        <v>76.333333333333329</v>
      </c>
      <c r="U34" s="11">
        <f>[30]Fevereiro!$E$24</f>
        <v>87.791666666666671</v>
      </c>
      <c r="V34" s="11">
        <f>[30]Fevereiro!$E$25</f>
        <v>82.833333333333329</v>
      </c>
      <c r="W34" s="11">
        <f>[30]Fevereiro!$E$26</f>
        <v>77.61904761904762</v>
      </c>
      <c r="X34" s="11">
        <f>[30]Fevereiro!$E$27</f>
        <v>71.478260869565219</v>
      </c>
      <c r="Y34" s="11">
        <f>[30]Fevereiro!$E$28</f>
        <v>76.333333333333329</v>
      </c>
      <c r="Z34" s="11">
        <f>[30]Fevereiro!$E$29</f>
        <v>78.083333333333329</v>
      </c>
      <c r="AA34" s="11">
        <f>[30]Fevereiro!$E$30</f>
        <v>84.625</v>
      </c>
      <c r="AB34" s="11">
        <f>[30]Fevereiro!$E$31</f>
        <v>71.7</v>
      </c>
      <c r="AC34" s="11">
        <f>[30]Fevereiro!$E$32</f>
        <v>70.875</v>
      </c>
      <c r="AD34" s="11">
        <f>[30]Fevereiro!$E$33</f>
        <v>69.272727272727266</v>
      </c>
      <c r="AE34" s="87">
        <f t="shared" si="1"/>
        <v>78.439255000078262</v>
      </c>
      <c r="AG34" t="s">
        <v>47</v>
      </c>
    </row>
    <row r="35" spans="1:35" x14ac:dyDescent="0.2">
      <c r="A35" s="57" t="s">
        <v>173</v>
      </c>
      <c r="B35" s="11">
        <f>[31]Fevereiro!$E$5</f>
        <v>81.791666666666671</v>
      </c>
      <c r="C35" s="11">
        <f>[31]Fevereiro!$E$6</f>
        <v>79.75</v>
      </c>
      <c r="D35" s="11">
        <f>[31]Fevereiro!$E$7</f>
        <v>82.25</v>
      </c>
      <c r="E35" s="11">
        <f>[31]Fevereiro!$E$8</f>
        <v>84.416666666666671</v>
      </c>
      <c r="F35" s="11">
        <f>[31]Fevereiro!$E$9</f>
        <v>85.583333333333329</v>
      </c>
      <c r="G35" s="11">
        <f>[31]Fevereiro!$E$10</f>
        <v>83.875</v>
      </c>
      <c r="H35" s="11">
        <f>[31]Fevereiro!$E$11</f>
        <v>78.166666666666671</v>
      </c>
      <c r="I35" s="11">
        <f>[31]Fevereiro!$E$12</f>
        <v>77.75</v>
      </c>
      <c r="J35" s="11">
        <f>[31]Fevereiro!$E$13</f>
        <v>81.041666666666671</v>
      </c>
      <c r="K35" s="11">
        <f>[31]Fevereiro!$E$14</f>
        <v>79.875</v>
      </c>
      <c r="L35" s="11">
        <f>[31]Fevereiro!$E$15</f>
        <v>80.833333333333329</v>
      </c>
      <c r="M35" s="11">
        <f>[31]Fevereiro!$E$16</f>
        <v>80.666666666666671</v>
      </c>
      <c r="N35" s="11">
        <f>[31]Fevereiro!$E$17</f>
        <v>76.458333333333329</v>
      </c>
      <c r="O35" s="11">
        <f>[31]Fevereiro!$E$18</f>
        <v>71.041666666666671</v>
      </c>
      <c r="P35" s="11">
        <f>[31]Fevereiro!$E$19</f>
        <v>73.041666666666671</v>
      </c>
      <c r="Q35" s="11">
        <f>[31]Fevereiro!$E$20</f>
        <v>75.291666666666671</v>
      </c>
      <c r="R35" s="11">
        <f>[31]Fevereiro!$E$21</f>
        <v>70.375</v>
      </c>
      <c r="S35" s="11">
        <f>[31]Fevereiro!$E$22</f>
        <v>69.666666666666671</v>
      </c>
      <c r="T35" s="11">
        <f>[31]Fevereiro!$E$23</f>
        <v>74.416666666666671</v>
      </c>
      <c r="U35" s="11">
        <f>[31]Fevereiro!$E$24</f>
        <v>80.5</v>
      </c>
      <c r="V35" s="11">
        <f>[31]Fevereiro!$E$25</f>
        <v>81.333333333333329</v>
      </c>
      <c r="W35" s="11">
        <f>[31]Fevereiro!$E$26</f>
        <v>65</v>
      </c>
      <c r="X35" s="11">
        <f>[31]Fevereiro!$E$27</f>
        <v>69.958333333333329</v>
      </c>
      <c r="Y35" s="11">
        <f>[31]Fevereiro!$E$28</f>
        <v>78.708333333333329</v>
      </c>
      <c r="Z35" s="11">
        <f>[31]Fevereiro!$E$29</f>
        <v>79.166666666666671</v>
      </c>
      <c r="AA35" s="11">
        <f>[31]Fevereiro!$E$30</f>
        <v>84.5</v>
      </c>
      <c r="AB35" s="11">
        <f>[31]Fevereiro!$E$31</f>
        <v>79.875</v>
      </c>
      <c r="AC35" s="11">
        <f>[31]Fevereiro!$E$32</f>
        <v>72.5</v>
      </c>
      <c r="AD35" s="11">
        <f>[31]Fevereiro!$E$33</f>
        <v>67.083333333333329</v>
      </c>
      <c r="AE35" s="87">
        <f t="shared" si="1"/>
        <v>77.410919540229898</v>
      </c>
      <c r="AH35" t="s">
        <v>47</v>
      </c>
    </row>
    <row r="36" spans="1:35" x14ac:dyDescent="0.2">
      <c r="A36" s="57" t="s">
        <v>144</v>
      </c>
      <c r="B36" s="11" t="str">
        <f>[32]Fevereiro!$E$5</f>
        <v>*</v>
      </c>
      <c r="C36" s="11" t="str">
        <f>[32]Fevereiro!$E$6</f>
        <v>*</v>
      </c>
      <c r="D36" s="11" t="str">
        <f>[32]Fevereiro!$E$7</f>
        <v>*</v>
      </c>
      <c r="E36" s="11" t="str">
        <f>[32]Fevereiro!$E$8</f>
        <v>*</v>
      </c>
      <c r="F36" s="11" t="str">
        <f>[32]Fevereiro!$E$9</f>
        <v>*</v>
      </c>
      <c r="G36" s="11" t="str">
        <f>[32]Fevereiro!$E$10</f>
        <v>*</v>
      </c>
      <c r="H36" s="11" t="str">
        <f>[32]Fevereiro!$E$11</f>
        <v>*</v>
      </c>
      <c r="I36" s="11" t="str">
        <f>[32]Fevereiro!$E$12</f>
        <v>*</v>
      </c>
      <c r="J36" s="11" t="str">
        <f>[32]Fevereiro!$E$13</f>
        <v>*</v>
      </c>
      <c r="K36" s="11" t="str">
        <f>[32]Fevereiro!$E$14</f>
        <v>*</v>
      </c>
      <c r="L36" s="11" t="str">
        <f>[32]Fevereiro!$E$15</f>
        <v>*</v>
      </c>
      <c r="M36" s="11" t="str">
        <f>[32]Fevereiro!$E$16</f>
        <v>*</v>
      </c>
      <c r="N36" s="11" t="str">
        <f>[32]Fevereiro!$E$17</f>
        <v>*</v>
      </c>
      <c r="O36" s="11" t="str">
        <f>[32]Fevereiro!$E$18</f>
        <v>*</v>
      </c>
      <c r="P36" s="11" t="str">
        <f>[32]Fevereiro!$E$19</f>
        <v>*</v>
      </c>
      <c r="Q36" s="11" t="str">
        <f>[32]Fevereiro!$E$20</f>
        <v>*</v>
      </c>
      <c r="R36" s="11" t="str">
        <f>[32]Fevereiro!$E$21</f>
        <v>*</v>
      </c>
      <c r="S36" s="11" t="str">
        <f>[32]Fevereiro!$E$22</f>
        <v>*</v>
      </c>
      <c r="T36" s="11" t="str">
        <f>[32]Fevereiro!$E$23</f>
        <v>*</v>
      </c>
      <c r="U36" s="11" t="str">
        <f>[32]Fevereiro!$E$24</f>
        <v>*</v>
      </c>
      <c r="V36" s="11" t="str">
        <f>[32]Fevereiro!$E$25</f>
        <v>*</v>
      </c>
      <c r="W36" s="11" t="str">
        <f>[32]Fevereiro!$E$26</f>
        <v>*</v>
      </c>
      <c r="X36" s="11" t="str">
        <f>[32]Fevereiro!$E$27</f>
        <v>*</v>
      </c>
      <c r="Y36" s="11" t="str">
        <f>[32]Fevereiro!$E$28</f>
        <v>*</v>
      </c>
      <c r="Z36" s="11" t="str">
        <f>[32]Fevereiro!$E$29</f>
        <v>*</v>
      </c>
      <c r="AA36" s="11" t="str">
        <f>[32]Fevereiro!$E$30</f>
        <v>*</v>
      </c>
      <c r="AB36" s="11" t="str">
        <f>[32]Fevereiro!$E$31</f>
        <v>*</v>
      </c>
      <c r="AC36" s="11" t="str">
        <f>[32]Fevereiro!$E$32</f>
        <v>*</v>
      </c>
      <c r="AD36" s="11" t="str">
        <f>[32]Fevereiro!$E$33</f>
        <v>*</v>
      </c>
      <c r="AE36" s="87" t="s">
        <v>226</v>
      </c>
      <c r="AH36" t="s">
        <v>47</v>
      </c>
    </row>
    <row r="37" spans="1:35" x14ac:dyDescent="0.2">
      <c r="A37" s="57" t="s">
        <v>14</v>
      </c>
      <c r="B37" s="11">
        <f>[33]Fevereiro!$E$5</f>
        <v>64.230769230769226</v>
      </c>
      <c r="C37" s="11">
        <f>[33]Fevereiro!$E$6</f>
        <v>68.066666666666663</v>
      </c>
      <c r="D37" s="11">
        <f>[33]Fevereiro!$E$7</f>
        <v>60.846153846153847</v>
      </c>
      <c r="E37" s="11">
        <f>[33]Fevereiro!$E$8</f>
        <v>63.833333333333336</v>
      </c>
      <c r="F37" s="11">
        <f>[33]Fevereiro!$E$9</f>
        <v>72.384615384615387</v>
      </c>
      <c r="G37" s="11">
        <f>[33]Fevereiro!$E$10</f>
        <v>67.416666666666671</v>
      </c>
      <c r="H37" s="11">
        <f>[33]Fevereiro!$E$11</f>
        <v>75.833333333333329</v>
      </c>
      <c r="I37" s="11">
        <f>[33]Fevereiro!$E$12</f>
        <v>65</v>
      </c>
      <c r="J37" s="11">
        <f>[33]Fevereiro!$E$13</f>
        <v>66.555555555555557</v>
      </c>
      <c r="K37" s="11">
        <f>[33]Fevereiro!$E$14</f>
        <v>72.333333333333329</v>
      </c>
      <c r="L37" s="11">
        <f>[33]Fevereiro!$E$15</f>
        <v>65.714285714285708</v>
      </c>
      <c r="M37" s="11">
        <f>[33]Fevereiro!$E$16</f>
        <v>71.444444444444443</v>
      </c>
      <c r="N37" s="11">
        <f>[33]Fevereiro!$E$17</f>
        <v>61.777777777777779</v>
      </c>
      <c r="O37" s="11">
        <f>[33]Fevereiro!$E$18</f>
        <v>65.444444444444443</v>
      </c>
      <c r="P37" s="11">
        <f>[33]Fevereiro!$E$19</f>
        <v>77</v>
      </c>
      <c r="Q37" s="11" t="str">
        <f>[33]Fevereiro!$E$20</f>
        <v>*</v>
      </c>
      <c r="R37" s="11" t="str">
        <f>[33]Fevereiro!$E$21</f>
        <v>*</v>
      </c>
      <c r="S37" s="11" t="str">
        <f>[33]Fevereiro!$E$22</f>
        <v>*</v>
      </c>
      <c r="T37" s="11" t="str">
        <f>[33]Fevereiro!$E$23</f>
        <v>*</v>
      </c>
      <c r="U37" s="11" t="str">
        <f>[33]Fevereiro!$E$24</f>
        <v>*</v>
      </c>
      <c r="V37" s="11" t="str">
        <f>[33]Fevereiro!$E$25</f>
        <v>*</v>
      </c>
      <c r="W37" s="11" t="str">
        <f>[33]Fevereiro!$E$26</f>
        <v>*</v>
      </c>
      <c r="X37" s="11" t="str">
        <f>[33]Fevereiro!$E$27</f>
        <v>*</v>
      </c>
      <c r="Y37" s="11" t="str">
        <f>[33]Fevereiro!$E$28</f>
        <v>*</v>
      </c>
      <c r="Z37" s="11" t="str">
        <f>[33]Fevereiro!$E$29</f>
        <v>*</v>
      </c>
      <c r="AA37" s="11" t="str">
        <f>[33]Fevereiro!$E$30</f>
        <v>*</v>
      </c>
      <c r="AB37" s="11" t="str">
        <f>[33]Fevereiro!$E$31</f>
        <v>*</v>
      </c>
      <c r="AC37" s="11" t="str">
        <f>[33]Fevereiro!$E$32</f>
        <v>*</v>
      </c>
      <c r="AD37" s="11" t="str">
        <f>[33]Fevereiro!$E$33</f>
        <v>*</v>
      </c>
      <c r="AE37" s="87">
        <f t="shared" si="1"/>
        <v>67.858758648758652</v>
      </c>
      <c r="AF37" t="s">
        <v>47</v>
      </c>
      <c r="AH37" s="12" t="s">
        <v>47</v>
      </c>
    </row>
    <row r="38" spans="1:35" x14ac:dyDescent="0.2">
      <c r="A38" s="57" t="s">
        <v>174</v>
      </c>
      <c r="B38" s="11">
        <f>[34]Fevereiro!$E$5</f>
        <v>87.222222222222229</v>
      </c>
      <c r="C38" s="11">
        <f>[34]Fevereiro!$E$6</f>
        <v>88.882352941176464</v>
      </c>
      <c r="D38" s="11">
        <f>[34]Fevereiro!$E$7</f>
        <v>87.4</v>
      </c>
      <c r="E38" s="11">
        <f>[34]Fevereiro!$E$8</f>
        <v>84.8</v>
      </c>
      <c r="F38" s="11">
        <f>[34]Fevereiro!$E$9</f>
        <v>88.9</v>
      </c>
      <c r="G38" s="11">
        <f>[34]Fevereiro!$E$10</f>
        <v>91</v>
      </c>
      <c r="H38" s="11">
        <f>[34]Fevereiro!$E$11</f>
        <v>86.9375</v>
      </c>
      <c r="I38" s="11">
        <f>[34]Fevereiro!$E$12</f>
        <v>84.1875</v>
      </c>
      <c r="J38" s="11">
        <f>[34]Fevereiro!$E$13</f>
        <v>85.8</v>
      </c>
      <c r="K38" s="11">
        <f>[34]Fevereiro!$E$14</f>
        <v>87.375</v>
      </c>
      <c r="L38" s="11">
        <f>[34]Fevereiro!$E$15</f>
        <v>86.684210526315795</v>
      </c>
      <c r="M38" s="11">
        <f>[34]Fevereiro!$E$16</f>
        <v>89</v>
      </c>
      <c r="N38" s="11">
        <f>[34]Fevereiro!$E$17</f>
        <v>89.5625</v>
      </c>
      <c r="O38" s="11">
        <f>[34]Fevereiro!$E$18</f>
        <v>87.214285714285708</v>
      </c>
      <c r="P38" s="11">
        <f>[34]Fevereiro!$E$19</f>
        <v>87.875</v>
      </c>
      <c r="Q38" s="11">
        <f>[34]Fevereiro!$E$20</f>
        <v>86.571428571428569</v>
      </c>
      <c r="R38" s="11">
        <f>[34]Fevereiro!$E$21</f>
        <v>86.647058823529406</v>
      </c>
      <c r="S38" s="11">
        <f>[34]Fevereiro!$E$22</f>
        <v>88.5</v>
      </c>
      <c r="T38" s="11">
        <f>[34]Fevereiro!$E$23</f>
        <v>87.714285714285708</v>
      </c>
      <c r="U38" s="11">
        <f>[34]Fevereiro!$E$24</f>
        <v>87.666666666666671</v>
      </c>
      <c r="V38" s="11">
        <f>[34]Fevereiro!$E$25</f>
        <v>90.10526315789474</v>
      </c>
      <c r="W38" s="11">
        <f>[34]Fevereiro!$E$26</f>
        <v>90.181818181818187</v>
      </c>
      <c r="X38" s="11">
        <f>[34]Fevereiro!$E$27</f>
        <v>92.285714285714292</v>
      </c>
      <c r="Y38" s="11">
        <f>[34]Fevereiro!$E$28</f>
        <v>91.705882352941174</v>
      </c>
      <c r="Z38" s="11">
        <f>[34]Fevereiro!$E$29</f>
        <v>88.21052631578948</v>
      </c>
      <c r="AA38" s="11">
        <f>[34]Fevereiro!$E$30</f>
        <v>90.913043478260875</v>
      </c>
      <c r="AB38" s="11">
        <f>[34]Fevereiro!$E$31</f>
        <v>90.294117647058826</v>
      </c>
      <c r="AC38" s="11">
        <f>[34]Fevereiro!$E$32</f>
        <v>88.6</v>
      </c>
      <c r="AD38" s="11">
        <f>[34]Fevereiro!$E$33</f>
        <v>86.86666666666666</v>
      </c>
      <c r="AE38" s="87">
        <f t="shared" si="1"/>
        <v>88.244932526415724</v>
      </c>
      <c r="AF38" t="s">
        <v>47</v>
      </c>
      <c r="AG38" t="s">
        <v>47</v>
      </c>
    </row>
    <row r="39" spans="1:35" x14ac:dyDescent="0.2">
      <c r="A39" s="57" t="s">
        <v>15</v>
      </c>
      <c r="B39" s="11">
        <f>[35]Fevereiro!$E$5</f>
        <v>82.208333333333329</v>
      </c>
      <c r="C39" s="11">
        <f>[35]Fevereiro!$E$6</f>
        <v>84.041666666666671</v>
      </c>
      <c r="D39" s="11">
        <f>[35]Fevereiro!$E$7</f>
        <v>80.458333333333329</v>
      </c>
      <c r="E39" s="11">
        <f>[35]Fevereiro!$E$8</f>
        <v>86.208333333333329</v>
      </c>
      <c r="F39" s="11">
        <f>[35]Fevereiro!$E$9</f>
        <v>89.083333333333329</v>
      </c>
      <c r="G39" s="11">
        <f>[35]Fevereiro!$E$10</f>
        <v>78.25</v>
      </c>
      <c r="H39" s="11">
        <f>[35]Fevereiro!$E$11</f>
        <v>77.375</v>
      </c>
      <c r="I39" s="11">
        <f>[35]Fevereiro!$E$12</f>
        <v>78.125</v>
      </c>
      <c r="J39" s="11">
        <f>[35]Fevereiro!$E$13</f>
        <v>78.666666666666671</v>
      </c>
      <c r="K39" s="11">
        <f>[35]Fevereiro!$E$14</f>
        <v>79.75</v>
      </c>
      <c r="L39" s="11">
        <f>[35]Fevereiro!$E$15</f>
        <v>87.583333333333329</v>
      </c>
      <c r="M39" s="11">
        <f>[35]Fevereiro!$E$16</f>
        <v>83.916666666666671</v>
      </c>
      <c r="N39" s="11">
        <f>[35]Fevereiro!$E$17</f>
        <v>77.458333333333329</v>
      </c>
      <c r="O39" s="11">
        <f>[35]Fevereiro!$E$18</f>
        <v>73.708333333333329</v>
      </c>
      <c r="P39" s="11">
        <f>[35]Fevereiro!$E$19</f>
        <v>73.083333333333329</v>
      </c>
      <c r="Q39" s="11">
        <f>[35]Fevereiro!$E$20</f>
        <v>72.416666666666671</v>
      </c>
      <c r="R39" s="11">
        <f>[35]Fevereiro!$E$21</f>
        <v>70.375</v>
      </c>
      <c r="S39" s="11">
        <f>[35]Fevereiro!$E$22</f>
        <v>66.375</v>
      </c>
      <c r="T39" s="11">
        <f>[35]Fevereiro!$E$23</f>
        <v>80.958333333333329</v>
      </c>
      <c r="U39" s="11">
        <f>[35]Fevereiro!$E$24</f>
        <v>85.875</v>
      </c>
      <c r="V39" s="11">
        <f>[35]Fevereiro!$E$25</f>
        <v>77.666666666666671</v>
      </c>
      <c r="W39" s="11">
        <f>[35]Fevereiro!$E$26</f>
        <v>59.708333333333336</v>
      </c>
      <c r="X39" s="11">
        <f>[35]Fevereiro!$E$27</f>
        <v>50.75</v>
      </c>
      <c r="Y39" s="11">
        <f>[35]Fevereiro!$E$28</f>
        <v>62.5</v>
      </c>
      <c r="Z39" s="11">
        <f>[35]Fevereiro!$E$29</f>
        <v>72.958333333333329</v>
      </c>
      <c r="AA39" s="11">
        <f>[35]Fevereiro!$E$30</f>
        <v>80.041666666666671</v>
      </c>
      <c r="AB39" s="11">
        <f>[35]Fevereiro!$E$31</f>
        <v>63.25</v>
      </c>
      <c r="AC39" s="11">
        <f>[35]Fevereiro!$E$32</f>
        <v>50.5</v>
      </c>
      <c r="AD39" s="11">
        <f>[35]Fevereiro!$E$33</f>
        <v>56.666666666666664</v>
      </c>
      <c r="AE39" s="87">
        <f t="shared" si="1"/>
        <v>74.481321839080451</v>
      </c>
      <c r="AF39" t="s">
        <v>47</v>
      </c>
      <c r="AH39" t="s">
        <v>47</v>
      </c>
    </row>
    <row r="40" spans="1:35" x14ac:dyDescent="0.2">
      <c r="A40" s="57" t="s">
        <v>16</v>
      </c>
      <c r="B40" s="11">
        <f>[36]Fevereiro!$E$5</f>
        <v>63.636363636363633</v>
      </c>
      <c r="C40" s="11">
        <f>[36]Fevereiro!$E$6</f>
        <v>74.625</v>
      </c>
      <c r="D40" s="11">
        <f>[36]Fevereiro!$E$7</f>
        <v>77.333333333333329</v>
      </c>
      <c r="E40" s="11">
        <f>[36]Fevereiro!$E$8</f>
        <v>72.666666666666671</v>
      </c>
      <c r="F40" s="11">
        <f>[36]Fevereiro!$E$9</f>
        <v>66</v>
      </c>
      <c r="G40" s="11">
        <f>[36]Fevereiro!$E$10</f>
        <v>66.5</v>
      </c>
      <c r="H40" s="11">
        <f>[36]Fevereiro!$E$11</f>
        <v>74.875</v>
      </c>
      <c r="I40" s="11">
        <f>[36]Fevereiro!$E$12</f>
        <v>91.5</v>
      </c>
      <c r="J40" s="11" t="str">
        <f>[36]Fevereiro!$E$13</f>
        <v>*</v>
      </c>
      <c r="K40" s="11" t="str">
        <f>[36]Fevereiro!$E$14</f>
        <v>*</v>
      </c>
      <c r="L40" s="11">
        <f>[36]Fevereiro!$E$15</f>
        <v>69.666666666666671</v>
      </c>
      <c r="M40" s="11">
        <f>[36]Fevereiro!$E$16</f>
        <v>73.625</v>
      </c>
      <c r="N40" s="11">
        <f>[36]Fevereiro!$E$17</f>
        <v>70.208333333333329</v>
      </c>
      <c r="O40" s="11">
        <f>[36]Fevereiro!$E$18</f>
        <v>68.916666666666671</v>
      </c>
      <c r="P40" s="11">
        <f>[36]Fevereiro!$E$19</f>
        <v>67.875</v>
      </c>
      <c r="Q40" s="11">
        <f>[36]Fevereiro!$E$20</f>
        <v>66.25</v>
      </c>
      <c r="R40" s="11">
        <f>[36]Fevereiro!$E$21</f>
        <v>73.5</v>
      </c>
      <c r="S40" s="11" t="str">
        <f>[36]Fevereiro!$E$22</f>
        <v>*</v>
      </c>
      <c r="T40" s="11" t="str">
        <f>[36]Fevereiro!$E$23</f>
        <v>*</v>
      </c>
      <c r="U40" s="11">
        <f>[36]Fevereiro!$E$24</f>
        <v>87.4</v>
      </c>
      <c r="V40" s="11">
        <f>[36]Fevereiro!$E$25</f>
        <v>73.75</v>
      </c>
      <c r="W40" s="11">
        <f>[36]Fevereiro!$E$26</f>
        <v>49.291666666666664</v>
      </c>
      <c r="X40" s="11">
        <f>[36]Fevereiro!$E$27</f>
        <v>57.416666666666664</v>
      </c>
      <c r="Y40" s="11">
        <f>[36]Fevereiro!$E$28</f>
        <v>58.416666666666664</v>
      </c>
      <c r="Z40" s="11">
        <f>[36]Fevereiro!$E$29</f>
        <v>61.791666666666664</v>
      </c>
      <c r="AA40" s="11">
        <f>[36]Fevereiro!$E$30</f>
        <v>58</v>
      </c>
      <c r="AB40" s="11" t="str">
        <f>[36]Fevereiro!$E$31</f>
        <v>*</v>
      </c>
      <c r="AC40" s="11" t="str">
        <f>[36]Fevereiro!$E$32</f>
        <v>*</v>
      </c>
      <c r="AD40" s="11" t="str">
        <f>[36]Fevereiro!$E$33</f>
        <v>*</v>
      </c>
      <c r="AE40" s="87">
        <f t="shared" si="1"/>
        <v>69.238395316804429</v>
      </c>
      <c r="AG40" t="s">
        <v>47</v>
      </c>
      <c r="AH40" t="s">
        <v>47</v>
      </c>
    </row>
    <row r="41" spans="1:35" x14ac:dyDescent="0.2">
      <c r="A41" s="57" t="s">
        <v>175</v>
      </c>
      <c r="B41" s="11">
        <f>[37]Fevereiro!$E$5</f>
        <v>78.958333333333329</v>
      </c>
      <c r="C41" s="11">
        <f>[37]Fevereiro!$E$6</f>
        <v>83.875</v>
      </c>
      <c r="D41" s="11">
        <f>[37]Fevereiro!$E$7</f>
        <v>76.166666666666671</v>
      </c>
      <c r="E41" s="11">
        <f>[37]Fevereiro!$E$8</f>
        <v>78.791666666666671</v>
      </c>
      <c r="F41" s="11">
        <f>[37]Fevereiro!$E$9</f>
        <v>82.416666666666671</v>
      </c>
      <c r="G41" s="11">
        <f>[37]Fevereiro!$E$10</f>
        <v>81.833333333333329</v>
      </c>
      <c r="H41" s="11">
        <f>[37]Fevereiro!$E$11</f>
        <v>81.625</v>
      </c>
      <c r="I41" s="11">
        <f>[37]Fevereiro!$E$12</f>
        <v>81.333333333333329</v>
      </c>
      <c r="J41" s="11">
        <f>[37]Fevereiro!$E$13</f>
        <v>80.916666666666671</v>
      </c>
      <c r="K41" s="11">
        <f>[37]Fevereiro!$E$14</f>
        <v>81.125</v>
      </c>
      <c r="L41" s="11">
        <f>[37]Fevereiro!$E$15</f>
        <v>83.333333333333329</v>
      </c>
      <c r="M41" s="11">
        <f>[37]Fevereiro!$E$16</f>
        <v>81.333333333333329</v>
      </c>
      <c r="N41" s="11">
        <f>[37]Fevereiro!$E$17</f>
        <v>77.5</v>
      </c>
      <c r="O41" s="11">
        <f>[37]Fevereiro!$E$18</f>
        <v>70.208333333333329</v>
      </c>
      <c r="P41" s="11">
        <f>[37]Fevereiro!$E$19</f>
        <v>77.458333333333329</v>
      </c>
      <c r="Q41" s="11">
        <f>[37]Fevereiro!$E$20</f>
        <v>73.5</v>
      </c>
      <c r="R41" s="11">
        <f>[37]Fevereiro!$E$21</f>
        <v>71.041666666666671</v>
      </c>
      <c r="S41" s="11">
        <f>[37]Fevereiro!$E$22</f>
        <v>74.666666666666671</v>
      </c>
      <c r="T41" s="11">
        <f>[37]Fevereiro!$E$23</f>
        <v>81.791666666666671</v>
      </c>
      <c r="U41" s="11">
        <f>[37]Fevereiro!$E$24</f>
        <v>80.833333333333329</v>
      </c>
      <c r="V41" s="11">
        <f>[37]Fevereiro!$E$25</f>
        <v>82.916666666666671</v>
      </c>
      <c r="W41" s="11">
        <f>[37]Fevereiro!$E$26</f>
        <v>70.708333333333329</v>
      </c>
      <c r="X41" s="11">
        <f>[37]Fevereiro!$E$27</f>
        <v>74.666666666666671</v>
      </c>
      <c r="Y41" s="11">
        <f>[37]Fevereiro!$E$28</f>
        <v>89.708333333333329</v>
      </c>
      <c r="Z41" s="11">
        <f>[37]Fevereiro!$E$29</f>
        <v>86.041666666666671</v>
      </c>
      <c r="AA41" s="11">
        <f>[37]Fevereiro!$E$30</f>
        <v>90.5</v>
      </c>
      <c r="AB41" s="11">
        <f>[37]Fevereiro!$E$31</f>
        <v>75.666666666666671</v>
      </c>
      <c r="AC41" s="11">
        <f>[37]Fevereiro!$E$32</f>
        <v>73</v>
      </c>
      <c r="AD41" s="11">
        <f>[37]Fevereiro!$E$33</f>
        <v>67.458333333333329</v>
      </c>
      <c r="AE41" s="87">
        <f t="shared" si="1"/>
        <v>78.943965517241381</v>
      </c>
      <c r="AF41" t="s">
        <v>47</v>
      </c>
      <c r="AG41" t="s">
        <v>47</v>
      </c>
    </row>
    <row r="42" spans="1:35" x14ac:dyDescent="0.2">
      <c r="A42" s="57" t="s">
        <v>17</v>
      </c>
      <c r="B42" s="11">
        <f>[38]Fevereiro!$E$5</f>
        <v>87</v>
      </c>
      <c r="C42" s="11">
        <f>[38]Fevereiro!$E$6</f>
        <v>86.208333333333329</v>
      </c>
      <c r="D42" s="11">
        <f>[38]Fevereiro!$E$7</f>
        <v>91.25</v>
      </c>
      <c r="E42" s="11">
        <f>[38]Fevereiro!$E$8</f>
        <v>89.791666666666671</v>
      </c>
      <c r="F42" s="11">
        <f>[38]Fevereiro!$E$9</f>
        <v>89.333333333333329</v>
      </c>
      <c r="G42" s="11">
        <f>[38]Fevereiro!$E$10</f>
        <v>81</v>
      </c>
      <c r="H42" s="11">
        <f>[38]Fevereiro!$E$11</f>
        <v>77.208333333333329</v>
      </c>
      <c r="I42" s="11">
        <f>[38]Fevereiro!$E$12</f>
        <v>81.291666666666671</v>
      </c>
      <c r="J42" s="11">
        <f>[38]Fevereiro!$E$13</f>
        <v>81.5</v>
      </c>
      <c r="K42" s="11">
        <f>[38]Fevereiro!$E$14</f>
        <v>81.833333333333329</v>
      </c>
      <c r="L42" s="11">
        <f>[38]Fevereiro!$E$15</f>
        <v>88.208333333333329</v>
      </c>
      <c r="M42" s="11">
        <f>[38]Fevereiro!$E$16</f>
        <v>79.833333333333329</v>
      </c>
      <c r="N42" s="11">
        <f>[38]Fevereiro!$E$17</f>
        <v>74.291666666666671</v>
      </c>
      <c r="O42" s="11">
        <f>[38]Fevereiro!$E$18</f>
        <v>69.75</v>
      </c>
      <c r="P42" s="11">
        <f>[38]Fevereiro!$E$19</f>
        <v>75.458333333333329</v>
      </c>
      <c r="Q42" s="11">
        <f>[38]Fevereiro!$E$20</f>
        <v>77</v>
      </c>
      <c r="R42" s="11">
        <f>[38]Fevereiro!$E$21</f>
        <v>70.541666666666671</v>
      </c>
      <c r="S42" s="11">
        <f>[38]Fevereiro!$E$22</f>
        <v>71.375</v>
      </c>
      <c r="T42" s="11">
        <f>[38]Fevereiro!$E$23</f>
        <v>82.958333333333329</v>
      </c>
      <c r="U42" s="11">
        <f>[38]Fevereiro!$E$24</f>
        <v>89.583333333333329</v>
      </c>
      <c r="V42" s="11">
        <f>[38]Fevereiro!$E$25</f>
        <v>81.291666666666671</v>
      </c>
      <c r="W42" s="11">
        <f>[38]Fevereiro!$E$26</f>
        <v>53.416666666666664</v>
      </c>
      <c r="X42" s="11">
        <f>[38]Fevereiro!$E$27</f>
        <v>63.833333333333336</v>
      </c>
      <c r="Y42" s="11">
        <f>[38]Fevereiro!$E$28</f>
        <v>80.875</v>
      </c>
      <c r="Z42" s="11">
        <f>[38]Fevereiro!$E$29</f>
        <v>78.708333333333329</v>
      </c>
      <c r="AA42" s="11">
        <f>[38]Fevereiro!$E$30</f>
        <v>89.208333333333329</v>
      </c>
      <c r="AB42" s="11">
        <f>[38]Fevereiro!$E$31</f>
        <v>74.541666666666671</v>
      </c>
      <c r="AC42" s="11">
        <f>[38]Fevereiro!$E$32</f>
        <v>75</v>
      </c>
      <c r="AD42" s="11">
        <f>[38]Fevereiro!$E$33</f>
        <v>68.666666666666671</v>
      </c>
      <c r="AE42" s="87">
        <f t="shared" si="1"/>
        <v>78.9985632183908</v>
      </c>
      <c r="AG42" t="s">
        <v>47</v>
      </c>
      <c r="AH42" t="s">
        <v>47</v>
      </c>
    </row>
    <row r="43" spans="1:35" x14ac:dyDescent="0.2">
      <c r="A43" s="57" t="s">
        <v>157</v>
      </c>
      <c r="B43" s="11">
        <f>[39]Fevereiro!$E$5</f>
        <v>81.875</v>
      </c>
      <c r="C43" s="11">
        <f>[39]Fevereiro!$E$6</f>
        <v>86.083333333333329</v>
      </c>
      <c r="D43" s="11">
        <f>[39]Fevereiro!$E$7</f>
        <v>93.625</v>
      </c>
      <c r="E43" s="11">
        <f>[39]Fevereiro!$E$8</f>
        <v>87.041666666666671</v>
      </c>
      <c r="F43" s="11">
        <f>[39]Fevereiro!$E$9</f>
        <v>88.5</v>
      </c>
      <c r="G43" s="11">
        <f>[39]Fevereiro!$E$10</f>
        <v>82.083333333333329</v>
      </c>
      <c r="H43" s="11">
        <f>[39]Fevereiro!$E$11</f>
        <v>83</v>
      </c>
      <c r="I43" s="11">
        <f>[39]Fevereiro!$E$12</f>
        <v>85.666666666666671</v>
      </c>
      <c r="J43" s="11">
        <f>[39]Fevereiro!$E$13</f>
        <v>88.333333333333329</v>
      </c>
      <c r="K43" s="11">
        <f>[39]Fevereiro!$E$14</f>
        <v>88.75</v>
      </c>
      <c r="L43" s="11">
        <f>[39]Fevereiro!$E$15</f>
        <v>96.833333333333329</v>
      </c>
      <c r="M43" s="11">
        <f>[39]Fevereiro!$E$16</f>
        <v>82.833333333333329</v>
      </c>
      <c r="N43" s="11">
        <f>[39]Fevereiro!$E$17</f>
        <v>78.791666666666671</v>
      </c>
      <c r="O43" s="11">
        <f>[39]Fevereiro!$E$18</f>
        <v>73.5</v>
      </c>
      <c r="P43" s="11">
        <f>[39]Fevereiro!$E$19</f>
        <v>73.625</v>
      </c>
      <c r="Q43" s="11">
        <f>[39]Fevereiro!$E$20</f>
        <v>76.875</v>
      </c>
      <c r="R43" s="11">
        <f>[39]Fevereiro!$E$21</f>
        <v>78.916666666666671</v>
      </c>
      <c r="S43" s="11">
        <f>[39]Fevereiro!$E$22</f>
        <v>84.583333333333329</v>
      </c>
      <c r="T43" s="11">
        <f>[39]Fevereiro!$E$23</f>
        <v>86.041666666666671</v>
      </c>
      <c r="U43" s="11">
        <f>[39]Fevereiro!$E$24</f>
        <v>92.166666666666671</v>
      </c>
      <c r="V43" s="11">
        <f>[39]Fevereiro!$E$25</f>
        <v>92.25</v>
      </c>
      <c r="W43" s="11">
        <f>[39]Fevereiro!$E$26</f>
        <v>78.916666666666671</v>
      </c>
      <c r="X43" s="11">
        <f>[39]Fevereiro!$E$27</f>
        <v>84.333333333333329</v>
      </c>
      <c r="Y43" s="11">
        <f>[39]Fevereiro!$E$28</f>
        <v>88.791666666666671</v>
      </c>
      <c r="Z43" s="11">
        <f>[39]Fevereiro!$E$29</f>
        <v>88.583333333333329</v>
      </c>
      <c r="AA43" s="11">
        <f>[39]Fevereiro!$E$30</f>
        <v>93.166666666666671</v>
      </c>
      <c r="AB43" s="11">
        <f>[39]Fevereiro!$E$31</f>
        <v>83.458333333333329</v>
      </c>
      <c r="AC43" s="11">
        <f>[39]Fevereiro!$E$32</f>
        <v>78.708333333333329</v>
      </c>
      <c r="AD43" s="11">
        <f>[39]Fevereiro!$E$33</f>
        <v>77.125</v>
      </c>
      <c r="AE43" s="87">
        <f t="shared" si="1"/>
        <v>84.63649425287359</v>
      </c>
      <c r="AH43" t="s">
        <v>47</v>
      </c>
    </row>
    <row r="44" spans="1:35" x14ac:dyDescent="0.2">
      <c r="A44" s="57" t="s">
        <v>18</v>
      </c>
      <c r="B44" s="11">
        <f>[40]Fevereiro!$E$5</f>
        <v>83.541666666666671</v>
      </c>
      <c r="C44" s="11">
        <f>[40]Fevereiro!$E$6</f>
        <v>85.916666666666671</v>
      </c>
      <c r="D44" s="11">
        <f>[40]Fevereiro!$E$7</f>
        <v>79.958333333333329</v>
      </c>
      <c r="E44" s="11">
        <f>[40]Fevereiro!$E$8</f>
        <v>82.75</v>
      </c>
      <c r="F44" s="11">
        <f>[40]Fevereiro!$E$9</f>
        <v>88.5</v>
      </c>
      <c r="G44" s="11">
        <f>[40]Fevereiro!$E$10</f>
        <v>82.166666666666671</v>
      </c>
      <c r="H44" s="11">
        <f>[40]Fevereiro!$E$11</f>
        <v>78.708333333333329</v>
      </c>
      <c r="I44" s="11">
        <f>[40]Fevereiro!$E$12</f>
        <v>82.166666666666671</v>
      </c>
      <c r="J44" s="11">
        <f>[40]Fevereiro!$E$13</f>
        <v>85.583333333333329</v>
      </c>
      <c r="K44" s="11">
        <f>[40]Fevereiro!$E$14</f>
        <v>90.5</v>
      </c>
      <c r="L44" s="11">
        <f>[40]Fevereiro!$E$15</f>
        <v>90.666666666666671</v>
      </c>
      <c r="M44" s="11">
        <f>[40]Fevereiro!$E$16</f>
        <v>88.708333333333329</v>
      </c>
      <c r="N44" s="11">
        <f>[40]Fevereiro!$E$17</f>
        <v>84.666666666666671</v>
      </c>
      <c r="O44" s="11">
        <f>[40]Fevereiro!$E$18</f>
        <v>83.875</v>
      </c>
      <c r="P44" s="11">
        <f>[40]Fevereiro!$E$19</f>
        <v>83.875</v>
      </c>
      <c r="Q44" s="11">
        <f>[40]Fevereiro!$E$20</f>
        <v>85.375</v>
      </c>
      <c r="R44" s="11">
        <f>[40]Fevereiro!$E$21</f>
        <v>81.666666666666671</v>
      </c>
      <c r="S44" s="11">
        <f>[40]Fevereiro!$E$22</f>
        <v>78.333333333333329</v>
      </c>
      <c r="T44" s="11">
        <f>[40]Fevereiro!$E$23</f>
        <v>84.541666666666671</v>
      </c>
      <c r="U44" s="11">
        <f>[40]Fevereiro!$E$24</f>
        <v>83.208333333333329</v>
      </c>
      <c r="V44" s="11">
        <f>[40]Fevereiro!$E$25</f>
        <v>91.25</v>
      </c>
      <c r="W44" s="11">
        <f>[40]Fevereiro!$E$26</f>
        <v>82.75</v>
      </c>
      <c r="X44" s="11">
        <f>[40]Fevereiro!$E$27</f>
        <v>78.5</v>
      </c>
      <c r="Y44" s="11">
        <f>[40]Fevereiro!$E$28</f>
        <v>89.666666666666671</v>
      </c>
      <c r="Z44" s="11">
        <f>[40]Fevereiro!$E$29</f>
        <v>86.458333333333329</v>
      </c>
      <c r="AA44" s="11">
        <f>[40]Fevereiro!$E$30</f>
        <v>91.208333333333329</v>
      </c>
      <c r="AB44" s="11">
        <f>[40]Fevereiro!$E$31</f>
        <v>77.416666666666671</v>
      </c>
      <c r="AC44" s="11">
        <f>[40]Fevereiro!$E$32</f>
        <v>68.666666666666671</v>
      </c>
      <c r="AD44" s="11">
        <f>[40]Fevereiro!$E$33</f>
        <v>62.791666666666664</v>
      </c>
      <c r="AE44" s="87">
        <f t="shared" si="1"/>
        <v>83.22126436781609</v>
      </c>
      <c r="AF44" s="12" t="s">
        <v>47</v>
      </c>
      <c r="AH44" t="s">
        <v>47</v>
      </c>
    </row>
    <row r="45" spans="1:35" x14ac:dyDescent="0.2">
      <c r="A45" s="57" t="s">
        <v>162</v>
      </c>
      <c r="B45" s="11">
        <f>[41]Fevereiro!$E$5</f>
        <v>85.125</v>
      </c>
      <c r="C45" s="11">
        <f>[41]Fevereiro!$E$6</f>
        <v>80.541666666666671</v>
      </c>
      <c r="D45" s="11">
        <f>[41]Fevereiro!$E$7</f>
        <v>83.083333333333329</v>
      </c>
      <c r="E45" s="11">
        <f>[41]Fevereiro!$E$8</f>
        <v>83.166666666666671</v>
      </c>
      <c r="F45" s="11">
        <f>[41]Fevereiro!$E$9</f>
        <v>86.541666666666671</v>
      </c>
      <c r="G45" s="11">
        <f>[41]Fevereiro!$E$10</f>
        <v>88</v>
      </c>
      <c r="H45" s="11">
        <f>[41]Fevereiro!$E$11</f>
        <v>86.833333333333329</v>
      </c>
      <c r="I45" s="11">
        <f>[41]Fevereiro!$E$12</f>
        <v>85.75</v>
      </c>
      <c r="J45" s="11">
        <f>[41]Fevereiro!$E$13</f>
        <v>90.416666666666671</v>
      </c>
      <c r="K45" s="11">
        <f>[41]Fevereiro!$E$14</f>
        <v>93.25</v>
      </c>
      <c r="L45" s="11">
        <f>[41]Fevereiro!$E$15</f>
        <v>88.833333333333329</v>
      </c>
      <c r="M45" s="11">
        <f>[41]Fevereiro!$E$16</f>
        <v>81.875</v>
      </c>
      <c r="N45" s="11">
        <f>[41]Fevereiro!$E$17</f>
        <v>77.208333333333329</v>
      </c>
      <c r="O45" s="11">
        <f>[41]Fevereiro!$E$18</f>
        <v>74.791666666666671</v>
      </c>
      <c r="P45" s="11">
        <f>[41]Fevereiro!$E$19</f>
        <v>74.833333333333329</v>
      </c>
      <c r="Q45" s="11">
        <f>[41]Fevereiro!$E$20</f>
        <v>77.333333333333329</v>
      </c>
      <c r="R45" s="11">
        <f>[41]Fevereiro!$E$21</f>
        <v>75.916666666666671</v>
      </c>
      <c r="S45" s="11">
        <f>[41]Fevereiro!$E$22</f>
        <v>80.458333333333329</v>
      </c>
      <c r="T45" s="11">
        <f>[41]Fevereiro!$E$23</f>
        <v>81.708333333333329</v>
      </c>
      <c r="U45" s="11">
        <f>[41]Fevereiro!$E$24</f>
        <v>84.416666666666671</v>
      </c>
      <c r="V45" s="11">
        <f>[41]Fevereiro!$E$25</f>
        <v>90.208333333333329</v>
      </c>
      <c r="W45" s="11">
        <f>[41]Fevereiro!$E$26</f>
        <v>85.166666666666671</v>
      </c>
      <c r="X45" s="11">
        <f>[41]Fevereiro!$E$27</f>
        <v>90.916666666666671</v>
      </c>
      <c r="Y45" s="11">
        <f>[41]Fevereiro!$E$28</f>
        <v>90.791666666666671</v>
      </c>
      <c r="Z45" s="11">
        <f>[41]Fevereiro!$E$29</f>
        <v>92.083333333333329</v>
      </c>
      <c r="AA45" s="11">
        <f>[41]Fevereiro!$E$30</f>
        <v>93.666666666666671</v>
      </c>
      <c r="AB45" s="11">
        <f>[41]Fevereiro!$E$31</f>
        <v>87.708333333333329</v>
      </c>
      <c r="AC45" s="11">
        <f>[41]Fevereiro!$E$32</f>
        <v>76.833333333333329</v>
      </c>
      <c r="AD45" s="11">
        <f>[41]Fevereiro!$E$33</f>
        <v>75.083333333333329</v>
      </c>
      <c r="AE45" s="87">
        <f t="shared" si="1"/>
        <v>84.225574712643692</v>
      </c>
      <c r="AG45" t="s">
        <v>47</v>
      </c>
      <c r="AH45" t="s">
        <v>47</v>
      </c>
    </row>
    <row r="46" spans="1:35" x14ac:dyDescent="0.2">
      <c r="A46" s="57" t="s">
        <v>19</v>
      </c>
      <c r="B46" s="11">
        <f>[42]Fevereiro!$E$5</f>
        <v>86.041666666666671</v>
      </c>
      <c r="C46" s="11">
        <f>[42]Fevereiro!$E$6</f>
        <v>88.75</v>
      </c>
      <c r="D46" s="11">
        <f>[42]Fevereiro!$E$7</f>
        <v>84.166666666666671</v>
      </c>
      <c r="E46" s="11">
        <f>[42]Fevereiro!$E$8</f>
        <v>78.5</v>
      </c>
      <c r="F46" s="11">
        <f>[42]Fevereiro!$E$9</f>
        <v>82.5</v>
      </c>
      <c r="G46" s="11">
        <f>[42]Fevereiro!$E$10</f>
        <v>79.541666666666671</v>
      </c>
      <c r="H46" s="11">
        <f>[42]Fevereiro!$E$11</f>
        <v>71.416666666666671</v>
      </c>
      <c r="I46" s="11">
        <f>[42]Fevereiro!$E$12</f>
        <v>71.875</v>
      </c>
      <c r="J46" s="11">
        <f>[42]Fevereiro!$E$13</f>
        <v>71.875</v>
      </c>
      <c r="K46" s="11">
        <f>[42]Fevereiro!$E$14</f>
        <v>74.833333333333329</v>
      </c>
      <c r="L46" s="11">
        <f>[42]Fevereiro!$E$15</f>
        <v>81.375</v>
      </c>
      <c r="M46" s="11">
        <f>[42]Fevereiro!$E$16</f>
        <v>72.541666666666671</v>
      </c>
      <c r="N46" s="11">
        <f>[42]Fevereiro!$E$17</f>
        <v>64.5</v>
      </c>
      <c r="O46" s="11">
        <f>[42]Fevereiro!$E$18</f>
        <v>65.041666666666671</v>
      </c>
      <c r="P46" s="11">
        <f>[42]Fevereiro!$E$19</f>
        <v>68.75</v>
      </c>
      <c r="Q46" s="11">
        <f>[42]Fevereiro!$E$20</f>
        <v>75.958333333333329</v>
      </c>
      <c r="R46" s="11">
        <f>[42]Fevereiro!$E$21</f>
        <v>76.291666666666671</v>
      </c>
      <c r="S46" s="11">
        <f>[42]Fevereiro!$E$22</f>
        <v>69.5</v>
      </c>
      <c r="T46" s="11">
        <f>[42]Fevereiro!$E$23</f>
        <v>78.916666666666671</v>
      </c>
      <c r="U46" s="11">
        <f>[42]Fevereiro!$E$24</f>
        <v>83.708333333333329</v>
      </c>
      <c r="V46" s="11">
        <f>[42]Fevereiro!$E$25</f>
        <v>67.375</v>
      </c>
      <c r="W46" s="11">
        <f>[42]Fevereiro!$E$26</f>
        <v>49.833333333333336</v>
      </c>
      <c r="X46" s="11">
        <f>[42]Fevereiro!$E$27</f>
        <v>62.666666666666664</v>
      </c>
      <c r="Y46" s="11">
        <f>[42]Fevereiro!$E$28</f>
        <v>77.708333333333329</v>
      </c>
      <c r="Z46" s="11">
        <f>[42]Fevereiro!$E$29</f>
        <v>75.416666666666671</v>
      </c>
      <c r="AA46" s="11">
        <f>[42]Fevereiro!$E$30</f>
        <v>77.416666666666671</v>
      </c>
      <c r="AB46" s="11">
        <f>[42]Fevereiro!$E$31</f>
        <v>62.291666666666664</v>
      </c>
      <c r="AC46" s="11">
        <f>[42]Fevereiro!$E$32</f>
        <v>55.708333333333336</v>
      </c>
      <c r="AD46" s="11">
        <f>[42]Fevereiro!$E$33</f>
        <v>62.25</v>
      </c>
      <c r="AE46" s="87">
        <f t="shared" si="1"/>
        <v>72.99137931034484</v>
      </c>
      <c r="AG46" t="s">
        <v>47</v>
      </c>
      <c r="AH46" t="s">
        <v>47</v>
      </c>
      <c r="AI46" t="s">
        <v>47</v>
      </c>
    </row>
    <row r="47" spans="1:35" x14ac:dyDescent="0.2">
      <c r="A47" s="57" t="s">
        <v>31</v>
      </c>
      <c r="B47" s="11">
        <f>[43]Fevereiro!$E$5</f>
        <v>80.5</v>
      </c>
      <c r="C47" s="11">
        <f>[43]Fevereiro!$E$6</f>
        <v>80.916666666666671</v>
      </c>
      <c r="D47" s="11">
        <f>[43]Fevereiro!$E$7</f>
        <v>80.375</v>
      </c>
      <c r="E47" s="11">
        <f>[43]Fevereiro!$E$8</f>
        <v>80.708333333333329</v>
      </c>
      <c r="F47" s="11">
        <f>[43]Fevereiro!$E$9</f>
        <v>82.208333333333329</v>
      </c>
      <c r="G47" s="11">
        <f>[43]Fevereiro!$E$10</f>
        <v>77.416666666666671</v>
      </c>
      <c r="H47" s="11">
        <f>[43]Fevereiro!$E$11</f>
        <v>74.833333333333329</v>
      </c>
      <c r="I47" s="11">
        <f>[43]Fevereiro!$E$12</f>
        <v>81.5</v>
      </c>
      <c r="J47" s="11">
        <f>[43]Fevereiro!$E$13</f>
        <v>82.041666666666671</v>
      </c>
      <c r="K47" s="11">
        <f>[43]Fevereiro!$E$14</f>
        <v>81.583333333333329</v>
      </c>
      <c r="L47" s="11">
        <f>[43]Fevereiro!$E$15</f>
        <v>83.541666666666671</v>
      </c>
      <c r="M47" s="11">
        <f>[43]Fevereiro!$E$16</f>
        <v>78</v>
      </c>
      <c r="N47" s="11">
        <f>[43]Fevereiro!$E$17</f>
        <v>76.583333333333329</v>
      </c>
      <c r="O47" s="11">
        <f>[43]Fevereiro!$E$18</f>
        <v>69.208333333333329</v>
      </c>
      <c r="P47" s="11">
        <f>[43]Fevereiro!$E$19</f>
        <v>71.25</v>
      </c>
      <c r="Q47" s="11">
        <f>[43]Fevereiro!$E$20</f>
        <v>74.375</v>
      </c>
      <c r="R47" s="11">
        <f>[43]Fevereiro!$E$21</f>
        <v>68.166666666666671</v>
      </c>
      <c r="S47" s="11">
        <f>[43]Fevereiro!$E$22</f>
        <v>67.5</v>
      </c>
      <c r="T47" s="11">
        <f>[43]Fevereiro!$E$23</f>
        <v>74.541666666666671</v>
      </c>
      <c r="U47" s="11">
        <f>[43]Fevereiro!$E$24</f>
        <v>80.625</v>
      </c>
      <c r="V47" s="11">
        <f>[43]Fevereiro!$E$25</f>
        <v>86</v>
      </c>
      <c r="W47" s="11">
        <f>[43]Fevereiro!$E$26</f>
        <v>61.583333333333336</v>
      </c>
      <c r="X47" s="11">
        <f>[43]Fevereiro!$E$27</f>
        <v>58.666666666666664</v>
      </c>
      <c r="Y47" s="11">
        <f>[43]Fevereiro!$E$28</f>
        <v>73.083333333333329</v>
      </c>
      <c r="Z47" s="11">
        <f>[43]Fevereiro!$E$29</f>
        <v>81.166666666666671</v>
      </c>
      <c r="AA47" s="11">
        <f>[43]Fevereiro!$E$30</f>
        <v>91.125</v>
      </c>
      <c r="AB47" s="11">
        <f>[43]Fevereiro!$E$31</f>
        <v>71.75</v>
      </c>
      <c r="AC47" s="11">
        <f>[43]Fevereiro!$E$32</f>
        <v>61.875</v>
      </c>
      <c r="AD47" s="11">
        <f>[43]Fevereiro!$E$33</f>
        <v>58.166666666666664</v>
      </c>
      <c r="AE47" s="87">
        <f t="shared" si="1"/>
        <v>75.492816091954012</v>
      </c>
      <c r="AH47" t="s">
        <v>47</v>
      </c>
    </row>
    <row r="48" spans="1:35" x14ac:dyDescent="0.2">
      <c r="A48" s="57" t="s">
        <v>44</v>
      </c>
      <c r="B48" s="11">
        <f>[44]Fevereiro!$E$5</f>
        <v>83.833333333333329</v>
      </c>
      <c r="C48" s="11">
        <f>[44]Fevereiro!$E$6</f>
        <v>76.75</v>
      </c>
      <c r="D48" s="11">
        <f>[44]Fevereiro!$E$7</f>
        <v>67.625</v>
      </c>
      <c r="E48" s="11">
        <f>[44]Fevereiro!$E$8</f>
        <v>81.5</v>
      </c>
      <c r="F48" s="11">
        <f>[44]Fevereiro!$E$9</f>
        <v>84.166666666666671</v>
      </c>
      <c r="G48" s="11">
        <f>[44]Fevereiro!$E$10</f>
        <v>84.833333333333329</v>
      </c>
      <c r="H48" s="11">
        <f>[44]Fevereiro!$E$11</f>
        <v>80.708333333333329</v>
      </c>
      <c r="I48" s="11">
        <f>[44]Fevereiro!$E$12</f>
        <v>80.833333333333329</v>
      </c>
      <c r="J48" s="11">
        <f>[44]Fevereiro!$E$13</f>
        <v>82.833333333333329</v>
      </c>
      <c r="K48" s="11">
        <f>[44]Fevereiro!$E$14</f>
        <v>83.666666666666671</v>
      </c>
      <c r="L48" s="11">
        <f>[44]Fevereiro!$E$15</f>
        <v>84.416666666666671</v>
      </c>
      <c r="M48" s="11">
        <f>[44]Fevereiro!$E$16</f>
        <v>84.416666666666671</v>
      </c>
      <c r="N48" s="11">
        <f>[44]Fevereiro!$E$17</f>
        <v>78.125</v>
      </c>
      <c r="O48" s="11">
        <f>[44]Fevereiro!$E$18</f>
        <v>77.875</v>
      </c>
      <c r="P48" s="11">
        <f>[44]Fevereiro!$E$19</f>
        <v>76.125</v>
      </c>
      <c r="Q48" s="11">
        <f>[44]Fevereiro!$E$20</f>
        <v>76.208333333333329</v>
      </c>
      <c r="R48" s="11">
        <f>[44]Fevereiro!$E$21</f>
        <v>72.666666666666671</v>
      </c>
      <c r="S48" s="11">
        <f>[44]Fevereiro!$E$22</f>
        <v>77.666666666666671</v>
      </c>
      <c r="T48" s="11">
        <f>[44]Fevereiro!$E$23</f>
        <v>79.083333333333329</v>
      </c>
      <c r="U48" s="11">
        <f>[44]Fevereiro!$E$24</f>
        <v>87.083333333333329</v>
      </c>
      <c r="V48" s="11">
        <f>[44]Fevereiro!$E$25</f>
        <v>86.416666666666671</v>
      </c>
      <c r="W48" s="11">
        <f>[44]Fevereiro!$E$26</f>
        <v>89.458333333333329</v>
      </c>
      <c r="X48" s="11">
        <f>[44]Fevereiro!$E$27</f>
        <v>89.166666666666671</v>
      </c>
      <c r="Y48" s="11">
        <f>[44]Fevereiro!$E$28</f>
        <v>85.208333333333329</v>
      </c>
      <c r="Z48" s="11">
        <f>[44]Fevereiro!$E$29</f>
        <v>77.916666666666671</v>
      </c>
      <c r="AA48" s="11">
        <f>[44]Fevereiro!$E$30</f>
        <v>85.416666666666671</v>
      </c>
      <c r="AB48" s="11">
        <f>[44]Fevereiro!$E$31</f>
        <v>83.875</v>
      </c>
      <c r="AC48" s="11">
        <f>[44]Fevereiro!$E$32</f>
        <v>74.875</v>
      </c>
      <c r="AD48" s="11">
        <f>[44]Fevereiro!$E$33</f>
        <v>80</v>
      </c>
      <c r="AE48" s="87">
        <f t="shared" si="1"/>
        <v>81.129310344827587</v>
      </c>
      <c r="AG48" t="s">
        <v>47</v>
      </c>
      <c r="AH48" t="s">
        <v>47</v>
      </c>
    </row>
    <row r="49" spans="1:34" x14ac:dyDescent="0.2">
      <c r="A49" s="57" t="s">
        <v>20</v>
      </c>
      <c r="B49" s="11" t="str">
        <f>[45]Fevereiro!$E$5</f>
        <v>*</v>
      </c>
      <c r="C49" s="11" t="str">
        <f>[45]Fevereiro!$E$6</f>
        <v>*</v>
      </c>
      <c r="D49" s="11" t="str">
        <f>[45]Fevereiro!$E$7</f>
        <v>*</v>
      </c>
      <c r="E49" s="11" t="str">
        <f>[45]Fevereiro!$E$8</f>
        <v>*</v>
      </c>
      <c r="F49" s="11" t="str">
        <f>[45]Fevereiro!$E$9</f>
        <v>*</v>
      </c>
      <c r="G49" s="11" t="str">
        <f>[45]Fevereiro!$E$10</f>
        <v>*</v>
      </c>
      <c r="H49" s="11" t="str">
        <f>[45]Fevereiro!$E$11</f>
        <v>*</v>
      </c>
      <c r="I49" s="11" t="str">
        <f>[45]Fevereiro!$E$12</f>
        <v>*</v>
      </c>
      <c r="J49" s="11" t="str">
        <f>[45]Fevereiro!$E$13</f>
        <v>*</v>
      </c>
      <c r="K49" s="11" t="str">
        <f>[45]Fevereiro!$E$14</f>
        <v>*</v>
      </c>
      <c r="L49" s="11" t="str">
        <f>[45]Fevereiro!$E$15</f>
        <v>*</v>
      </c>
      <c r="M49" s="11" t="str">
        <f>[45]Fevereiro!$E$16</f>
        <v>*</v>
      </c>
      <c r="N49" s="11" t="str">
        <f>[45]Fevereiro!$E$17</f>
        <v>*</v>
      </c>
      <c r="O49" s="11" t="str">
        <f>[45]Fevereiro!$E$18</f>
        <v>*</v>
      </c>
      <c r="P49" s="11" t="str">
        <f>[45]Fevereiro!$E$19</f>
        <v>*</v>
      </c>
      <c r="Q49" s="11" t="str">
        <f>[45]Fevereiro!$E$20</f>
        <v>*</v>
      </c>
      <c r="R49" s="11" t="str">
        <f>[45]Fevereiro!$E$21</f>
        <v>*</v>
      </c>
      <c r="S49" s="11" t="str">
        <f>[45]Fevereiro!$E$22</f>
        <v>*</v>
      </c>
      <c r="T49" s="11" t="str">
        <f>[45]Fevereiro!$E$23</f>
        <v>*</v>
      </c>
      <c r="U49" s="11" t="str">
        <f>[45]Fevereiro!$E$24</f>
        <v>*</v>
      </c>
      <c r="V49" s="11" t="str">
        <f>[45]Fevereiro!$E$25</f>
        <v>*</v>
      </c>
      <c r="W49" s="11" t="str">
        <f>[45]Fevereiro!$E$26</f>
        <v>*</v>
      </c>
      <c r="X49" s="11" t="str">
        <f>[45]Fevereiro!$E$27</f>
        <v>*</v>
      </c>
      <c r="Y49" s="11" t="str">
        <f>[45]Fevereiro!$E$28</f>
        <v>*</v>
      </c>
      <c r="Z49" s="11" t="str">
        <f>[45]Fevereiro!$E$29</f>
        <v>*</v>
      </c>
      <c r="AA49" s="11" t="str">
        <f>[45]Fevereiro!$E$30</f>
        <v>*</v>
      </c>
      <c r="AB49" s="11" t="str">
        <f>[45]Fevereiro!$E$31</f>
        <v>*</v>
      </c>
      <c r="AC49" s="11" t="str">
        <f>[45]Fevereiro!$E$32</f>
        <v>*</v>
      </c>
      <c r="AD49" s="11" t="str">
        <f>[45]Fevereiro!$E$33</f>
        <v>*</v>
      </c>
      <c r="AE49" s="87" t="s">
        <v>226</v>
      </c>
      <c r="AF49" t="s">
        <v>47</v>
      </c>
      <c r="AG49" t="s">
        <v>47</v>
      </c>
      <c r="AH49" t="s">
        <v>47</v>
      </c>
    </row>
    <row r="50" spans="1:34" s="5" customFormat="1" ht="17.100000000000001" customHeight="1" x14ac:dyDescent="0.2">
      <c r="A50" s="58" t="s">
        <v>227</v>
      </c>
      <c r="B50" s="13">
        <f t="shared" ref="B50:AD50" si="2">AVERAGE(B5:B49)</f>
        <v>82.632829867473959</v>
      </c>
      <c r="C50" s="13">
        <f t="shared" si="2"/>
        <v>82.996136055066145</v>
      </c>
      <c r="D50" s="13">
        <f t="shared" si="2"/>
        <v>81.999552193250054</v>
      </c>
      <c r="E50" s="13">
        <f t="shared" si="2"/>
        <v>81.130240993337736</v>
      </c>
      <c r="F50" s="13">
        <f t="shared" si="2"/>
        <v>82.951695353677451</v>
      </c>
      <c r="G50" s="13">
        <f t="shared" si="2"/>
        <v>78.872747154268879</v>
      </c>
      <c r="H50" s="13">
        <f t="shared" si="2"/>
        <v>77.491548918179362</v>
      </c>
      <c r="I50" s="13">
        <f t="shared" si="2"/>
        <v>79.179689588602287</v>
      </c>
      <c r="J50" s="13">
        <f t="shared" si="2"/>
        <v>78.806530126140657</v>
      </c>
      <c r="K50" s="13">
        <f t="shared" si="2"/>
        <v>80.953469574377493</v>
      </c>
      <c r="L50" s="13">
        <f t="shared" si="2"/>
        <v>84.089114643940334</v>
      </c>
      <c r="M50" s="13">
        <f t="shared" si="2"/>
        <v>79.237472766884537</v>
      </c>
      <c r="N50" s="13">
        <f t="shared" si="2"/>
        <v>74.696987233445554</v>
      </c>
      <c r="O50" s="13">
        <f t="shared" si="2"/>
        <v>71.839737087925485</v>
      </c>
      <c r="P50" s="13">
        <f t="shared" si="2"/>
        <v>72.666414141414151</v>
      </c>
      <c r="Q50" s="13">
        <f t="shared" si="2"/>
        <v>73.550220088035232</v>
      </c>
      <c r="R50" s="13">
        <f t="shared" si="2"/>
        <v>71.273646125116699</v>
      </c>
      <c r="S50" s="13">
        <f t="shared" si="2"/>
        <v>72.999945195469493</v>
      </c>
      <c r="T50" s="13">
        <f t="shared" si="2"/>
        <v>79.355440769193052</v>
      </c>
      <c r="U50" s="13">
        <f t="shared" si="2"/>
        <v>84.319760101010118</v>
      </c>
      <c r="V50" s="13">
        <f t="shared" si="2"/>
        <v>80.354575912635099</v>
      </c>
      <c r="W50" s="13">
        <f t="shared" si="2"/>
        <v>65.412822274449866</v>
      </c>
      <c r="X50" s="13">
        <f t="shared" si="2"/>
        <v>68.10826678497483</v>
      </c>
      <c r="Y50" s="13">
        <f t="shared" si="2"/>
        <v>78.455930851274417</v>
      </c>
      <c r="Z50" s="13">
        <f t="shared" si="2"/>
        <v>79.501768389596194</v>
      </c>
      <c r="AA50" s="13">
        <f t="shared" si="2"/>
        <v>84.895624111806512</v>
      </c>
      <c r="AB50" s="13">
        <f t="shared" si="2"/>
        <v>71.843939230703938</v>
      </c>
      <c r="AC50" s="13">
        <f t="shared" ref="AC50" si="3">AVERAGE(AC5:AC49)</f>
        <v>68.334103893084347</v>
      </c>
      <c r="AD50" s="13">
        <f t="shared" si="2"/>
        <v>66.691207529843894</v>
      </c>
      <c r="AE50" s="86">
        <f>AVERAGE(AE5:AE49)</f>
        <v>77.220101366792221</v>
      </c>
      <c r="AF50" s="5" t="s">
        <v>47</v>
      </c>
    </row>
    <row r="51" spans="1:34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5"/>
      <c r="AD51" s="131"/>
      <c r="AE51" s="84"/>
    </row>
    <row r="52" spans="1:34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47" t="s">
        <v>97</v>
      </c>
      <c r="U52" s="147"/>
      <c r="V52" s="147"/>
      <c r="W52" s="147"/>
      <c r="X52" s="147"/>
      <c r="Y52" s="131"/>
      <c r="Z52" s="131"/>
      <c r="AA52" s="131"/>
      <c r="AB52" s="131"/>
      <c r="AC52" s="135"/>
      <c r="AD52" s="131"/>
      <c r="AE52" s="84"/>
      <c r="AH52" t="s">
        <v>47</v>
      </c>
    </row>
    <row r="53" spans="1:34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48" t="s">
        <v>98</v>
      </c>
      <c r="U53" s="148"/>
      <c r="V53" s="148"/>
      <c r="W53" s="148"/>
      <c r="X53" s="148"/>
      <c r="Y53" s="131"/>
      <c r="Z53" s="131"/>
      <c r="AA53" s="131"/>
      <c r="AB53" s="131"/>
      <c r="AC53" s="135"/>
      <c r="AD53" s="131"/>
      <c r="AE53" s="84"/>
    </row>
    <row r="54" spans="1:34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5"/>
      <c r="AD54" s="131"/>
      <c r="AE54" s="84"/>
    </row>
    <row r="55" spans="1:34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5"/>
      <c r="AD55" s="131"/>
      <c r="AE55" s="84"/>
    </row>
    <row r="56" spans="1:34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5"/>
      <c r="AD56" s="131"/>
      <c r="AE56" s="84"/>
    </row>
    <row r="57" spans="1:34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85"/>
      <c r="AF57" t="s">
        <v>47</v>
      </c>
    </row>
    <row r="59" spans="1:34" x14ac:dyDescent="0.2">
      <c r="AF59" t="s">
        <v>47</v>
      </c>
    </row>
    <row r="60" spans="1:34" x14ac:dyDescent="0.2">
      <c r="K60" s="2" t="s">
        <v>47</v>
      </c>
    </row>
    <row r="62" spans="1:34" x14ac:dyDescent="0.2">
      <c r="M62" s="2" t="s">
        <v>47</v>
      </c>
      <c r="T62" s="2" t="s">
        <v>47</v>
      </c>
    </row>
    <row r="63" spans="1:34" x14ac:dyDescent="0.2">
      <c r="AB63" s="2" t="s">
        <v>47</v>
      </c>
      <c r="AD63" s="2" t="s">
        <v>47</v>
      </c>
      <c r="AE63" s="7" t="s">
        <v>47</v>
      </c>
    </row>
    <row r="64" spans="1:34" x14ac:dyDescent="0.2">
      <c r="P64" s="2" t="s">
        <v>47</v>
      </c>
      <c r="R64" s="2" t="s">
        <v>47</v>
      </c>
    </row>
    <row r="69" spans="11:35" x14ac:dyDescent="0.2">
      <c r="T69" s="2" t="s">
        <v>47</v>
      </c>
      <c r="AI69" s="12" t="s">
        <v>47</v>
      </c>
    </row>
    <row r="72" spans="11:35" x14ac:dyDescent="0.2">
      <c r="K72" s="2" t="s">
        <v>47</v>
      </c>
    </row>
  </sheetData>
  <sheetProtection password="C6EC" sheet="1" objects="1" scenarios="1"/>
  <mergeCells count="35">
    <mergeCell ref="AE3:AE4"/>
    <mergeCell ref="T52:X52"/>
    <mergeCell ref="T53:X53"/>
    <mergeCell ref="Z3:Z4"/>
    <mergeCell ref="AA3:AA4"/>
    <mergeCell ref="AB3:AB4"/>
    <mergeCell ref="AD3:AD4"/>
    <mergeCell ref="Y3:Y4"/>
    <mergeCell ref="X3:X4"/>
    <mergeCell ref="T3:T4"/>
    <mergeCell ref="U3:U4"/>
    <mergeCell ref="V3:V4"/>
    <mergeCell ref="W3:W4"/>
    <mergeCell ref="AC3:AC4"/>
    <mergeCell ref="N3:N4"/>
    <mergeCell ref="O3:O4"/>
    <mergeCell ref="P3:P4"/>
    <mergeCell ref="Q3:Q4"/>
    <mergeCell ref="R3:R4"/>
    <mergeCell ref="B2:AE2"/>
    <mergeCell ref="M3:M4"/>
    <mergeCell ref="A1:AE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zoomScale="90" zoomScaleNormal="90" workbookViewId="0">
      <selection activeCell="AI63" sqref="AI63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9" width="6.140625" style="2" customWidth="1"/>
    <col min="30" max="30" width="6" style="2" customWidth="1"/>
    <col min="31" max="31" width="7.5703125" style="7" bestFit="1" customWidth="1"/>
    <col min="32" max="32" width="7.7109375" style="1" customWidth="1"/>
  </cols>
  <sheetData>
    <row r="1" spans="1:34" ht="20.100000000000001" customHeight="1" x14ac:dyDescent="0.2">
      <c r="A1" s="140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2"/>
    </row>
    <row r="2" spans="1:34" s="4" customFormat="1" ht="20.100000000000001" customHeight="1" x14ac:dyDescent="0.2">
      <c r="A2" s="159" t="s">
        <v>21</v>
      </c>
      <c r="B2" s="137" t="s">
        <v>235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9"/>
    </row>
    <row r="3" spans="1:34" s="5" customFormat="1" ht="20.100000000000001" customHeight="1" x14ac:dyDescent="0.2">
      <c r="A3" s="159"/>
      <c r="B3" s="160">
        <v>1</v>
      </c>
      <c r="C3" s="160">
        <f>SUM(B3+1)</f>
        <v>2</v>
      </c>
      <c r="D3" s="160">
        <f t="shared" ref="D3:AB3" si="0">SUM(C3+1)</f>
        <v>3</v>
      </c>
      <c r="E3" s="160">
        <f t="shared" si="0"/>
        <v>4</v>
      </c>
      <c r="F3" s="160">
        <f t="shared" si="0"/>
        <v>5</v>
      </c>
      <c r="G3" s="160">
        <f t="shared" si="0"/>
        <v>6</v>
      </c>
      <c r="H3" s="160">
        <f t="shared" si="0"/>
        <v>7</v>
      </c>
      <c r="I3" s="160">
        <f t="shared" si="0"/>
        <v>8</v>
      </c>
      <c r="J3" s="160">
        <f t="shared" si="0"/>
        <v>9</v>
      </c>
      <c r="K3" s="160">
        <f t="shared" si="0"/>
        <v>10</v>
      </c>
      <c r="L3" s="160">
        <f t="shared" si="0"/>
        <v>11</v>
      </c>
      <c r="M3" s="160">
        <f t="shared" si="0"/>
        <v>12</v>
      </c>
      <c r="N3" s="160">
        <f t="shared" si="0"/>
        <v>13</v>
      </c>
      <c r="O3" s="160">
        <f t="shared" si="0"/>
        <v>14</v>
      </c>
      <c r="P3" s="160">
        <f t="shared" si="0"/>
        <v>15</v>
      </c>
      <c r="Q3" s="160">
        <f t="shared" si="0"/>
        <v>16</v>
      </c>
      <c r="R3" s="160">
        <f t="shared" si="0"/>
        <v>17</v>
      </c>
      <c r="S3" s="160">
        <f t="shared" si="0"/>
        <v>18</v>
      </c>
      <c r="T3" s="160">
        <f t="shared" si="0"/>
        <v>19</v>
      </c>
      <c r="U3" s="160">
        <f t="shared" si="0"/>
        <v>20</v>
      </c>
      <c r="V3" s="160">
        <f t="shared" si="0"/>
        <v>21</v>
      </c>
      <c r="W3" s="160">
        <f t="shared" si="0"/>
        <v>22</v>
      </c>
      <c r="X3" s="160">
        <f t="shared" si="0"/>
        <v>23</v>
      </c>
      <c r="Y3" s="160">
        <f t="shared" si="0"/>
        <v>24</v>
      </c>
      <c r="Z3" s="160">
        <f t="shared" si="0"/>
        <v>25</v>
      </c>
      <c r="AA3" s="160">
        <f t="shared" si="0"/>
        <v>26</v>
      </c>
      <c r="AB3" s="160">
        <f t="shared" si="0"/>
        <v>27</v>
      </c>
      <c r="AC3" s="160">
        <v>28</v>
      </c>
      <c r="AD3" s="160">
        <v>29</v>
      </c>
      <c r="AE3" s="110" t="s">
        <v>37</v>
      </c>
      <c r="AF3" s="103" t="s">
        <v>36</v>
      </c>
    </row>
    <row r="4" spans="1:34" s="5" customFormat="1" ht="20.100000000000001" customHeight="1" x14ac:dyDescent="0.2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10" t="s">
        <v>35</v>
      </c>
      <c r="AF4" s="103" t="s">
        <v>35</v>
      </c>
    </row>
    <row r="5" spans="1:34" s="5" customFormat="1" x14ac:dyDescent="0.2">
      <c r="A5" s="57" t="s">
        <v>40</v>
      </c>
      <c r="B5" s="118">
        <f>[1]Fevereiro!$F$5</f>
        <v>96</v>
      </c>
      <c r="C5" s="118">
        <f>[1]Fevereiro!$F$6</f>
        <v>99</v>
      </c>
      <c r="D5" s="118">
        <f>[1]Fevereiro!$F$7</f>
        <v>99</v>
      </c>
      <c r="E5" s="118">
        <f>[1]Fevereiro!$F$8</f>
        <v>100</v>
      </c>
      <c r="F5" s="118">
        <f>[1]Fevereiro!$F$9</f>
        <v>100</v>
      </c>
      <c r="G5" s="118">
        <f>[1]Fevereiro!$F$10</f>
        <v>100</v>
      </c>
      <c r="H5" s="118">
        <f>[1]Fevereiro!$F$11</f>
        <v>100</v>
      </c>
      <c r="I5" s="118">
        <f>[1]Fevereiro!$F$12</f>
        <v>100</v>
      </c>
      <c r="J5" s="118">
        <f>[1]Fevereiro!$F$13</f>
        <v>98</v>
      </c>
      <c r="K5" s="118">
        <f>[1]Fevereiro!$F$14</f>
        <v>99</v>
      </c>
      <c r="L5" s="118">
        <f>[1]Fevereiro!$F$15</f>
        <v>100</v>
      </c>
      <c r="M5" s="118">
        <f>[1]Fevereiro!$F$16</f>
        <v>99</v>
      </c>
      <c r="N5" s="118">
        <f>[1]Fevereiro!$F$17</f>
        <v>97</v>
      </c>
      <c r="O5" s="118">
        <f>[1]Fevereiro!$F$18</f>
        <v>98</v>
      </c>
      <c r="P5" s="118">
        <f>[1]Fevereiro!$F$19</f>
        <v>97</v>
      </c>
      <c r="Q5" s="118">
        <f>[1]Fevereiro!$F$20</f>
        <v>97</v>
      </c>
      <c r="R5" s="118">
        <f>[1]Fevereiro!$F$21</f>
        <v>94</v>
      </c>
      <c r="S5" s="118">
        <f>[1]Fevereiro!$F$22</f>
        <v>97</v>
      </c>
      <c r="T5" s="118">
        <f>[1]Fevereiro!$F$23</f>
        <v>96</v>
      </c>
      <c r="U5" s="118">
        <f>[1]Fevereiro!$F$24</f>
        <v>99</v>
      </c>
      <c r="V5" s="118">
        <f>[1]Fevereiro!$F$25</f>
        <v>99</v>
      </c>
      <c r="W5" s="118">
        <f>[1]Fevereiro!$F$26</f>
        <v>93</v>
      </c>
      <c r="X5" s="118">
        <f>[1]Fevereiro!$F$27</f>
        <v>94</v>
      </c>
      <c r="Y5" s="118">
        <f>[1]Fevereiro!$F$28</f>
        <v>99</v>
      </c>
      <c r="Z5" s="118">
        <f>[1]Fevereiro!$F$29</f>
        <v>100</v>
      </c>
      <c r="AA5" s="118">
        <f>[1]Fevereiro!$F$30</f>
        <v>98</v>
      </c>
      <c r="AB5" s="118">
        <f>[1]Fevereiro!$F$31</f>
        <v>98</v>
      </c>
      <c r="AC5" s="118">
        <f>[1]Fevereiro!$F$32</f>
        <v>100</v>
      </c>
      <c r="AD5" s="118">
        <f>[1]Fevereiro!$F$33</f>
        <v>98</v>
      </c>
      <c r="AE5" s="15">
        <f>MAX(B5:AD5)</f>
        <v>100</v>
      </c>
      <c r="AF5" s="88">
        <f>AVERAGE(B5:AD5)</f>
        <v>98.068965517241381</v>
      </c>
    </row>
    <row r="6" spans="1:34" x14ac:dyDescent="0.2">
      <c r="A6" s="57" t="s">
        <v>0</v>
      </c>
      <c r="B6" s="11">
        <f>[2]Fevereiro!$F$5</f>
        <v>99</v>
      </c>
      <c r="C6" s="11">
        <f>[2]Fevereiro!$F$6</f>
        <v>99</v>
      </c>
      <c r="D6" s="11">
        <f>[2]Fevereiro!$F$7</f>
        <v>100</v>
      </c>
      <c r="E6" s="11">
        <f>[2]Fevereiro!$F$8</f>
        <v>99</v>
      </c>
      <c r="F6" s="11">
        <f>[2]Fevereiro!$F$9</f>
        <v>100</v>
      </c>
      <c r="G6" s="11">
        <f>[2]Fevereiro!$F$10</f>
        <v>100</v>
      </c>
      <c r="H6" s="11">
        <f>[2]Fevereiro!$F$11</f>
        <v>99</v>
      </c>
      <c r="I6" s="11">
        <f>[2]Fevereiro!$F$12</f>
        <v>99</v>
      </c>
      <c r="J6" s="11">
        <f>[2]Fevereiro!$F$13</f>
        <v>95</v>
      </c>
      <c r="K6" s="11">
        <f>[2]Fevereiro!$F$14</f>
        <v>92</v>
      </c>
      <c r="L6" s="11">
        <f>[2]Fevereiro!$F$15</f>
        <v>99</v>
      </c>
      <c r="M6" s="11">
        <f>[2]Fevereiro!$F$16</f>
        <v>99</v>
      </c>
      <c r="N6" s="11">
        <f>[2]Fevereiro!$F$17</f>
        <v>94</v>
      </c>
      <c r="O6" s="11">
        <f>[2]Fevereiro!$F$18</f>
        <v>90</v>
      </c>
      <c r="P6" s="11">
        <f>[2]Fevereiro!$F$19</f>
        <v>94</v>
      </c>
      <c r="Q6" s="11">
        <f>[2]Fevereiro!$F$20</f>
        <v>90</v>
      </c>
      <c r="R6" s="11">
        <f>[2]Fevereiro!$F$21</f>
        <v>97</v>
      </c>
      <c r="S6" s="11">
        <f>[2]Fevereiro!$F$22</f>
        <v>91</v>
      </c>
      <c r="T6" s="11">
        <f>[2]Fevereiro!$F$23</f>
        <v>99</v>
      </c>
      <c r="U6" s="11">
        <f>[2]Fevereiro!$F$24</f>
        <v>99</v>
      </c>
      <c r="V6" s="11">
        <f>[2]Fevereiro!$F$25</f>
        <v>99</v>
      </c>
      <c r="W6" s="11">
        <f>[2]Fevereiro!$F$26</f>
        <v>76</v>
      </c>
      <c r="X6" s="11">
        <f>[2]Fevereiro!$F$27</f>
        <v>88</v>
      </c>
      <c r="Y6" s="11">
        <f>[2]Fevereiro!$F$28</f>
        <v>92</v>
      </c>
      <c r="Z6" s="11">
        <f>[2]Fevereiro!$F$29</f>
        <v>99</v>
      </c>
      <c r="AA6" s="11">
        <f>[2]Fevereiro!$F$30</f>
        <v>99</v>
      </c>
      <c r="AB6" s="11">
        <f>[2]Fevereiro!$F$31</f>
        <v>91</v>
      </c>
      <c r="AC6" s="11">
        <f>[2]Fevereiro!$F$32</f>
        <v>90</v>
      </c>
      <c r="AD6" s="11">
        <f>[2]Fevereiro!$F$33</f>
        <v>92</v>
      </c>
      <c r="AE6" s="15">
        <f>MAX(B6:AD6)</f>
        <v>100</v>
      </c>
      <c r="AF6" s="88">
        <f>AVERAGE(B6:AD6)</f>
        <v>95.172413793103445</v>
      </c>
    </row>
    <row r="7" spans="1:34" x14ac:dyDescent="0.2">
      <c r="A7" s="57" t="s">
        <v>104</v>
      </c>
      <c r="B7" s="11">
        <f>[3]Fevereiro!$F$5</f>
        <v>97</v>
      </c>
      <c r="C7" s="11">
        <f>[3]Fevereiro!$F$6</f>
        <v>97</v>
      </c>
      <c r="D7" s="11">
        <f>[3]Fevereiro!$F$7</f>
        <v>98</v>
      </c>
      <c r="E7" s="11">
        <f>[3]Fevereiro!$F$8</f>
        <v>96</v>
      </c>
      <c r="F7" s="11">
        <f>[3]Fevereiro!$F$9</f>
        <v>95</v>
      </c>
      <c r="G7" s="11">
        <f>[3]Fevereiro!$F$10</f>
        <v>97</v>
      </c>
      <c r="H7" s="11">
        <f>[3]Fevereiro!$F$11</f>
        <v>95</v>
      </c>
      <c r="I7" s="11">
        <f>[3]Fevereiro!$F$12</f>
        <v>96</v>
      </c>
      <c r="J7" s="11">
        <f>[3]Fevereiro!$F$13</f>
        <v>95</v>
      </c>
      <c r="K7" s="11">
        <f>[3]Fevereiro!$F$14</f>
        <v>97</v>
      </c>
      <c r="L7" s="11">
        <f>[3]Fevereiro!$F$15</f>
        <v>94</v>
      </c>
      <c r="M7" s="11">
        <f>[3]Fevereiro!$F$16</f>
        <v>90</v>
      </c>
      <c r="N7" s="11">
        <f>[3]Fevereiro!$F$17</f>
        <v>90</v>
      </c>
      <c r="O7" s="11">
        <f>[3]Fevereiro!$F$18</f>
        <v>88</v>
      </c>
      <c r="P7" s="11">
        <f>[3]Fevereiro!$F$19</f>
        <v>82</v>
      </c>
      <c r="Q7" s="11">
        <f>[3]Fevereiro!$F$20</f>
        <v>94</v>
      </c>
      <c r="R7" s="11">
        <f>[3]Fevereiro!$F$21</f>
        <v>89</v>
      </c>
      <c r="S7" s="11">
        <f>[3]Fevereiro!$F$22</f>
        <v>90</v>
      </c>
      <c r="T7" s="11">
        <f>[3]Fevereiro!$F$23</f>
        <v>95</v>
      </c>
      <c r="U7" s="11">
        <f>[3]Fevereiro!$F$24</f>
        <v>98</v>
      </c>
      <c r="V7" s="11">
        <f>[3]Fevereiro!$F$25</f>
        <v>98</v>
      </c>
      <c r="W7" s="11">
        <f>[3]Fevereiro!$F$26</f>
        <v>80</v>
      </c>
      <c r="X7" s="11">
        <f>[3]Fevereiro!$F$27</f>
        <v>84</v>
      </c>
      <c r="Y7" s="11">
        <f>[3]Fevereiro!$F$28</f>
        <v>93</v>
      </c>
      <c r="Z7" s="11">
        <f>[3]Fevereiro!$F$29</f>
        <v>97</v>
      </c>
      <c r="AA7" s="11">
        <f>[3]Fevereiro!$F$30</f>
        <v>97</v>
      </c>
      <c r="AB7" s="11">
        <f>[3]Fevereiro!$F$31</f>
        <v>93</v>
      </c>
      <c r="AC7" s="11">
        <f>[3]Fevereiro!$F$32</f>
        <v>91</v>
      </c>
      <c r="AD7" s="11">
        <f>[3]Fevereiro!$F$33</f>
        <v>90</v>
      </c>
      <c r="AE7" s="15">
        <f>MAX(B7:AD7)</f>
        <v>98</v>
      </c>
      <c r="AF7" s="106">
        <f>AVERAGE(B7:AD7)</f>
        <v>92.965517241379317</v>
      </c>
    </row>
    <row r="8" spans="1:34" x14ac:dyDescent="0.2">
      <c r="A8" s="57" t="s">
        <v>1</v>
      </c>
      <c r="B8" s="11" t="str">
        <f>[4]Fevereiro!$F$5</f>
        <v>*</v>
      </c>
      <c r="C8" s="11" t="str">
        <f>[4]Fevereiro!$F$6</f>
        <v>*</v>
      </c>
      <c r="D8" s="11" t="str">
        <f>[4]Fevereiro!$F$7</f>
        <v>*</v>
      </c>
      <c r="E8" s="11" t="str">
        <f>[4]Fevereiro!$F$8</f>
        <v>*</v>
      </c>
      <c r="F8" s="11">
        <f>[4]Fevereiro!$F$9</f>
        <v>93</v>
      </c>
      <c r="G8" s="11">
        <f>[4]Fevereiro!$F$10</f>
        <v>95</v>
      </c>
      <c r="H8" s="11">
        <f>[4]Fevereiro!$F$11</f>
        <v>95</v>
      </c>
      <c r="I8" s="11">
        <f>[4]Fevereiro!$F$12</f>
        <v>95</v>
      </c>
      <c r="J8" s="11">
        <f>[4]Fevereiro!$F$13</f>
        <v>94</v>
      </c>
      <c r="K8" s="11">
        <f>[4]Fevereiro!$F$14</f>
        <v>94</v>
      </c>
      <c r="L8" s="11">
        <f>[4]Fevereiro!$F$15</f>
        <v>87</v>
      </c>
      <c r="M8" s="11" t="str">
        <f>[4]Fevereiro!$F$16</f>
        <v>*</v>
      </c>
      <c r="N8" s="11" t="str">
        <f>[4]Fevereiro!$F$17</f>
        <v>*</v>
      </c>
      <c r="O8" s="11" t="str">
        <f>[4]Fevereiro!$F$18</f>
        <v>*</v>
      </c>
      <c r="P8" s="11" t="str">
        <f>[4]Fevereiro!$F$19</f>
        <v>*</v>
      </c>
      <c r="Q8" s="11" t="str">
        <f>[4]Fevereiro!$F$20</f>
        <v>*</v>
      </c>
      <c r="R8" s="11">
        <f>[4]Fevereiro!$F$21</f>
        <v>74</v>
      </c>
      <c r="S8" s="11">
        <f>[4]Fevereiro!$F$22</f>
        <v>93</v>
      </c>
      <c r="T8" s="11">
        <f>[4]Fevereiro!$F$23</f>
        <v>93</v>
      </c>
      <c r="U8" s="11">
        <f>[4]Fevereiro!$F$24</f>
        <v>94</v>
      </c>
      <c r="V8" s="11">
        <f>[4]Fevereiro!$F$25</f>
        <v>95</v>
      </c>
      <c r="W8" s="11">
        <f>[4]Fevereiro!$F$26</f>
        <v>95</v>
      </c>
      <c r="X8" s="11">
        <f>[4]Fevereiro!$F$27</f>
        <v>85</v>
      </c>
      <c r="Y8" s="11" t="str">
        <f>[4]Fevereiro!$F$28</f>
        <v>*</v>
      </c>
      <c r="Z8" s="11" t="str">
        <f>[4]Fevereiro!$F$29</f>
        <v>*</v>
      </c>
      <c r="AA8" s="11" t="str">
        <f>[4]Fevereiro!$F$30</f>
        <v>*</v>
      </c>
      <c r="AB8" s="11" t="str">
        <f>[4]Fevereiro!$F$31</f>
        <v>*</v>
      </c>
      <c r="AC8" s="11" t="str">
        <f>[4]Fevereiro!$F$32</f>
        <v>*</v>
      </c>
      <c r="AD8" s="11" t="str">
        <f>[4]Fevereiro!$F$33</f>
        <v>*</v>
      </c>
      <c r="AE8" s="15">
        <f>MAX(B8:AD8)</f>
        <v>95</v>
      </c>
      <c r="AF8" s="88">
        <f>AVERAGE(B8:AD8)</f>
        <v>91.571428571428569</v>
      </c>
    </row>
    <row r="9" spans="1:34" x14ac:dyDescent="0.2">
      <c r="A9" s="57" t="s">
        <v>167</v>
      </c>
      <c r="B9" s="11">
        <f>[5]Fevereiro!$F$5</f>
        <v>99</v>
      </c>
      <c r="C9" s="11">
        <f>[5]Fevereiro!$F$6</f>
        <v>98</v>
      </c>
      <c r="D9" s="11">
        <f>[5]Fevereiro!$F$7</f>
        <v>99</v>
      </c>
      <c r="E9" s="11">
        <f>[5]Fevereiro!$F$8</f>
        <v>97</v>
      </c>
      <c r="F9" s="11">
        <f>[5]Fevereiro!$F$9</f>
        <v>99</v>
      </c>
      <c r="G9" s="11">
        <f>[5]Fevereiro!$F$10</f>
        <v>98</v>
      </c>
      <c r="H9" s="11">
        <f>[5]Fevereiro!$F$11</f>
        <v>90</v>
      </c>
      <c r="I9" s="11">
        <f>[5]Fevereiro!$F$12</f>
        <v>98</v>
      </c>
      <c r="J9" s="11">
        <f>[5]Fevereiro!$F$13</f>
        <v>96</v>
      </c>
      <c r="K9" s="11">
        <f>[5]Fevereiro!$F$14</f>
        <v>96</v>
      </c>
      <c r="L9" s="11">
        <f>[5]Fevereiro!$F$15</f>
        <v>99</v>
      </c>
      <c r="M9" s="11">
        <f>[5]Fevereiro!$F$16</f>
        <v>95</v>
      </c>
      <c r="N9" s="11">
        <f>[5]Fevereiro!$F$17</f>
        <v>93</v>
      </c>
      <c r="O9" s="11">
        <f>[5]Fevereiro!$F$18</f>
        <v>81</v>
      </c>
      <c r="P9" s="11">
        <f>[5]Fevereiro!$F$19</f>
        <v>89</v>
      </c>
      <c r="Q9" s="11">
        <f>[5]Fevereiro!$F$20</f>
        <v>90</v>
      </c>
      <c r="R9" s="11">
        <f>[5]Fevereiro!$F$21</f>
        <v>95</v>
      </c>
      <c r="S9" s="11">
        <f>[5]Fevereiro!$F$22</f>
        <v>87</v>
      </c>
      <c r="T9" s="11">
        <f>[5]Fevereiro!$F$23</f>
        <v>95</v>
      </c>
      <c r="U9" s="11">
        <f>[5]Fevereiro!$F$24</f>
        <v>94</v>
      </c>
      <c r="V9" s="11">
        <f>[5]Fevereiro!$F$25</f>
        <v>97</v>
      </c>
      <c r="W9" s="11">
        <f>[5]Fevereiro!$F$26</f>
        <v>73</v>
      </c>
      <c r="X9" s="11">
        <f>[5]Fevereiro!$F$27</f>
        <v>69</v>
      </c>
      <c r="Y9" s="11">
        <f>[5]Fevereiro!$F$28</f>
        <v>88</v>
      </c>
      <c r="Z9" s="11">
        <f>[5]Fevereiro!$F$29</f>
        <v>95</v>
      </c>
      <c r="AA9" s="11">
        <f>[5]Fevereiro!$F$30</f>
        <v>98</v>
      </c>
      <c r="AB9" s="11">
        <f>[5]Fevereiro!$F$31</f>
        <v>90</v>
      </c>
      <c r="AC9" s="11">
        <f>[5]Fevereiro!$F$32</f>
        <v>69</v>
      </c>
      <c r="AD9" s="11">
        <f>[5]Fevereiro!$F$33</f>
        <v>78</v>
      </c>
      <c r="AE9" s="15" t="s">
        <v>226</v>
      </c>
      <c r="AF9" s="88" t="s">
        <v>226</v>
      </c>
    </row>
    <row r="10" spans="1:34" x14ac:dyDescent="0.2">
      <c r="A10" s="57" t="s">
        <v>111</v>
      </c>
      <c r="B10" s="11" t="str">
        <f>[6]Fevereiro!$F$5</f>
        <v>*</v>
      </c>
      <c r="C10" s="11" t="str">
        <f>[6]Fevereiro!$F$6</f>
        <v>*</v>
      </c>
      <c r="D10" s="11" t="str">
        <f>[6]Fevereiro!$F$7</f>
        <v>*</v>
      </c>
      <c r="E10" s="11" t="str">
        <f>[6]Fevereiro!$F$8</f>
        <v>*</v>
      </c>
      <c r="F10" s="11" t="str">
        <f>[6]Fevereiro!$F$9</f>
        <v>*</v>
      </c>
      <c r="G10" s="11" t="str">
        <f>[6]Fevereiro!$F$10</f>
        <v>*</v>
      </c>
      <c r="H10" s="11" t="str">
        <f>[6]Fevereiro!$F$11</f>
        <v>*</v>
      </c>
      <c r="I10" s="11" t="str">
        <f>[6]Fevereiro!$F$12</f>
        <v>*</v>
      </c>
      <c r="J10" s="11" t="str">
        <f>[6]Fevereiro!$F$13</f>
        <v>*</v>
      </c>
      <c r="K10" s="11" t="str">
        <f>[6]Fevereiro!$F$14</f>
        <v>*</v>
      </c>
      <c r="L10" s="11" t="str">
        <f>[6]Fevereiro!$F$15</f>
        <v>*</v>
      </c>
      <c r="M10" s="11" t="str">
        <f>[6]Fevereiro!$F$16</f>
        <v>*</v>
      </c>
      <c r="N10" s="11" t="str">
        <f>[6]Fevereiro!$F$17</f>
        <v>*</v>
      </c>
      <c r="O10" s="11" t="str">
        <f>[6]Fevereiro!$F$18</f>
        <v>*</v>
      </c>
      <c r="P10" s="11" t="str">
        <f>[6]Fevereiro!$F$19</f>
        <v>*</v>
      </c>
      <c r="Q10" s="11" t="str">
        <f>[6]Fevereiro!$F$20</f>
        <v>*</v>
      </c>
      <c r="R10" s="11" t="str">
        <f>[6]Fevereiro!$F$21</f>
        <v>*</v>
      </c>
      <c r="S10" s="11" t="str">
        <f>[6]Fevereiro!$F$22</f>
        <v>*</v>
      </c>
      <c r="T10" s="11" t="str">
        <f>[6]Fevereiro!$F$23</f>
        <v>*</v>
      </c>
      <c r="U10" s="11" t="str">
        <f>[6]Fevereiro!$F$24</f>
        <v>*</v>
      </c>
      <c r="V10" s="11" t="str">
        <f>[6]Fevereiro!$F$25</f>
        <v>*</v>
      </c>
      <c r="W10" s="11" t="str">
        <f>[6]Fevereiro!$F$26</f>
        <v>*</v>
      </c>
      <c r="X10" s="11" t="str">
        <f>[6]Fevereiro!$F$27</f>
        <v>*</v>
      </c>
      <c r="Y10" s="11" t="str">
        <f>[6]Fevereiro!$F$28</f>
        <v>*</v>
      </c>
      <c r="Z10" s="11" t="str">
        <f>[6]Fevereiro!$F$29</f>
        <v>*</v>
      </c>
      <c r="AA10" s="11" t="str">
        <f>[6]Fevereiro!$F$30</f>
        <v>*</v>
      </c>
      <c r="AB10" s="11" t="str">
        <f>[6]Fevereiro!$F$31</f>
        <v>*</v>
      </c>
      <c r="AC10" s="11" t="str">
        <f>[6]Fevereiro!$F$32</f>
        <v>*</v>
      </c>
      <c r="AD10" s="11" t="str">
        <f>[6]Fevereiro!$F$33</f>
        <v>*</v>
      </c>
      <c r="AE10" s="15" t="s">
        <v>226</v>
      </c>
      <c r="AF10" s="88" t="s">
        <v>226</v>
      </c>
    </row>
    <row r="11" spans="1:34" x14ac:dyDescent="0.2">
      <c r="A11" s="57" t="s">
        <v>64</v>
      </c>
      <c r="B11" s="11">
        <f>[7]Fevereiro!$F$5</f>
        <v>100</v>
      </c>
      <c r="C11" s="11">
        <f>[7]Fevereiro!$F$6</f>
        <v>100</v>
      </c>
      <c r="D11" s="11">
        <f>[7]Fevereiro!$F$7</f>
        <v>100</v>
      </c>
      <c r="E11" s="11">
        <f>[7]Fevereiro!$F$8</f>
        <v>100</v>
      </c>
      <c r="F11" s="11">
        <f>[7]Fevereiro!$F$9</f>
        <v>100</v>
      </c>
      <c r="G11" s="11">
        <f>[7]Fevereiro!$F$10</f>
        <v>100</v>
      </c>
      <c r="H11" s="11">
        <f>[7]Fevereiro!$F$11</f>
        <v>100</v>
      </c>
      <c r="I11" s="11">
        <f>[7]Fevereiro!$F$12</f>
        <v>100</v>
      </c>
      <c r="J11" s="11">
        <f>[7]Fevereiro!$F$13</f>
        <v>100</v>
      </c>
      <c r="K11" s="11">
        <f>[7]Fevereiro!$F$14</f>
        <v>100</v>
      </c>
      <c r="L11" s="11">
        <f>[7]Fevereiro!$F$15</f>
        <v>100</v>
      </c>
      <c r="M11" s="11">
        <f>[7]Fevereiro!$F$16</f>
        <v>98</v>
      </c>
      <c r="N11" s="11">
        <f>[7]Fevereiro!$F$17</f>
        <v>100</v>
      </c>
      <c r="O11" s="11">
        <f>[7]Fevereiro!$F$18</f>
        <v>95</v>
      </c>
      <c r="P11" s="11">
        <f>[7]Fevereiro!$F$19</f>
        <v>81</v>
      </c>
      <c r="Q11" s="11">
        <f>[7]Fevereiro!$F$20</f>
        <v>80</v>
      </c>
      <c r="R11" s="11">
        <f>[7]Fevereiro!$F$21</f>
        <v>99</v>
      </c>
      <c r="S11" s="11">
        <f>[7]Fevereiro!$F$22</f>
        <v>100</v>
      </c>
      <c r="T11" s="11">
        <f>[7]Fevereiro!$F$23</f>
        <v>100</v>
      </c>
      <c r="U11" s="11">
        <f>[7]Fevereiro!$F$24</f>
        <v>100</v>
      </c>
      <c r="V11" s="11">
        <f>[7]Fevereiro!$F$25</f>
        <v>100</v>
      </c>
      <c r="W11" s="11">
        <f>[7]Fevereiro!$F$26</f>
        <v>100</v>
      </c>
      <c r="X11" s="11">
        <f>[7]Fevereiro!$F$27</f>
        <v>100</v>
      </c>
      <c r="Y11" s="11">
        <f>[7]Fevereiro!$F$28</f>
        <v>100</v>
      </c>
      <c r="Z11" s="11">
        <f>[7]Fevereiro!$F$29</f>
        <v>100</v>
      </c>
      <c r="AA11" s="11">
        <f>[7]Fevereiro!$F$30</f>
        <v>100</v>
      </c>
      <c r="AB11" s="11">
        <f>[7]Fevereiro!$F$31</f>
        <v>100</v>
      </c>
      <c r="AC11" s="11">
        <f>[7]Fevereiro!$F$32</f>
        <v>100</v>
      </c>
      <c r="AD11" s="11">
        <f>[7]Fevereiro!$F$33</f>
        <v>100</v>
      </c>
      <c r="AE11" s="15">
        <f>MAX(B11:AD11)</f>
        <v>100</v>
      </c>
      <c r="AF11" s="88">
        <f>AVERAGE(B11:AD11)</f>
        <v>98.379310344827587</v>
      </c>
    </row>
    <row r="12" spans="1:34" x14ac:dyDescent="0.2">
      <c r="A12" s="57" t="s">
        <v>41</v>
      </c>
      <c r="B12" s="11">
        <f>[8]Fevereiro!$F$5</f>
        <v>100</v>
      </c>
      <c r="C12" s="11">
        <f>[8]Fevereiro!$F$6</f>
        <v>100</v>
      </c>
      <c r="D12" s="11">
        <f>[8]Fevereiro!$F$7</f>
        <v>100</v>
      </c>
      <c r="E12" s="11">
        <f>[8]Fevereiro!$F$8</f>
        <v>100</v>
      </c>
      <c r="F12" s="11">
        <f>[8]Fevereiro!$F$9</f>
        <v>100</v>
      </c>
      <c r="G12" s="11">
        <f>[8]Fevereiro!$F$10</f>
        <v>100</v>
      </c>
      <c r="H12" s="11">
        <f>[8]Fevereiro!$F$11</f>
        <v>100</v>
      </c>
      <c r="I12" s="11">
        <f>[8]Fevereiro!$F$12</f>
        <v>80</v>
      </c>
      <c r="J12" s="11">
        <f>[8]Fevereiro!$F$13</f>
        <v>100</v>
      </c>
      <c r="K12" s="11">
        <f>[8]Fevereiro!$F$14</f>
        <v>100</v>
      </c>
      <c r="L12" s="11">
        <f>[8]Fevereiro!$F$15</f>
        <v>100</v>
      </c>
      <c r="M12" s="11">
        <f>[8]Fevereiro!$F$16</f>
        <v>100</v>
      </c>
      <c r="N12" s="11">
        <f>[8]Fevereiro!$F$17</f>
        <v>90</v>
      </c>
      <c r="O12" s="11">
        <f>[8]Fevereiro!$F$18</f>
        <v>87</v>
      </c>
      <c r="P12" s="11">
        <f>[8]Fevereiro!$F$19</f>
        <v>100</v>
      </c>
      <c r="Q12" s="11">
        <f>[8]Fevereiro!$F$20</f>
        <v>97</v>
      </c>
      <c r="R12" s="11">
        <f>[8]Fevereiro!$F$21</f>
        <v>94</v>
      </c>
      <c r="S12" s="11">
        <f>[8]Fevereiro!$F$22</f>
        <v>91</v>
      </c>
      <c r="T12" s="11">
        <f>[8]Fevereiro!$F$23</f>
        <v>100</v>
      </c>
      <c r="U12" s="11">
        <f>[8]Fevereiro!$F$24</f>
        <v>100</v>
      </c>
      <c r="V12" s="11">
        <f>[8]Fevereiro!$F$25</f>
        <v>79</v>
      </c>
      <c r="W12" s="11">
        <f>[8]Fevereiro!$F$26</f>
        <v>76</v>
      </c>
      <c r="X12" s="11">
        <f>[8]Fevereiro!$F$27</f>
        <v>92</v>
      </c>
      <c r="Y12" s="11">
        <f>[8]Fevereiro!$F$28</f>
        <v>93</v>
      </c>
      <c r="Z12" s="11">
        <f>[8]Fevereiro!$F$29</f>
        <v>93</v>
      </c>
      <c r="AA12" s="11">
        <f>[8]Fevereiro!$F$30</f>
        <v>100</v>
      </c>
      <c r="AB12" s="11">
        <f>[8]Fevereiro!$F$31</f>
        <v>93</v>
      </c>
      <c r="AC12" s="11">
        <f>[8]Fevereiro!$F$32</f>
        <v>100</v>
      </c>
      <c r="AD12" s="11">
        <f>[8]Fevereiro!$F$33</f>
        <v>99</v>
      </c>
      <c r="AE12" s="15">
        <f>MAX(B12:AD12)</f>
        <v>100</v>
      </c>
      <c r="AF12" s="88">
        <f>AVERAGE(B12:AD12)</f>
        <v>95.310344827586206</v>
      </c>
    </row>
    <row r="13" spans="1:34" x14ac:dyDescent="0.2">
      <c r="A13" s="57" t="s">
        <v>114</v>
      </c>
      <c r="B13" s="11" t="str">
        <f>[9]Fevereiro!$F$5</f>
        <v>*</v>
      </c>
      <c r="C13" s="11" t="str">
        <f>[9]Fevereiro!$F$6</f>
        <v>*</v>
      </c>
      <c r="D13" s="11" t="str">
        <f>[9]Fevereiro!$F$7</f>
        <v>*</v>
      </c>
      <c r="E13" s="11" t="str">
        <f>[9]Fevereiro!$F$8</f>
        <v>*</v>
      </c>
      <c r="F13" s="11" t="str">
        <f>[9]Fevereiro!$F$9</f>
        <v>*</v>
      </c>
      <c r="G13" s="11" t="str">
        <f>[9]Fevereiro!$F$10</f>
        <v>*</v>
      </c>
      <c r="H13" s="11" t="str">
        <f>[9]Fevereiro!$F$11</f>
        <v>*</v>
      </c>
      <c r="I13" s="11" t="str">
        <f>[9]Fevereiro!$F$12</f>
        <v>*</v>
      </c>
      <c r="J13" s="11" t="str">
        <f>[9]Fevereiro!$F$13</f>
        <v>*</v>
      </c>
      <c r="K13" s="11" t="str">
        <f>[9]Fevereiro!$F$14</f>
        <v>*</v>
      </c>
      <c r="L13" s="11" t="str">
        <f>[9]Fevereiro!$F$15</f>
        <v>*</v>
      </c>
      <c r="M13" s="11" t="str">
        <f>[9]Fevereiro!$F$16</f>
        <v>*</v>
      </c>
      <c r="N13" s="11" t="str">
        <f>[9]Fevereiro!$F$17</f>
        <v>*</v>
      </c>
      <c r="O13" s="11" t="str">
        <f>[9]Fevereiro!$F$18</f>
        <v>*</v>
      </c>
      <c r="P13" s="11" t="str">
        <f>[9]Fevereiro!$F$19</f>
        <v>*</v>
      </c>
      <c r="Q13" s="11" t="str">
        <f>[9]Fevereiro!$F$20</f>
        <v>*</v>
      </c>
      <c r="R13" s="11" t="str">
        <f>[9]Fevereiro!$F$21</f>
        <v>*</v>
      </c>
      <c r="S13" s="11" t="str">
        <f>[9]Fevereiro!$F$22</f>
        <v>*</v>
      </c>
      <c r="T13" s="11" t="str">
        <f>[9]Fevereiro!$F$23</f>
        <v>*</v>
      </c>
      <c r="U13" s="11" t="str">
        <f>[9]Fevereiro!$F$24</f>
        <v>*</v>
      </c>
      <c r="V13" s="11" t="str">
        <f>[9]Fevereiro!$F$25</f>
        <v>*</v>
      </c>
      <c r="W13" s="11" t="str">
        <f>[9]Fevereiro!$F$26</f>
        <v>*</v>
      </c>
      <c r="X13" s="11" t="str">
        <f>[9]Fevereiro!$F$27</f>
        <v>*</v>
      </c>
      <c r="Y13" s="11" t="str">
        <f>[9]Fevereiro!$F$28</f>
        <v>*</v>
      </c>
      <c r="Z13" s="11" t="str">
        <f>[9]Fevereiro!$F$29</f>
        <v>*</v>
      </c>
      <c r="AA13" s="11" t="str">
        <f>[9]Fevereiro!$F$30</f>
        <v>*</v>
      </c>
      <c r="AB13" s="11" t="str">
        <f>[9]Fevereiro!$F$31</f>
        <v>*</v>
      </c>
      <c r="AC13" s="11" t="str">
        <f>[9]Fevereiro!$F$32</f>
        <v>*</v>
      </c>
      <c r="AD13" s="11" t="str">
        <f>[9]Fevereiro!$F$33</f>
        <v>*</v>
      </c>
      <c r="AE13" s="15" t="s">
        <v>226</v>
      </c>
      <c r="AF13" s="106" t="s">
        <v>226</v>
      </c>
    </row>
    <row r="14" spans="1:34" x14ac:dyDescent="0.2">
      <c r="A14" s="57" t="s">
        <v>118</v>
      </c>
      <c r="B14" s="11" t="str">
        <f>[10]Fevereiro!$F$5</f>
        <v>*</v>
      </c>
      <c r="C14" s="11" t="str">
        <f>[10]Fevereiro!$F$6</f>
        <v>*</v>
      </c>
      <c r="D14" s="11" t="str">
        <f>[10]Fevereiro!$F$7</f>
        <v>*</v>
      </c>
      <c r="E14" s="11" t="str">
        <f>[10]Fevereiro!$F$8</f>
        <v>*</v>
      </c>
      <c r="F14" s="11" t="str">
        <f>[10]Fevereiro!$F$9</f>
        <v>*</v>
      </c>
      <c r="G14" s="11" t="str">
        <f>[10]Fevereiro!$F$10</f>
        <v>*</v>
      </c>
      <c r="H14" s="11" t="str">
        <f>[10]Fevereiro!$F$11</f>
        <v>*</v>
      </c>
      <c r="I14" s="11" t="str">
        <f>[10]Fevereiro!$F$12</f>
        <v>*</v>
      </c>
      <c r="J14" s="11" t="str">
        <f>[10]Fevereiro!$F$13</f>
        <v>*</v>
      </c>
      <c r="K14" s="11" t="str">
        <f>[10]Fevereiro!$F$14</f>
        <v>*</v>
      </c>
      <c r="L14" s="11" t="str">
        <f>[10]Fevereiro!$F$15</f>
        <v>*</v>
      </c>
      <c r="M14" s="11" t="str">
        <f>[10]Fevereiro!$F$16</f>
        <v>*</v>
      </c>
      <c r="N14" s="11" t="str">
        <f>[10]Fevereiro!$F$17</f>
        <v>*</v>
      </c>
      <c r="O14" s="11" t="str">
        <f>[10]Fevereiro!$F$18</f>
        <v>*</v>
      </c>
      <c r="P14" s="11" t="str">
        <f>[10]Fevereiro!$F$19</f>
        <v>*</v>
      </c>
      <c r="Q14" s="11" t="str">
        <f>[10]Fevereiro!$F$20</f>
        <v>*</v>
      </c>
      <c r="R14" s="11" t="str">
        <f>[10]Fevereiro!$F$21</f>
        <v>*</v>
      </c>
      <c r="S14" s="11" t="str">
        <f>[10]Fevereiro!$F$22</f>
        <v>*</v>
      </c>
      <c r="T14" s="11" t="str">
        <f>[10]Fevereiro!$F$23</f>
        <v>*</v>
      </c>
      <c r="U14" s="11" t="str">
        <f>[10]Fevereiro!$F$24</f>
        <v>*</v>
      </c>
      <c r="V14" s="11" t="str">
        <f>[10]Fevereiro!$F$25</f>
        <v>*</v>
      </c>
      <c r="W14" s="11" t="str">
        <f>[10]Fevereiro!$F$26</f>
        <v>*</v>
      </c>
      <c r="X14" s="11" t="str">
        <f>[10]Fevereiro!$F$27</f>
        <v>*</v>
      </c>
      <c r="Y14" s="11" t="str">
        <f>[10]Fevereiro!$F$28</f>
        <v>*</v>
      </c>
      <c r="Z14" s="11" t="str">
        <f>[10]Fevereiro!$F$29</f>
        <v>*</v>
      </c>
      <c r="AA14" s="11" t="str">
        <f>[10]Fevereiro!$F$30</f>
        <v>*</v>
      </c>
      <c r="AB14" s="11" t="str">
        <f>[10]Fevereiro!$F$31</f>
        <v>*</v>
      </c>
      <c r="AC14" s="11" t="str">
        <f>[10]Fevereiro!$F$32</f>
        <v>*</v>
      </c>
      <c r="AD14" s="11" t="str">
        <f>[10]Fevereiro!$F$33</f>
        <v>*</v>
      </c>
      <c r="AE14" s="15" t="s">
        <v>226</v>
      </c>
      <c r="AF14" s="88" t="s">
        <v>226</v>
      </c>
    </row>
    <row r="15" spans="1:34" x14ac:dyDescent="0.2">
      <c r="A15" s="57" t="s">
        <v>121</v>
      </c>
      <c r="B15" s="11">
        <f>[11]Fevereiro!$F$5</f>
        <v>98</v>
      </c>
      <c r="C15" s="11">
        <f>[11]Fevereiro!$F$6</f>
        <v>97</v>
      </c>
      <c r="D15" s="11">
        <f>[11]Fevereiro!$F$7</f>
        <v>99</v>
      </c>
      <c r="E15" s="11">
        <f>[11]Fevereiro!$F$8</f>
        <v>95</v>
      </c>
      <c r="F15" s="11">
        <f>[11]Fevereiro!$F$9</f>
        <v>94</v>
      </c>
      <c r="G15" s="11">
        <f>[11]Fevereiro!$F$10</f>
        <v>88</v>
      </c>
      <c r="H15" s="11">
        <f>[11]Fevereiro!$F$11</f>
        <v>86</v>
      </c>
      <c r="I15" s="11">
        <f>[11]Fevereiro!$F$12</f>
        <v>94</v>
      </c>
      <c r="J15" s="11">
        <f>[11]Fevereiro!$F$13</f>
        <v>86</v>
      </c>
      <c r="K15" s="11">
        <f>[11]Fevereiro!$F$14</f>
        <v>86</v>
      </c>
      <c r="L15" s="11">
        <f>[11]Fevereiro!$F$15</f>
        <v>98</v>
      </c>
      <c r="M15" s="11">
        <f>[11]Fevereiro!$F$16</f>
        <v>92</v>
      </c>
      <c r="N15" s="11">
        <f>[11]Fevereiro!$F$17</f>
        <v>85</v>
      </c>
      <c r="O15" s="11">
        <f>[11]Fevereiro!$F$18</f>
        <v>77</v>
      </c>
      <c r="P15" s="11">
        <f>[11]Fevereiro!$F$19</f>
        <v>82</v>
      </c>
      <c r="Q15" s="11">
        <f>[11]Fevereiro!$F$20</f>
        <v>93</v>
      </c>
      <c r="R15" s="11">
        <f>[11]Fevereiro!$F$21</f>
        <v>97</v>
      </c>
      <c r="S15" s="11">
        <f>[11]Fevereiro!$F$22</f>
        <v>93</v>
      </c>
      <c r="T15" s="11">
        <f>[11]Fevereiro!$F$23</f>
        <v>97</v>
      </c>
      <c r="U15" s="11">
        <f>[11]Fevereiro!$F$24</f>
        <v>98</v>
      </c>
      <c r="V15" s="11">
        <f>[11]Fevereiro!$F$25</f>
        <v>97</v>
      </c>
      <c r="W15" s="11">
        <f>[11]Fevereiro!$F$26</f>
        <v>81</v>
      </c>
      <c r="X15" s="11">
        <f>[11]Fevereiro!$F$27</f>
        <v>81</v>
      </c>
      <c r="Y15" s="11">
        <f>[11]Fevereiro!$F$28</f>
        <v>96</v>
      </c>
      <c r="Z15" s="11">
        <f>[11]Fevereiro!$F$29</f>
        <v>97</v>
      </c>
      <c r="AA15" s="11">
        <f>[11]Fevereiro!$F$30</f>
        <v>98</v>
      </c>
      <c r="AB15" s="11">
        <f>[11]Fevereiro!$F$31</f>
        <v>91</v>
      </c>
      <c r="AC15" s="11">
        <f>[11]Fevereiro!$F$32</f>
        <v>93</v>
      </c>
      <c r="AD15" s="11">
        <f>[11]Fevereiro!$F$33</f>
        <v>95</v>
      </c>
      <c r="AE15" s="15">
        <f>MAX(B15:AD15)</f>
        <v>99</v>
      </c>
      <c r="AF15" s="88">
        <f>AVERAGE(B15:AD15)</f>
        <v>91.862068965517238</v>
      </c>
      <c r="AH15" t="s">
        <v>47</v>
      </c>
    </row>
    <row r="16" spans="1:34" x14ac:dyDescent="0.2">
      <c r="A16" s="57" t="s">
        <v>168</v>
      </c>
      <c r="B16" s="11" t="str">
        <f>[12]Fevereiro!$F$5</f>
        <v>*</v>
      </c>
      <c r="C16" s="11" t="str">
        <f>[12]Fevereiro!$F$6</f>
        <v>*</v>
      </c>
      <c r="D16" s="11" t="str">
        <f>[12]Fevereiro!$F$7</f>
        <v>*</v>
      </c>
      <c r="E16" s="11" t="str">
        <f>[12]Fevereiro!$F$8</f>
        <v>*</v>
      </c>
      <c r="F16" s="11" t="str">
        <f>[12]Fevereiro!$F$9</f>
        <v>*</v>
      </c>
      <c r="G16" s="11" t="str">
        <f>[12]Fevereiro!$F$10</f>
        <v>*</v>
      </c>
      <c r="H16" s="11" t="str">
        <f>[12]Fevereiro!$F$11</f>
        <v>*</v>
      </c>
      <c r="I16" s="11" t="str">
        <f>[12]Fevereiro!$F$12</f>
        <v>*</v>
      </c>
      <c r="J16" s="11" t="str">
        <f>[12]Fevereiro!$F$13</f>
        <v>*</v>
      </c>
      <c r="K16" s="11" t="str">
        <f>[12]Fevereiro!$F$14</f>
        <v>*</v>
      </c>
      <c r="L16" s="11" t="str">
        <f>[12]Fevereiro!$F$15</f>
        <v>*</v>
      </c>
      <c r="M16" s="11" t="str">
        <f>[12]Fevereiro!$F$16</f>
        <v>*</v>
      </c>
      <c r="N16" s="11" t="str">
        <f>[12]Fevereiro!$F$17</f>
        <v>*</v>
      </c>
      <c r="O16" s="11" t="str">
        <f>[12]Fevereiro!$F$18</f>
        <v>*</v>
      </c>
      <c r="P16" s="11" t="str">
        <f>[12]Fevereiro!$F$19</f>
        <v>*</v>
      </c>
      <c r="Q16" s="11" t="str">
        <f>[12]Fevereiro!$F$20</f>
        <v>*</v>
      </c>
      <c r="R16" s="11" t="str">
        <f>[12]Fevereiro!$F$21</f>
        <v>*</v>
      </c>
      <c r="S16" s="11" t="str">
        <f>[12]Fevereiro!$F$22</f>
        <v>*</v>
      </c>
      <c r="T16" s="11" t="str">
        <f>[12]Fevereiro!$F$23</f>
        <v>*</v>
      </c>
      <c r="U16" s="11" t="str">
        <f>[12]Fevereiro!$F$24</f>
        <v>*</v>
      </c>
      <c r="V16" s="11" t="str">
        <f>[12]Fevereiro!$F$25</f>
        <v>*</v>
      </c>
      <c r="W16" s="11" t="str">
        <f>[12]Fevereiro!$F$26</f>
        <v>*</v>
      </c>
      <c r="X16" s="11" t="str">
        <f>[12]Fevereiro!$F$27</f>
        <v>*</v>
      </c>
      <c r="Y16" s="11" t="str">
        <f>[12]Fevereiro!$F$28</f>
        <v>*</v>
      </c>
      <c r="Z16" s="11" t="str">
        <f>[12]Fevereiro!$F$29</f>
        <v>*</v>
      </c>
      <c r="AA16" s="11" t="str">
        <f>[12]Fevereiro!$F$30</f>
        <v>*</v>
      </c>
      <c r="AB16" s="11" t="str">
        <f>[12]Fevereiro!$F$31</f>
        <v>*</v>
      </c>
      <c r="AC16" s="11" t="str">
        <f>[12]Fevereiro!$F$32</f>
        <v>*</v>
      </c>
      <c r="AD16" s="11" t="str">
        <f>[12]Fevereiro!$F$33</f>
        <v>*</v>
      </c>
      <c r="AE16" s="15" t="s">
        <v>226</v>
      </c>
      <c r="AF16" s="88" t="s">
        <v>226</v>
      </c>
    </row>
    <row r="17" spans="1:35" x14ac:dyDescent="0.2">
      <c r="A17" s="57" t="s">
        <v>2</v>
      </c>
      <c r="B17" s="11">
        <f>[13]Fevereiro!$F$5</f>
        <v>100</v>
      </c>
      <c r="C17" s="11">
        <f>[13]Fevereiro!$F$6</f>
        <v>98</v>
      </c>
      <c r="D17" s="11">
        <f>[13]Fevereiro!$F$7</f>
        <v>99</v>
      </c>
      <c r="E17" s="11">
        <f>[13]Fevereiro!$F$8</f>
        <v>93</v>
      </c>
      <c r="F17" s="11">
        <f>[13]Fevereiro!$F$9</f>
        <v>94</v>
      </c>
      <c r="G17" s="11">
        <f>[13]Fevereiro!$F$10</f>
        <v>93</v>
      </c>
      <c r="H17" s="11">
        <f>[13]Fevereiro!$F$11</f>
        <v>98</v>
      </c>
      <c r="I17" s="11">
        <f>[13]Fevereiro!$F$12</f>
        <v>94</v>
      </c>
      <c r="J17" s="11">
        <f>[13]Fevereiro!$F$13</f>
        <v>97</v>
      </c>
      <c r="K17" s="11">
        <f>[13]Fevereiro!$F$14</f>
        <v>96</v>
      </c>
      <c r="L17" s="11">
        <f>[13]Fevereiro!$F$15</f>
        <v>99</v>
      </c>
      <c r="M17" s="11">
        <f>[13]Fevereiro!$F$16</f>
        <v>90</v>
      </c>
      <c r="N17" s="11">
        <f>[13]Fevereiro!$F$17</f>
        <v>94</v>
      </c>
      <c r="O17" s="11">
        <f>[13]Fevereiro!$F$18</f>
        <v>93</v>
      </c>
      <c r="P17" s="11">
        <f>[13]Fevereiro!$F$19</f>
        <v>91</v>
      </c>
      <c r="Q17" s="11">
        <f>[13]Fevereiro!$F$20</f>
        <v>94</v>
      </c>
      <c r="R17" s="11">
        <f>[13]Fevereiro!$F$21</f>
        <v>85</v>
      </c>
      <c r="S17" s="11">
        <f>[13]Fevereiro!$F$22</f>
        <v>85</v>
      </c>
      <c r="T17" s="11">
        <f>[13]Fevereiro!$F$23</f>
        <v>96</v>
      </c>
      <c r="U17" s="11">
        <f>[13]Fevereiro!$F$24</f>
        <v>98</v>
      </c>
      <c r="V17" s="11">
        <f>[13]Fevereiro!$F$25</f>
        <v>99</v>
      </c>
      <c r="W17" s="11">
        <f>[13]Fevereiro!$F$26</f>
        <v>93</v>
      </c>
      <c r="X17" s="11">
        <f>[13]Fevereiro!$F$27</f>
        <v>80</v>
      </c>
      <c r="Y17" s="11">
        <f>[13]Fevereiro!$F$28</f>
        <v>95</v>
      </c>
      <c r="Z17" s="11">
        <f>[13]Fevereiro!$F$29</f>
        <v>96</v>
      </c>
      <c r="AA17" s="11">
        <f>[13]Fevereiro!$F$30</f>
        <v>100</v>
      </c>
      <c r="AB17" s="11">
        <f>[13]Fevereiro!$F$31</f>
        <v>100</v>
      </c>
      <c r="AC17" s="11">
        <f>[13]Fevereiro!$F$32</f>
        <v>89</v>
      </c>
      <c r="AD17" s="11">
        <f>[13]Fevereiro!$F$33</f>
        <v>75</v>
      </c>
      <c r="AE17" s="15">
        <f t="shared" ref="AE17:AE48" si="1">MAX(B17:AD17)</f>
        <v>100</v>
      </c>
      <c r="AF17" s="88">
        <f t="shared" ref="AF17:AF48" si="2">AVERAGE(B17:AD17)</f>
        <v>93.58620689655173</v>
      </c>
      <c r="AH17" s="12" t="s">
        <v>47</v>
      </c>
    </row>
    <row r="18" spans="1:35" x14ac:dyDescent="0.2">
      <c r="A18" s="57" t="s">
        <v>3</v>
      </c>
      <c r="B18" s="11">
        <f>[14]Fevereiro!$F$5</f>
        <v>94</v>
      </c>
      <c r="C18" s="11">
        <f>[14]Fevereiro!$F$6</f>
        <v>93</v>
      </c>
      <c r="D18" s="11">
        <f>[14]Fevereiro!$F$7</f>
        <v>92</v>
      </c>
      <c r="E18" s="11">
        <f>[14]Fevereiro!$F$8</f>
        <v>93</v>
      </c>
      <c r="F18" s="11">
        <f>[14]Fevereiro!$F$9</f>
        <v>94</v>
      </c>
      <c r="G18" s="11">
        <f>[14]Fevereiro!$F$10</f>
        <v>94</v>
      </c>
      <c r="H18" s="11">
        <f>[14]Fevereiro!$F$11</f>
        <v>94</v>
      </c>
      <c r="I18" s="11">
        <f>[14]Fevereiro!$F$12</f>
        <v>94</v>
      </c>
      <c r="J18" s="11">
        <f>[14]Fevereiro!$F$13</f>
        <v>91</v>
      </c>
      <c r="K18" s="11">
        <f>[14]Fevereiro!$F$14</f>
        <v>93</v>
      </c>
      <c r="L18" s="11">
        <f>[14]Fevereiro!$F$15</f>
        <v>94</v>
      </c>
      <c r="M18" s="11">
        <f>[14]Fevereiro!$F$16</f>
        <v>94</v>
      </c>
      <c r="N18" s="11">
        <f>[14]Fevereiro!$F$17</f>
        <v>95</v>
      </c>
      <c r="O18" s="11">
        <f>[14]Fevereiro!$F$18</f>
        <v>95</v>
      </c>
      <c r="P18" s="11">
        <f>[14]Fevereiro!$F$19</f>
        <v>93</v>
      </c>
      <c r="Q18" s="11">
        <f>[14]Fevereiro!$F$20</f>
        <v>92</v>
      </c>
      <c r="R18" s="11">
        <f>[14]Fevereiro!$F$21</f>
        <v>93</v>
      </c>
      <c r="S18" s="11">
        <f>[14]Fevereiro!$F$22</f>
        <v>92</v>
      </c>
      <c r="T18" s="11">
        <f>[14]Fevereiro!$F$23</f>
        <v>93</v>
      </c>
      <c r="U18" s="11">
        <f>[14]Fevereiro!$F$24</f>
        <v>93</v>
      </c>
      <c r="V18" s="11">
        <f>[14]Fevereiro!$F$25</f>
        <v>94</v>
      </c>
      <c r="W18" s="11">
        <f>[14]Fevereiro!$F$26</f>
        <v>94</v>
      </c>
      <c r="X18" s="11">
        <f>[14]Fevereiro!$F$27</f>
        <v>94</v>
      </c>
      <c r="Y18" s="11">
        <f>[14]Fevereiro!$F$28</f>
        <v>95</v>
      </c>
      <c r="Z18" s="11">
        <f>[14]Fevereiro!$F$29</f>
        <v>94</v>
      </c>
      <c r="AA18" s="11">
        <f>[14]Fevereiro!$F$30</f>
        <v>94</v>
      </c>
      <c r="AB18" s="11">
        <f>[14]Fevereiro!$F$31</f>
        <v>95</v>
      </c>
      <c r="AC18" s="11">
        <f>[14]Fevereiro!$F$32</f>
        <v>94</v>
      </c>
      <c r="AD18" s="11">
        <f>[14]Fevereiro!$F$33</f>
        <v>94</v>
      </c>
      <c r="AE18" s="15">
        <f t="shared" si="1"/>
        <v>95</v>
      </c>
      <c r="AF18" s="88">
        <f t="shared" si="2"/>
        <v>93.58620689655173</v>
      </c>
      <c r="AG18" s="12" t="s">
        <v>47</v>
      </c>
      <c r="AH18" s="12" t="s">
        <v>47</v>
      </c>
    </row>
    <row r="19" spans="1:35" x14ac:dyDescent="0.2">
      <c r="A19" s="57" t="s">
        <v>4</v>
      </c>
      <c r="B19" s="11">
        <f>[15]Fevereiro!$F$5</f>
        <v>94</v>
      </c>
      <c r="C19" s="11">
        <f>[15]Fevereiro!$F$6</f>
        <v>94</v>
      </c>
      <c r="D19" s="11">
        <f>[15]Fevereiro!$F$7</f>
        <v>88</v>
      </c>
      <c r="E19" s="11">
        <f>[15]Fevereiro!$F$8</f>
        <v>93</v>
      </c>
      <c r="F19" s="11">
        <f>[15]Fevereiro!$F$9</f>
        <v>94</v>
      </c>
      <c r="G19" s="11">
        <f>[15]Fevereiro!$F$10</f>
        <v>95</v>
      </c>
      <c r="H19" s="11">
        <f>[15]Fevereiro!$F$11</f>
        <v>95</v>
      </c>
      <c r="I19" s="11">
        <f>[15]Fevereiro!$F$12</f>
        <v>95</v>
      </c>
      <c r="J19" s="11">
        <f>[15]Fevereiro!$F$13</f>
        <v>93</v>
      </c>
      <c r="K19" s="11">
        <f>[15]Fevereiro!$F$14</f>
        <v>93</v>
      </c>
      <c r="L19" s="11">
        <f>[15]Fevereiro!$F$15</f>
        <v>94</v>
      </c>
      <c r="M19" s="11">
        <f>[15]Fevereiro!$F$16</f>
        <v>95</v>
      </c>
      <c r="N19" s="11">
        <f>[15]Fevereiro!$F$17</f>
        <v>95</v>
      </c>
      <c r="O19" s="11">
        <f>[15]Fevereiro!$F$18</f>
        <v>93</v>
      </c>
      <c r="P19" s="11">
        <f>[15]Fevereiro!$F$19</f>
        <v>94</v>
      </c>
      <c r="Q19" s="11">
        <f>[15]Fevereiro!$F$20</f>
        <v>92</v>
      </c>
      <c r="R19" s="11">
        <f>[15]Fevereiro!$F$21</f>
        <v>87</v>
      </c>
      <c r="S19" s="11">
        <f>[15]Fevereiro!$F$22</f>
        <v>90</v>
      </c>
      <c r="T19" s="11">
        <f>[15]Fevereiro!$F$23</f>
        <v>94</v>
      </c>
      <c r="U19" s="11">
        <f>[15]Fevereiro!$F$24</f>
        <v>93</v>
      </c>
      <c r="V19" s="11">
        <f>[15]Fevereiro!$F$25</f>
        <v>95</v>
      </c>
      <c r="W19" s="11">
        <f>[15]Fevereiro!$F$26</f>
        <v>94</v>
      </c>
      <c r="X19" s="11" t="str">
        <f>[15]Fevereiro!$F$27</f>
        <v>*</v>
      </c>
      <c r="Y19" s="11" t="str">
        <f>[15]Fevereiro!$F$28</f>
        <v>*</v>
      </c>
      <c r="Z19" s="11" t="str">
        <f>[15]Fevereiro!$F$29</f>
        <v>*</v>
      </c>
      <c r="AA19" s="11" t="str">
        <f>[15]Fevereiro!$F$30</f>
        <v>*</v>
      </c>
      <c r="AB19" s="11" t="str">
        <f>[15]Fevereiro!$F$31</f>
        <v>*</v>
      </c>
      <c r="AC19" s="11" t="str">
        <f>[15]Fevereiro!$F$32</f>
        <v>*</v>
      </c>
      <c r="AD19" s="11" t="str">
        <f>[15]Fevereiro!$F$33</f>
        <v>*</v>
      </c>
      <c r="AE19" s="15">
        <f t="shared" si="1"/>
        <v>95</v>
      </c>
      <c r="AF19" s="88">
        <f t="shared" si="2"/>
        <v>93.181818181818187</v>
      </c>
      <c r="AH19" t="s">
        <v>47</v>
      </c>
    </row>
    <row r="20" spans="1:35" x14ac:dyDescent="0.2">
      <c r="A20" s="57" t="s">
        <v>5</v>
      </c>
      <c r="B20" s="11">
        <f>[16]Fevereiro!$F$5</f>
        <v>92</v>
      </c>
      <c r="C20" s="11">
        <f>[16]Fevereiro!$F$6</f>
        <v>91</v>
      </c>
      <c r="D20" s="11">
        <f>[16]Fevereiro!$F$7</f>
        <v>89</v>
      </c>
      <c r="E20" s="11">
        <f>[16]Fevereiro!$F$8</f>
        <v>93</v>
      </c>
      <c r="F20" s="11">
        <f>[16]Fevereiro!$F$9</f>
        <v>82</v>
      </c>
      <c r="G20" s="11">
        <f>[16]Fevereiro!$F$10</f>
        <v>87</v>
      </c>
      <c r="H20" s="11">
        <f>[16]Fevereiro!$F$11</f>
        <v>85</v>
      </c>
      <c r="I20" s="11">
        <f>[16]Fevereiro!$F$12</f>
        <v>92</v>
      </c>
      <c r="J20" s="11">
        <f>[16]Fevereiro!$F$13</f>
        <v>92</v>
      </c>
      <c r="K20" s="11">
        <f>[16]Fevereiro!$F$14</f>
        <v>90</v>
      </c>
      <c r="L20" s="11">
        <f>[16]Fevereiro!$F$15</f>
        <v>90</v>
      </c>
      <c r="M20" s="11">
        <f>[16]Fevereiro!$F$16</f>
        <v>91</v>
      </c>
      <c r="N20" s="11">
        <f>[16]Fevereiro!$F$17</f>
        <v>92</v>
      </c>
      <c r="O20" s="11">
        <f>[16]Fevereiro!$F$18</f>
        <v>86</v>
      </c>
      <c r="P20" s="11">
        <f>[16]Fevereiro!$F$19</f>
        <v>82</v>
      </c>
      <c r="Q20" s="11">
        <f>[16]Fevereiro!$F$20</f>
        <v>84</v>
      </c>
      <c r="R20" s="11">
        <f>[16]Fevereiro!$F$21</f>
        <v>84</v>
      </c>
      <c r="S20" s="11">
        <f>[16]Fevereiro!$F$22</f>
        <v>85</v>
      </c>
      <c r="T20" s="11">
        <f>[16]Fevereiro!$F$23</f>
        <v>91</v>
      </c>
      <c r="U20" s="11">
        <f>[16]Fevereiro!$F$24</f>
        <v>91</v>
      </c>
      <c r="V20" s="11">
        <f>[16]Fevereiro!$F$25</f>
        <v>91</v>
      </c>
      <c r="W20" s="11">
        <f>[16]Fevereiro!$F$26</f>
        <v>90</v>
      </c>
      <c r="X20" s="11">
        <f>[16]Fevereiro!$F$27</f>
        <v>61</v>
      </c>
      <c r="Y20" s="11">
        <f>[16]Fevereiro!$F$28</f>
        <v>86</v>
      </c>
      <c r="Z20" s="11">
        <f>[16]Fevereiro!$F$29</f>
        <v>91</v>
      </c>
      <c r="AA20" s="11">
        <f>[16]Fevereiro!$F$30</f>
        <v>91</v>
      </c>
      <c r="AB20" s="11">
        <f>[16]Fevereiro!$F$31</f>
        <v>93</v>
      </c>
      <c r="AC20" s="11">
        <f>[16]Fevereiro!$F$32</f>
        <v>89</v>
      </c>
      <c r="AD20" s="11">
        <f>[16]Fevereiro!$F$33</f>
        <v>90</v>
      </c>
      <c r="AE20" s="15" t="s">
        <v>226</v>
      </c>
      <c r="AF20" s="88" t="s">
        <v>226</v>
      </c>
      <c r="AG20" s="12" t="s">
        <v>47</v>
      </c>
    </row>
    <row r="21" spans="1:35" x14ac:dyDescent="0.2">
      <c r="A21" s="57" t="s">
        <v>43</v>
      </c>
      <c r="B21" s="11">
        <f>[17]Fevereiro!$F$5</f>
        <v>98</v>
      </c>
      <c r="C21" s="11">
        <f>[17]Fevereiro!$F$6</f>
        <v>99</v>
      </c>
      <c r="D21" s="11">
        <f>[17]Fevereiro!$F$7</f>
        <v>93</v>
      </c>
      <c r="E21" s="11">
        <f>[17]Fevereiro!$F$8</f>
        <v>98</v>
      </c>
      <c r="F21" s="11">
        <f>[17]Fevereiro!$F$9</f>
        <v>98</v>
      </c>
      <c r="G21" s="11">
        <f>[17]Fevereiro!$F$10</f>
        <v>98</v>
      </c>
      <c r="H21" s="11">
        <f>[17]Fevereiro!$F$11</f>
        <v>99</v>
      </c>
      <c r="I21" s="11">
        <f>[17]Fevereiro!$F$12</f>
        <v>99</v>
      </c>
      <c r="J21" s="11">
        <f>[17]Fevereiro!$F$13</f>
        <v>99</v>
      </c>
      <c r="K21" s="11">
        <f>[17]Fevereiro!$F$14</f>
        <v>99</v>
      </c>
      <c r="L21" s="11">
        <f>[17]Fevereiro!$F$15</f>
        <v>99</v>
      </c>
      <c r="M21" s="11">
        <f>[17]Fevereiro!$F$16</f>
        <v>99</v>
      </c>
      <c r="N21" s="11">
        <f>[17]Fevereiro!$F$17</f>
        <v>99</v>
      </c>
      <c r="O21" s="11">
        <f>[17]Fevereiro!$F$18</f>
        <v>99</v>
      </c>
      <c r="P21" s="11">
        <f>[17]Fevereiro!$F$19</f>
        <v>97</v>
      </c>
      <c r="Q21" s="11">
        <f>[17]Fevereiro!$F$20</f>
        <v>96</v>
      </c>
      <c r="R21" s="11">
        <f>[17]Fevereiro!$F$21</f>
        <v>94</v>
      </c>
      <c r="S21" s="11">
        <f>[17]Fevereiro!$F$22</f>
        <v>97</v>
      </c>
      <c r="T21" s="11">
        <f>[17]Fevereiro!$F$23</f>
        <v>99</v>
      </c>
      <c r="U21" s="11">
        <f>[17]Fevereiro!$F$24</f>
        <v>99</v>
      </c>
      <c r="V21" s="11">
        <f>[17]Fevereiro!$F$25</f>
        <v>100</v>
      </c>
      <c r="W21" s="11">
        <f>[17]Fevereiro!$F$26</f>
        <v>99</v>
      </c>
      <c r="X21" s="11">
        <f>[17]Fevereiro!$F$27</f>
        <v>99</v>
      </c>
      <c r="Y21" s="11">
        <f>[17]Fevereiro!$F$28</f>
        <v>99</v>
      </c>
      <c r="Z21" s="11">
        <f>[17]Fevereiro!$F$29</f>
        <v>99</v>
      </c>
      <c r="AA21" s="11">
        <f>[17]Fevereiro!$F$30</f>
        <v>99</v>
      </c>
      <c r="AB21" s="11">
        <f>[17]Fevereiro!$F$31</f>
        <v>100</v>
      </c>
      <c r="AC21" s="11">
        <f>[17]Fevereiro!$F$32</f>
        <v>100</v>
      </c>
      <c r="AD21" s="11">
        <f>[17]Fevereiro!$F$33</f>
        <v>99</v>
      </c>
      <c r="AE21" s="15">
        <f t="shared" si="1"/>
        <v>100</v>
      </c>
      <c r="AF21" s="88">
        <f t="shared" si="2"/>
        <v>98.34482758620689</v>
      </c>
    </row>
    <row r="22" spans="1:35" x14ac:dyDescent="0.2">
      <c r="A22" s="57" t="s">
        <v>6</v>
      </c>
      <c r="B22" s="11">
        <f>[18]Fevereiro!$F$5</f>
        <v>96</v>
      </c>
      <c r="C22" s="11">
        <f>[18]Fevereiro!$F$6</f>
        <v>96</v>
      </c>
      <c r="D22" s="11">
        <f>[18]Fevereiro!$F$7</f>
        <v>95</v>
      </c>
      <c r="E22" s="11">
        <f>[18]Fevereiro!$F$8</f>
        <v>92</v>
      </c>
      <c r="F22" s="11">
        <f>[18]Fevereiro!$F$9</f>
        <v>96</v>
      </c>
      <c r="G22" s="11">
        <f>[18]Fevereiro!$F$10</f>
        <v>96</v>
      </c>
      <c r="H22" s="11">
        <f>[18]Fevereiro!$F$11</f>
        <v>96</v>
      </c>
      <c r="I22" s="11">
        <f>[18]Fevereiro!$F$12</f>
        <v>96</v>
      </c>
      <c r="J22" s="11">
        <f>[18]Fevereiro!$F$13</f>
        <v>96</v>
      </c>
      <c r="K22" s="11">
        <f>[18]Fevereiro!$F$14</f>
        <v>95</v>
      </c>
      <c r="L22" s="11">
        <f>[18]Fevereiro!$F$15</f>
        <v>93</v>
      </c>
      <c r="M22" s="11">
        <f>[18]Fevereiro!$F$16</f>
        <v>95</v>
      </c>
      <c r="N22" s="11">
        <f>[18]Fevereiro!$F$17</f>
        <v>95</v>
      </c>
      <c r="O22" s="11">
        <f>[18]Fevereiro!$F$18</f>
        <v>94</v>
      </c>
      <c r="P22" s="11">
        <f>[18]Fevereiro!$F$19</f>
        <v>94</v>
      </c>
      <c r="Q22" s="11">
        <f>[18]Fevereiro!$F$20</f>
        <v>95</v>
      </c>
      <c r="R22" s="11">
        <f>[18]Fevereiro!$F$21</f>
        <v>95</v>
      </c>
      <c r="S22" s="11">
        <f>[18]Fevereiro!$F$22</f>
        <v>96</v>
      </c>
      <c r="T22" s="11">
        <f>[18]Fevereiro!$F$23</f>
        <v>95</v>
      </c>
      <c r="U22" s="11">
        <f>[18]Fevereiro!$F$24</f>
        <v>95</v>
      </c>
      <c r="V22" s="11">
        <f>[18]Fevereiro!$F$25</f>
        <v>95</v>
      </c>
      <c r="W22" s="11">
        <f>[18]Fevereiro!$F$26</f>
        <v>95</v>
      </c>
      <c r="X22" s="11">
        <f>[18]Fevereiro!$F$27</f>
        <v>95</v>
      </c>
      <c r="Y22" s="11">
        <f>[18]Fevereiro!$F$28</f>
        <v>95</v>
      </c>
      <c r="Z22" s="11">
        <f>[18]Fevereiro!$F$29</f>
        <v>95</v>
      </c>
      <c r="AA22" s="11">
        <f>[18]Fevereiro!$F$30</f>
        <v>96</v>
      </c>
      <c r="AB22" s="11">
        <f>[18]Fevereiro!$F$31</f>
        <v>94</v>
      </c>
      <c r="AC22" s="11">
        <f>[18]Fevereiro!$F$32</f>
        <v>95</v>
      </c>
      <c r="AD22" s="11">
        <f>[18]Fevereiro!$F$33</f>
        <v>94</v>
      </c>
      <c r="AE22" s="15">
        <f t="shared" si="1"/>
        <v>96</v>
      </c>
      <c r="AF22" s="88">
        <f t="shared" si="2"/>
        <v>95</v>
      </c>
    </row>
    <row r="23" spans="1:35" x14ac:dyDescent="0.2">
      <c r="A23" s="57" t="s">
        <v>7</v>
      </c>
      <c r="B23" s="11">
        <f>[19]Fevereiro!$F$5</f>
        <v>98</v>
      </c>
      <c r="C23" s="11">
        <f>[19]Fevereiro!$F$6</f>
        <v>98</v>
      </c>
      <c r="D23" s="11">
        <f>[19]Fevereiro!$F$7</f>
        <v>99</v>
      </c>
      <c r="E23" s="11">
        <f>[19]Fevereiro!$F$8</f>
        <v>98</v>
      </c>
      <c r="F23" s="11">
        <f>[19]Fevereiro!$F$9</f>
        <v>99</v>
      </c>
      <c r="G23" s="11">
        <f>[19]Fevereiro!$F$10</f>
        <v>98</v>
      </c>
      <c r="H23" s="11">
        <f>[19]Fevereiro!$F$11</f>
        <v>92</v>
      </c>
      <c r="I23" s="11">
        <f>[19]Fevereiro!$F$12</f>
        <v>92</v>
      </c>
      <c r="J23" s="11">
        <f>[19]Fevereiro!$F$13</f>
        <v>92</v>
      </c>
      <c r="K23" s="11">
        <f>[19]Fevereiro!$F$14</f>
        <v>96</v>
      </c>
      <c r="L23" s="11">
        <f>[19]Fevereiro!$F$15</f>
        <v>99</v>
      </c>
      <c r="M23" s="11">
        <f>[19]Fevereiro!$F$16</f>
        <v>92</v>
      </c>
      <c r="N23" s="11">
        <f>[19]Fevereiro!$F$17</f>
        <v>89</v>
      </c>
      <c r="O23" s="11">
        <f>[19]Fevereiro!$F$18</f>
        <v>81</v>
      </c>
      <c r="P23" s="11">
        <f>[19]Fevereiro!$F$19</f>
        <v>86</v>
      </c>
      <c r="Q23" s="11">
        <f>[19]Fevereiro!$F$20</f>
        <v>87</v>
      </c>
      <c r="R23" s="11">
        <f>[19]Fevereiro!$F$21</f>
        <v>86</v>
      </c>
      <c r="S23" s="11">
        <f>[19]Fevereiro!$F$22</f>
        <v>90</v>
      </c>
      <c r="T23" s="11">
        <f>[19]Fevereiro!$F$23</f>
        <v>92</v>
      </c>
      <c r="U23" s="11">
        <f>[19]Fevereiro!$F$24</f>
        <v>97</v>
      </c>
      <c r="V23" s="11">
        <f>[19]Fevereiro!$F$25</f>
        <v>96</v>
      </c>
      <c r="W23" s="11">
        <f>[19]Fevereiro!$F$26</f>
        <v>72</v>
      </c>
      <c r="X23" s="11">
        <f>[19]Fevereiro!$F$27</f>
        <v>76</v>
      </c>
      <c r="Y23" s="11">
        <f>[19]Fevereiro!$F$28</f>
        <v>93</v>
      </c>
      <c r="Z23" s="11">
        <f>[19]Fevereiro!$F$29</f>
        <v>97</v>
      </c>
      <c r="AA23" s="11">
        <f>[19]Fevereiro!$F$30</f>
        <v>98</v>
      </c>
      <c r="AB23" s="11">
        <f>[19]Fevereiro!$F$31</f>
        <v>93</v>
      </c>
      <c r="AC23" s="11">
        <f>[19]Fevereiro!$F$32</f>
        <v>86</v>
      </c>
      <c r="AD23" s="11">
        <f>[19]Fevereiro!$F$33</f>
        <v>88</v>
      </c>
      <c r="AE23" s="15">
        <f t="shared" si="1"/>
        <v>99</v>
      </c>
      <c r="AF23" s="88">
        <f t="shared" si="2"/>
        <v>91.724137931034477</v>
      </c>
      <c r="AH23" t="s">
        <v>47</v>
      </c>
    </row>
    <row r="24" spans="1:35" x14ac:dyDescent="0.2">
      <c r="A24" s="57" t="s">
        <v>169</v>
      </c>
      <c r="B24" s="11" t="str">
        <f>[20]Fevereiro!$F$5</f>
        <v>*</v>
      </c>
      <c r="C24" s="11" t="str">
        <f>[20]Fevereiro!$F$6</f>
        <v>*</v>
      </c>
      <c r="D24" s="11" t="str">
        <f>[20]Fevereiro!$F$7</f>
        <v>*</v>
      </c>
      <c r="E24" s="11" t="str">
        <f>[20]Fevereiro!$F$8</f>
        <v>*</v>
      </c>
      <c r="F24" s="11" t="str">
        <f>[20]Fevereiro!$F$9</f>
        <v>*</v>
      </c>
      <c r="G24" s="11" t="str">
        <f>[20]Fevereiro!$F$10</f>
        <v>*</v>
      </c>
      <c r="H24" s="11" t="str">
        <f>[20]Fevereiro!$F$11</f>
        <v>*</v>
      </c>
      <c r="I24" s="11" t="str">
        <f>[20]Fevereiro!$F$12</f>
        <v>*</v>
      </c>
      <c r="J24" s="11" t="str">
        <f>[20]Fevereiro!$F$13</f>
        <v>*</v>
      </c>
      <c r="K24" s="11" t="str">
        <f>[20]Fevereiro!$F$14</f>
        <v>*</v>
      </c>
      <c r="L24" s="11" t="str">
        <f>[20]Fevereiro!$F$15</f>
        <v>*</v>
      </c>
      <c r="M24" s="11" t="str">
        <f>[20]Fevereiro!$F$16</f>
        <v>*</v>
      </c>
      <c r="N24" s="11" t="str">
        <f>[20]Fevereiro!$F$17</f>
        <v>*</v>
      </c>
      <c r="O24" s="11" t="str">
        <f>[20]Fevereiro!$F$18</f>
        <v>*</v>
      </c>
      <c r="P24" s="11" t="str">
        <f>[20]Fevereiro!$F$19</f>
        <v>*</v>
      </c>
      <c r="Q24" s="11" t="str">
        <f>[20]Fevereiro!$F$20</f>
        <v>*</v>
      </c>
      <c r="R24" s="11" t="str">
        <f>[20]Fevereiro!$F$21</f>
        <v>*</v>
      </c>
      <c r="S24" s="11" t="str">
        <f>[20]Fevereiro!$F$22</f>
        <v>*</v>
      </c>
      <c r="T24" s="11" t="str">
        <f>[20]Fevereiro!$F$23</f>
        <v>*</v>
      </c>
      <c r="U24" s="11" t="str">
        <f>[20]Fevereiro!$F$24</f>
        <v>*</v>
      </c>
      <c r="V24" s="11" t="str">
        <f>[20]Fevereiro!$F$25</f>
        <v>*</v>
      </c>
      <c r="W24" s="11" t="str">
        <f>[20]Fevereiro!$F$26</f>
        <v>*</v>
      </c>
      <c r="X24" s="11" t="str">
        <f>[20]Fevereiro!$F$27</f>
        <v>*</v>
      </c>
      <c r="Y24" s="11" t="str">
        <f>[20]Fevereiro!$F$28</f>
        <v>*</v>
      </c>
      <c r="Z24" s="11" t="str">
        <f>[20]Fevereiro!$F$29</f>
        <v>*</v>
      </c>
      <c r="AA24" s="11" t="str">
        <f>[20]Fevereiro!$F$30</f>
        <v>*</v>
      </c>
      <c r="AB24" s="11" t="str">
        <f>[20]Fevereiro!$F$31</f>
        <v>*</v>
      </c>
      <c r="AC24" s="11" t="str">
        <f>[20]Fevereiro!$F$32</f>
        <v>*</v>
      </c>
      <c r="AD24" s="11" t="str">
        <f>[20]Fevereiro!$F$33</f>
        <v>*</v>
      </c>
      <c r="AE24" s="15" t="s">
        <v>226</v>
      </c>
      <c r="AF24" s="88" t="s">
        <v>226</v>
      </c>
    </row>
    <row r="25" spans="1:35" x14ac:dyDescent="0.2">
      <c r="A25" s="57" t="s">
        <v>170</v>
      </c>
      <c r="B25" s="11">
        <f>[21]Fevereiro!$F$5</f>
        <v>97</v>
      </c>
      <c r="C25" s="11">
        <f>[21]Fevereiro!$F$6</f>
        <v>97</v>
      </c>
      <c r="D25" s="11">
        <f>[21]Fevereiro!$F$7</f>
        <v>98</v>
      </c>
      <c r="E25" s="11">
        <f>[21]Fevereiro!$F$8</f>
        <v>96</v>
      </c>
      <c r="F25" s="11">
        <f>[21]Fevereiro!$F$9</f>
        <v>95</v>
      </c>
      <c r="G25" s="11">
        <f>[21]Fevereiro!$F$10</f>
        <v>98</v>
      </c>
      <c r="H25" s="11">
        <f>[21]Fevereiro!$F$11</f>
        <v>97</v>
      </c>
      <c r="I25" s="11">
        <f>[21]Fevereiro!$F$12</f>
        <v>95</v>
      </c>
      <c r="J25" s="11">
        <f>[21]Fevereiro!$F$13</f>
        <v>98</v>
      </c>
      <c r="K25" s="11">
        <f>[21]Fevereiro!$F$14</f>
        <v>97</v>
      </c>
      <c r="L25" s="11">
        <f>[21]Fevereiro!$F$15</f>
        <v>97</v>
      </c>
      <c r="M25" s="11">
        <f>[21]Fevereiro!$F$16</f>
        <v>93</v>
      </c>
      <c r="N25" s="11">
        <f>[21]Fevereiro!$F$17</f>
        <v>91</v>
      </c>
      <c r="O25" s="11">
        <f>[21]Fevereiro!$F$18</f>
        <v>90</v>
      </c>
      <c r="P25" s="11">
        <f>[21]Fevereiro!$F$19</f>
        <v>93</v>
      </c>
      <c r="Q25" s="11">
        <f>[21]Fevereiro!$F$20</f>
        <v>94</v>
      </c>
      <c r="R25" s="11">
        <f>[21]Fevereiro!$F$21</f>
        <v>91</v>
      </c>
      <c r="S25" s="11">
        <f>[21]Fevereiro!$F$22</f>
        <v>89</v>
      </c>
      <c r="T25" s="11">
        <f>[21]Fevereiro!$F$23</f>
        <v>97</v>
      </c>
      <c r="U25" s="11">
        <f>[21]Fevereiro!$F$24</f>
        <v>97</v>
      </c>
      <c r="V25" s="11">
        <f>[21]Fevereiro!$F$25</f>
        <v>94</v>
      </c>
      <c r="W25" s="11">
        <f>[21]Fevereiro!$F$26</f>
        <v>77</v>
      </c>
      <c r="X25" s="11">
        <f>[21]Fevereiro!$F$27</f>
        <v>94</v>
      </c>
      <c r="Y25" s="11">
        <f>[21]Fevereiro!$F$28</f>
        <v>95</v>
      </c>
      <c r="Z25" s="11">
        <f>[21]Fevereiro!$F$29</f>
        <v>95</v>
      </c>
      <c r="AA25" s="11">
        <f>[21]Fevereiro!$F$30</f>
        <v>97</v>
      </c>
      <c r="AB25" s="11">
        <f>[21]Fevereiro!$F$31</f>
        <v>98</v>
      </c>
      <c r="AC25" s="11">
        <f>[21]Fevereiro!$F$32</f>
        <v>96</v>
      </c>
      <c r="AD25" s="11">
        <f>[21]Fevereiro!$F$33</f>
        <v>96</v>
      </c>
      <c r="AE25" s="15">
        <f t="shared" si="1"/>
        <v>98</v>
      </c>
      <c r="AF25" s="88">
        <f t="shared" si="2"/>
        <v>94.551724137931032</v>
      </c>
      <c r="AG25" s="12" t="s">
        <v>47</v>
      </c>
    </row>
    <row r="26" spans="1:35" x14ac:dyDescent="0.2">
      <c r="A26" s="57" t="s">
        <v>171</v>
      </c>
      <c r="B26" s="11">
        <f>[22]Fevereiro!$F$5</f>
        <v>97</v>
      </c>
      <c r="C26" s="11">
        <f>[22]Fevereiro!$F$6</f>
        <v>97</v>
      </c>
      <c r="D26" s="11">
        <f>[22]Fevereiro!$F$7</f>
        <v>98</v>
      </c>
      <c r="E26" s="11">
        <f>[22]Fevereiro!$F$8</f>
        <v>98</v>
      </c>
      <c r="F26" s="11">
        <f>[22]Fevereiro!$F$9</f>
        <v>99</v>
      </c>
      <c r="G26" s="11">
        <f>[22]Fevereiro!$F$10</f>
        <v>98</v>
      </c>
      <c r="H26" s="11">
        <f>[22]Fevereiro!$F$11</f>
        <v>97</v>
      </c>
      <c r="I26" s="11">
        <f>[22]Fevereiro!$F$12</f>
        <v>95</v>
      </c>
      <c r="J26" s="11">
        <f>[22]Fevereiro!$F$13</f>
        <v>95</v>
      </c>
      <c r="K26" s="11">
        <f>[22]Fevereiro!$F$14</f>
        <v>97</v>
      </c>
      <c r="L26" s="11">
        <f>[22]Fevereiro!$F$15</f>
        <v>98</v>
      </c>
      <c r="M26" s="11">
        <f>[22]Fevereiro!$F$16</f>
        <v>95</v>
      </c>
      <c r="N26" s="11">
        <f>[22]Fevereiro!$F$17</f>
        <v>93</v>
      </c>
      <c r="O26" s="11">
        <f>[22]Fevereiro!$F$18</f>
        <v>89</v>
      </c>
      <c r="P26" s="11">
        <f>[22]Fevereiro!$F$19</f>
        <v>91</v>
      </c>
      <c r="Q26" s="11">
        <f>[22]Fevereiro!$F$20</f>
        <v>94</v>
      </c>
      <c r="R26" s="11">
        <f>[22]Fevereiro!$F$21</f>
        <v>93</v>
      </c>
      <c r="S26" s="11">
        <f>[22]Fevereiro!$F$22</f>
        <v>93</v>
      </c>
      <c r="T26" s="11">
        <f>[22]Fevereiro!$F$23</f>
        <v>96</v>
      </c>
      <c r="U26" s="11">
        <f>[22]Fevereiro!$F$24</f>
        <v>98</v>
      </c>
      <c r="V26" s="11">
        <f>[22]Fevereiro!$F$25</f>
        <v>96</v>
      </c>
      <c r="W26" s="11">
        <f>[22]Fevereiro!$F$26</f>
        <v>71</v>
      </c>
      <c r="X26" s="11">
        <f>[22]Fevereiro!$F$27</f>
        <v>84</v>
      </c>
      <c r="Y26" s="11">
        <f>[22]Fevereiro!$F$28</f>
        <v>98</v>
      </c>
      <c r="Z26" s="11">
        <f>[22]Fevereiro!$F$29</f>
        <v>97</v>
      </c>
      <c r="AA26" s="11">
        <f>[22]Fevereiro!$F$30</f>
        <v>98</v>
      </c>
      <c r="AB26" s="11">
        <f>[22]Fevereiro!$F$31</f>
        <v>91</v>
      </c>
      <c r="AC26" s="11">
        <f>[22]Fevereiro!$F$32</f>
        <v>91</v>
      </c>
      <c r="AD26" s="11">
        <f>[22]Fevereiro!$F$33</f>
        <v>93</v>
      </c>
      <c r="AE26" s="15">
        <f t="shared" ref="AE26" si="3">MAX(B26:AD26)</f>
        <v>99</v>
      </c>
      <c r="AF26" s="88">
        <f t="shared" ref="AF26" si="4">AVERAGE(B26:AD26)</f>
        <v>94.137931034482762</v>
      </c>
      <c r="AH26" t="s">
        <v>47</v>
      </c>
    </row>
    <row r="27" spans="1:35" x14ac:dyDescent="0.2">
      <c r="A27" s="57" t="s">
        <v>8</v>
      </c>
      <c r="B27" s="11">
        <f>[23]Fevereiro!$F$5</f>
        <v>100</v>
      </c>
      <c r="C27" s="11">
        <f>[23]Fevereiro!$F$6</f>
        <v>100</v>
      </c>
      <c r="D27" s="11">
        <f>[23]Fevereiro!$F$7</f>
        <v>100</v>
      </c>
      <c r="E27" s="11">
        <f>[23]Fevereiro!$F$8</f>
        <v>100</v>
      </c>
      <c r="F27" s="11">
        <f>[23]Fevereiro!$F$9</f>
        <v>100</v>
      </c>
      <c r="G27" s="11">
        <f>[23]Fevereiro!$F$10</f>
        <v>100</v>
      </c>
      <c r="H27" s="11">
        <f>[23]Fevereiro!$F$11</f>
        <v>94</v>
      </c>
      <c r="I27" s="11">
        <f>[23]Fevereiro!$F$12</f>
        <v>96</v>
      </c>
      <c r="J27" s="11">
        <f>[23]Fevereiro!$F$13</f>
        <v>94</v>
      </c>
      <c r="K27" s="11">
        <f>[23]Fevereiro!$F$14</f>
        <v>100</v>
      </c>
      <c r="L27" s="11">
        <f>[23]Fevereiro!$F$15</f>
        <v>97</v>
      </c>
      <c r="M27" s="11">
        <f>[23]Fevereiro!$F$16</f>
        <v>90</v>
      </c>
      <c r="N27" s="11">
        <f>[23]Fevereiro!$F$17</f>
        <v>90</v>
      </c>
      <c r="O27" s="11">
        <f>[23]Fevereiro!$F$18</f>
        <v>90</v>
      </c>
      <c r="P27" s="11">
        <f>[23]Fevereiro!$F$19</f>
        <v>89</v>
      </c>
      <c r="Q27" s="11">
        <f>[23]Fevereiro!$F$20</f>
        <v>90</v>
      </c>
      <c r="R27" s="11">
        <f>[23]Fevereiro!$F$21</f>
        <v>90</v>
      </c>
      <c r="S27" s="11">
        <f>[23]Fevereiro!$F$22</f>
        <v>92</v>
      </c>
      <c r="T27" s="11">
        <f>[23]Fevereiro!$F$23</f>
        <v>100</v>
      </c>
      <c r="U27" s="11">
        <f>[23]Fevereiro!$F$24</f>
        <v>100</v>
      </c>
      <c r="V27" s="11">
        <f>[23]Fevereiro!$F$25</f>
        <v>92</v>
      </c>
      <c r="W27" s="11">
        <f>[23]Fevereiro!$F$26</f>
        <v>73</v>
      </c>
      <c r="X27" s="11">
        <f>[23]Fevereiro!$F$27</f>
        <v>98</v>
      </c>
      <c r="Y27" s="11">
        <f>[23]Fevereiro!$F$28</f>
        <v>95</v>
      </c>
      <c r="Z27" s="11">
        <f>[23]Fevereiro!$F$29</f>
        <v>92</v>
      </c>
      <c r="AA27" s="11">
        <f>[23]Fevereiro!$F$30</f>
        <v>100</v>
      </c>
      <c r="AB27" s="11">
        <f>[23]Fevereiro!$F$31</f>
        <v>92</v>
      </c>
      <c r="AC27" s="11">
        <f>[23]Fevereiro!$F$32</f>
        <v>89</v>
      </c>
      <c r="AD27" s="11">
        <f>[23]Fevereiro!$F$33</f>
        <v>96</v>
      </c>
      <c r="AE27" s="15">
        <f t="shared" si="1"/>
        <v>100</v>
      </c>
      <c r="AF27" s="88">
        <f t="shared" si="2"/>
        <v>94.448275862068968</v>
      </c>
      <c r="AH27" t="s">
        <v>47</v>
      </c>
    </row>
    <row r="28" spans="1:35" x14ac:dyDescent="0.2">
      <c r="A28" s="57" t="s">
        <v>9</v>
      </c>
      <c r="B28" s="11">
        <f>[24]Fevereiro!$F$5</f>
        <v>95</v>
      </c>
      <c r="C28" s="11">
        <f>[24]Fevereiro!$F$6</f>
        <v>98</v>
      </c>
      <c r="D28" s="11">
        <f>[24]Fevereiro!$F$7</f>
        <v>100</v>
      </c>
      <c r="E28" s="11">
        <f>[24]Fevereiro!$F$8</f>
        <v>94</v>
      </c>
      <c r="F28" s="11">
        <f>[24]Fevereiro!$F$9</f>
        <v>94</v>
      </c>
      <c r="G28" s="11">
        <f>[24]Fevereiro!$F$10</f>
        <v>96</v>
      </c>
      <c r="H28" s="11">
        <f>[24]Fevereiro!$F$11</f>
        <v>90</v>
      </c>
      <c r="I28" s="11">
        <f>[24]Fevereiro!$F$12</f>
        <v>93</v>
      </c>
      <c r="J28" s="11">
        <f>[24]Fevereiro!$F$13</f>
        <v>93</v>
      </c>
      <c r="K28" s="11">
        <f>[24]Fevereiro!$F$14</f>
        <v>94</v>
      </c>
      <c r="L28" s="11">
        <f>[24]Fevereiro!$F$15</f>
        <v>94</v>
      </c>
      <c r="M28" s="11">
        <f>[24]Fevereiro!$F$16</f>
        <v>88</v>
      </c>
      <c r="N28" s="11">
        <f>[24]Fevereiro!$F$17</f>
        <v>87</v>
      </c>
      <c r="O28" s="11">
        <f>[24]Fevereiro!$F$18</f>
        <v>84</v>
      </c>
      <c r="P28" s="11">
        <f>[24]Fevereiro!$F$19</f>
        <v>79</v>
      </c>
      <c r="Q28" s="11">
        <f>[24]Fevereiro!$F$20</f>
        <v>81</v>
      </c>
      <c r="R28" s="11">
        <f>[24]Fevereiro!$F$21</f>
        <v>83</v>
      </c>
      <c r="S28" s="11">
        <f>[24]Fevereiro!$F$22</f>
        <v>84</v>
      </c>
      <c r="T28" s="11">
        <f>[24]Fevereiro!$F$23</f>
        <v>100</v>
      </c>
      <c r="U28" s="11">
        <f>[24]Fevereiro!$F$24</f>
        <v>100</v>
      </c>
      <c r="V28" s="11">
        <f>[24]Fevereiro!$F$25</f>
        <v>97</v>
      </c>
      <c r="W28" s="11">
        <f>[24]Fevereiro!$F$26</f>
        <v>70</v>
      </c>
      <c r="X28" s="11">
        <f>[24]Fevereiro!$F$27</f>
        <v>83</v>
      </c>
      <c r="Y28" s="11">
        <f>[24]Fevereiro!$F$28</f>
        <v>91</v>
      </c>
      <c r="Z28" s="11">
        <f>[24]Fevereiro!$F$29</f>
        <v>95</v>
      </c>
      <c r="AA28" s="11">
        <f>[24]Fevereiro!$F$30</f>
        <v>95</v>
      </c>
      <c r="AB28" s="11">
        <f>[24]Fevereiro!$F$31</f>
        <v>87</v>
      </c>
      <c r="AC28" s="11">
        <f>[24]Fevereiro!$F$32</f>
        <v>89</v>
      </c>
      <c r="AD28" s="11">
        <f>[24]Fevereiro!$F$33</f>
        <v>85</v>
      </c>
      <c r="AE28" s="15">
        <f t="shared" si="1"/>
        <v>100</v>
      </c>
      <c r="AF28" s="88">
        <f t="shared" si="2"/>
        <v>90.310344827586206</v>
      </c>
      <c r="AH28" t="s">
        <v>47</v>
      </c>
      <c r="AI28" s="12" t="s">
        <v>47</v>
      </c>
    </row>
    <row r="29" spans="1:35" x14ac:dyDescent="0.2">
      <c r="A29" s="57" t="s">
        <v>42</v>
      </c>
      <c r="B29" s="11">
        <f>[25]Fevereiro!$F$5</f>
        <v>91</v>
      </c>
      <c r="C29" s="11">
        <f>[25]Fevereiro!$F$6</f>
        <v>94</v>
      </c>
      <c r="D29" s="11">
        <f>[25]Fevereiro!$F$7</f>
        <v>92</v>
      </c>
      <c r="E29" s="11">
        <f>[25]Fevereiro!$F$8</f>
        <v>90</v>
      </c>
      <c r="F29" s="11">
        <f>[25]Fevereiro!$F$9</f>
        <v>88</v>
      </c>
      <c r="G29" s="11">
        <f>[25]Fevereiro!$F$10</f>
        <v>91</v>
      </c>
      <c r="H29" s="11">
        <f>[25]Fevereiro!$F$11</f>
        <v>89</v>
      </c>
      <c r="I29" s="11">
        <f>[25]Fevereiro!$F$12</f>
        <v>91</v>
      </c>
      <c r="J29" s="11">
        <f>[25]Fevereiro!$F$13</f>
        <v>86</v>
      </c>
      <c r="K29" s="11">
        <f>[25]Fevereiro!$F$14</f>
        <v>91</v>
      </c>
      <c r="L29" s="11">
        <f>[25]Fevereiro!$F$15</f>
        <v>94</v>
      </c>
      <c r="M29" s="11">
        <f>[25]Fevereiro!$F$16</f>
        <v>87</v>
      </c>
      <c r="N29" s="11">
        <f>[25]Fevereiro!$F$17</f>
        <v>81</v>
      </c>
      <c r="O29" s="11">
        <f>[25]Fevereiro!$F$18</f>
        <v>80</v>
      </c>
      <c r="P29" s="11">
        <f>[25]Fevereiro!$F$19</f>
        <v>88</v>
      </c>
      <c r="Q29" s="11">
        <f>[25]Fevereiro!$F$20</f>
        <v>84</v>
      </c>
      <c r="R29" s="11">
        <f>[25]Fevereiro!$F$21</f>
        <v>84</v>
      </c>
      <c r="S29" s="11">
        <f>[25]Fevereiro!$F$22</f>
        <v>81</v>
      </c>
      <c r="T29" s="11">
        <f>[25]Fevereiro!$F$23</f>
        <v>84</v>
      </c>
      <c r="U29" s="11">
        <f>[25]Fevereiro!$F$24</f>
        <v>85</v>
      </c>
      <c r="V29" s="11">
        <f>[25]Fevereiro!$F$25</f>
        <v>91</v>
      </c>
      <c r="W29" s="11">
        <f>[25]Fevereiro!$F$26</f>
        <v>69</v>
      </c>
      <c r="X29" s="11">
        <f>[25]Fevereiro!$F$27</f>
        <v>79</v>
      </c>
      <c r="Y29" s="11">
        <f>[25]Fevereiro!$F$28</f>
        <v>78</v>
      </c>
      <c r="Z29" s="11">
        <f>[25]Fevereiro!$F$29</f>
        <v>88</v>
      </c>
      <c r="AA29" s="11">
        <f>[25]Fevereiro!$F$30</f>
        <v>93</v>
      </c>
      <c r="AB29" s="11">
        <f>[25]Fevereiro!$F$31</f>
        <v>87</v>
      </c>
      <c r="AC29" s="11">
        <f>[25]Fevereiro!$F$32</f>
        <v>82</v>
      </c>
      <c r="AD29" s="11">
        <f>[25]Fevereiro!$F$33</f>
        <v>80</v>
      </c>
      <c r="AE29" s="15">
        <f t="shared" si="1"/>
        <v>94</v>
      </c>
      <c r="AF29" s="88">
        <f t="shared" si="2"/>
        <v>86.137931034482762</v>
      </c>
      <c r="AH29" t="s">
        <v>47</v>
      </c>
    </row>
    <row r="30" spans="1:35" x14ac:dyDescent="0.2">
      <c r="A30" s="57" t="s">
        <v>10</v>
      </c>
      <c r="B30" s="11">
        <f>[26]Fevereiro!$F$5</f>
        <v>98</v>
      </c>
      <c r="C30" s="11">
        <f>[26]Fevereiro!$F$6</f>
        <v>97</v>
      </c>
      <c r="D30" s="11">
        <f>[26]Fevereiro!$F$7</f>
        <v>98</v>
      </c>
      <c r="E30" s="11">
        <f>[26]Fevereiro!$F$8</f>
        <v>94</v>
      </c>
      <c r="F30" s="11">
        <f>[26]Fevereiro!$F$9</f>
        <v>94</v>
      </c>
      <c r="G30" s="11">
        <f>[26]Fevereiro!$F$10</f>
        <v>98</v>
      </c>
      <c r="H30" s="11">
        <f>[26]Fevereiro!$F$11</f>
        <v>97</v>
      </c>
      <c r="I30" s="11">
        <f>[26]Fevereiro!$F$12</f>
        <v>95</v>
      </c>
      <c r="J30" s="11">
        <f>[26]Fevereiro!$F$13</f>
        <v>92</v>
      </c>
      <c r="K30" s="11">
        <f>[26]Fevereiro!$F$14</f>
        <v>98</v>
      </c>
      <c r="L30" s="11">
        <f>[26]Fevereiro!$F$15</f>
        <v>99</v>
      </c>
      <c r="M30" s="11">
        <f>[26]Fevereiro!$F$16</f>
        <v>92</v>
      </c>
      <c r="N30" s="11">
        <f>[26]Fevereiro!$F$17</f>
        <v>86</v>
      </c>
      <c r="O30" s="11">
        <f>[26]Fevereiro!$F$18</f>
        <v>79</v>
      </c>
      <c r="P30" s="11">
        <f>[26]Fevereiro!$F$19</f>
        <v>85</v>
      </c>
      <c r="Q30" s="11">
        <f>[26]Fevereiro!$F$20</f>
        <v>93</v>
      </c>
      <c r="R30" s="11">
        <f>[26]Fevereiro!$F$21</f>
        <v>84</v>
      </c>
      <c r="S30" s="11">
        <f>[26]Fevereiro!$F$22</f>
        <v>83</v>
      </c>
      <c r="T30" s="11">
        <f>[26]Fevereiro!$F$23</f>
        <v>95</v>
      </c>
      <c r="U30" s="11">
        <f>[26]Fevereiro!$F$24</f>
        <v>98</v>
      </c>
      <c r="V30" s="11">
        <f>[26]Fevereiro!$F$25</f>
        <v>97</v>
      </c>
      <c r="W30" s="11">
        <f>[26]Fevereiro!$F$26</f>
        <v>73</v>
      </c>
      <c r="X30" s="11">
        <f>[26]Fevereiro!$F$27</f>
        <v>80</v>
      </c>
      <c r="Y30" s="11">
        <f>[26]Fevereiro!$F$28</f>
        <v>93</v>
      </c>
      <c r="Z30" s="11">
        <f>[26]Fevereiro!$F$29</f>
        <v>93</v>
      </c>
      <c r="AA30" s="11">
        <f>[26]Fevereiro!$F$30</f>
        <v>99</v>
      </c>
      <c r="AB30" s="11">
        <f>[26]Fevereiro!$F$31</f>
        <v>97</v>
      </c>
      <c r="AC30" s="11">
        <f>[26]Fevereiro!$F$32</f>
        <v>94</v>
      </c>
      <c r="AD30" s="11">
        <f>[26]Fevereiro!$F$33</f>
        <v>92</v>
      </c>
      <c r="AE30" s="15">
        <f t="shared" si="1"/>
        <v>99</v>
      </c>
      <c r="AF30" s="88">
        <f t="shared" si="2"/>
        <v>92.172413793103445</v>
      </c>
      <c r="AH30" t="s">
        <v>47</v>
      </c>
    </row>
    <row r="31" spans="1:35" x14ac:dyDescent="0.2">
      <c r="A31" s="57" t="s">
        <v>172</v>
      </c>
      <c r="B31" s="11">
        <f>[27]Fevereiro!$F$5</f>
        <v>98</v>
      </c>
      <c r="C31" s="11">
        <f>[27]Fevereiro!$F$6</f>
        <v>99</v>
      </c>
      <c r="D31" s="11">
        <f>[27]Fevereiro!$F$7</f>
        <v>99</v>
      </c>
      <c r="E31" s="11">
        <f>[27]Fevereiro!$F$8</f>
        <v>98</v>
      </c>
      <c r="F31" s="11">
        <f>[27]Fevereiro!$F$9</f>
        <v>99</v>
      </c>
      <c r="G31" s="11">
        <f>[27]Fevereiro!$F$10</f>
        <v>99</v>
      </c>
      <c r="H31" s="11">
        <f>[27]Fevereiro!$F$11</f>
        <v>93</v>
      </c>
      <c r="I31" s="11">
        <f>[27]Fevereiro!$F$12</f>
        <v>96</v>
      </c>
      <c r="J31" s="11">
        <f>[27]Fevereiro!$F$13</f>
        <v>93</v>
      </c>
      <c r="K31" s="11">
        <f>[27]Fevereiro!$F$14</f>
        <v>90</v>
      </c>
      <c r="L31" s="11">
        <f>[27]Fevereiro!$F$15</f>
        <v>98</v>
      </c>
      <c r="M31" s="11">
        <f>[27]Fevereiro!$F$16</f>
        <v>95</v>
      </c>
      <c r="N31" s="11">
        <f>[27]Fevereiro!$F$17</f>
        <v>93</v>
      </c>
      <c r="O31" s="11">
        <f>[27]Fevereiro!$F$18</f>
        <v>87</v>
      </c>
      <c r="P31" s="11">
        <f>[27]Fevereiro!$F$19</f>
        <v>89</v>
      </c>
      <c r="Q31" s="11">
        <f>[27]Fevereiro!$F$20</f>
        <v>94</v>
      </c>
      <c r="R31" s="11">
        <f>[27]Fevereiro!$F$21</f>
        <v>90</v>
      </c>
      <c r="S31" s="11">
        <f>[27]Fevereiro!$F$22</f>
        <v>96</v>
      </c>
      <c r="T31" s="11">
        <f>[27]Fevereiro!$F$23</f>
        <v>94</v>
      </c>
      <c r="U31" s="11">
        <f>[27]Fevereiro!$F$24</f>
        <v>99</v>
      </c>
      <c r="V31" s="11">
        <f>[27]Fevereiro!$F$25</f>
        <v>95</v>
      </c>
      <c r="W31" s="11">
        <f>[27]Fevereiro!$F$26</f>
        <v>71</v>
      </c>
      <c r="X31" s="11">
        <f>[27]Fevereiro!$F$27</f>
        <v>74</v>
      </c>
      <c r="Y31" s="11">
        <f>[27]Fevereiro!$F$28</f>
        <v>95</v>
      </c>
      <c r="Z31" s="11">
        <f>[27]Fevereiro!$F$29</f>
        <v>99</v>
      </c>
      <c r="AA31" s="11">
        <f>[27]Fevereiro!$F$30</f>
        <v>98</v>
      </c>
      <c r="AB31" s="11">
        <f>[27]Fevereiro!$F$31</f>
        <v>90</v>
      </c>
      <c r="AC31" s="11">
        <f>[27]Fevereiro!$F$32</f>
        <v>75</v>
      </c>
      <c r="AD31" s="11">
        <f>[27]Fevereiro!$F$33</f>
        <v>91</v>
      </c>
      <c r="AE31" s="15">
        <f t="shared" si="1"/>
        <v>99</v>
      </c>
      <c r="AF31" s="88">
        <f t="shared" si="2"/>
        <v>92.65517241379311</v>
      </c>
      <c r="AG31" s="12" t="s">
        <v>47</v>
      </c>
    </row>
    <row r="32" spans="1:35" x14ac:dyDescent="0.2">
      <c r="A32" s="57" t="s">
        <v>11</v>
      </c>
      <c r="B32" s="11" t="str">
        <f>[28]Fevereiro!$F$5</f>
        <v>*</v>
      </c>
      <c r="C32" s="11" t="str">
        <f>[28]Fevereiro!$F$6</f>
        <v>*</v>
      </c>
      <c r="D32" s="11" t="str">
        <f>[28]Fevereiro!$F$7</f>
        <v>*</v>
      </c>
      <c r="E32" s="11" t="str">
        <f>[28]Fevereiro!$F$8</f>
        <v>*</v>
      </c>
      <c r="F32" s="11" t="str">
        <f>[28]Fevereiro!$F$9</f>
        <v>*</v>
      </c>
      <c r="G32" s="11" t="str">
        <f>[28]Fevereiro!$F$10</f>
        <v>*</v>
      </c>
      <c r="H32" s="11" t="str">
        <f>[28]Fevereiro!$F$11</f>
        <v>*</v>
      </c>
      <c r="I32" s="11" t="str">
        <f>[28]Fevereiro!$F$12</f>
        <v>*</v>
      </c>
      <c r="J32" s="11" t="str">
        <f>[28]Fevereiro!$F$13</f>
        <v>*</v>
      </c>
      <c r="K32" s="11" t="str">
        <f>[28]Fevereiro!$F$14</f>
        <v>*</v>
      </c>
      <c r="L32" s="11" t="str">
        <f>[28]Fevereiro!$F$15</f>
        <v>*</v>
      </c>
      <c r="M32" s="11" t="str">
        <f>[28]Fevereiro!$F$16</f>
        <v>*</v>
      </c>
      <c r="N32" s="11" t="str">
        <f>[28]Fevereiro!$F$17</f>
        <v>*</v>
      </c>
      <c r="O32" s="11" t="str">
        <f>[28]Fevereiro!$F$18</f>
        <v>*</v>
      </c>
      <c r="P32" s="11" t="str">
        <f>[28]Fevereiro!$F$19</f>
        <v>*</v>
      </c>
      <c r="Q32" s="11" t="str">
        <f>[28]Fevereiro!$F$20</f>
        <v>*</v>
      </c>
      <c r="R32" s="11" t="str">
        <f>[28]Fevereiro!$F$21</f>
        <v>*</v>
      </c>
      <c r="S32" s="11" t="str">
        <f>[28]Fevereiro!$F$22</f>
        <v>*</v>
      </c>
      <c r="T32" s="11" t="str">
        <f>[28]Fevereiro!$F$23</f>
        <v>*</v>
      </c>
      <c r="U32" s="11" t="str">
        <f>[28]Fevereiro!$F$24</f>
        <v>*</v>
      </c>
      <c r="V32" s="11" t="str">
        <f>[28]Fevereiro!$F$25</f>
        <v>*</v>
      </c>
      <c r="W32" s="11" t="str">
        <f>[28]Fevereiro!$F$26</f>
        <v>*</v>
      </c>
      <c r="X32" s="11" t="str">
        <f>[28]Fevereiro!$F$27</f>
        <v>*</v>
      </c>
      <c r="Y32" s="11" t="str">
        <f>[28]Fevereiro!$F$28</f>
        <v>*</v>
      </c>
      <c r="Z32" s="11" t="str">
        <f>[28]Fevereiro!$F$29</f>
        <v>*</v>
      </c>
      <c r="AA32" s="11" t="str">
        <f>[28]Fevereiro!$F$30</f>
        <v>*</v>
      </c>
      <c r="AB32" s="11" t="str">
        <f>[28]Fevereiro!$F$31</f>
        <v>*</v>
      </c>
      <c r="AC32" s="11" t="str">
        <f>[28]Fevereiro!$F$32</f>
        <v>*</v>
      </c>
      <c r="AD32" s="11" t="str">
        <f>[28]Fevereiro!$F$33</f>
        <v>*</v>
      </c>
      <c r="AE32" s="15" t="s">
        <v>226</v>
      </c>
      <c r="AF32" s="88" t="s">
        <v>226</v>
      </c>
      <c r="AH32" t="s">
        <v>47</v>
      </c>
      <c r="AI32" s="12" t="s">
        <v>47</v>
      </c>
    </row>
    <row r="33" spans="1:35" s="5" customFormat="1" x14ac:dyDescent="0.2">
      <c r="A33" s="57" t="s">
        <v>12</v>
      </c>
      <c r="B33" s="11">
        <f>[29]Fevereiro!$F$5</f>
        <v>92</v>
      </c>
      <c r="C33" s="11">
        <f>[29]Fevereiro!$F$6</f>
        <v>92</v>
      </c>
      <c r="D33" s="11">
        <f>[29]Fevereiro!$F$7</f>
        <v>93</v>
      </c>
      <c r="E33" s="11">
        <f>[29]Fevereiro!$F$8</f>
        <v>94</v>
      </c>
      <c r="F33" s="11">
        <f>[29]Fevereiro!$F$9</f>
        <v>93</v>
      </c>
      <c r="G33" s="11">
        <f>[29]Fevereiro!$F$10</f>
        <v>95</v>
      </c>
      <c r="H33" s="11">
        <f>[29]Fevereiro!$F$11</f>
        <v>95</v>
      </c>
      <c r="I33" s="11">
        <f>[29]Fevereiro!$F$12</f>
        <v>93</v>
      </c>
      <c r="J33" s="11">
        <f>[29]Fevereiro!$F$13</f>
        <v>93</v>
      </c>
      <c r="K33" s="11">
        <f>[29]Fevereiro!$F$14</f>
        <v>94</v>
      </c>
      <c r="L33" s="11">
        <f>[29]Fevereiro!$F$15</f>
        <v>93</v>
      </c>
      <c r="M33" s="11">
        <f>[29]Fevereiro!$F$16</f>
        <v>94</v>
      </c>
      <c r="N33" s="11">
        <f>[29]Fevereiro!$F$17</f>
        <v>93</v>
      </c>
      <c r="O33" s="11">
        <f>[29]Fevereiro!$F$18</f>
        <v>93</v>
      </c>
      <c r="P33" s="11">
        <f>[29]Fevereiro!$F$19</f>
        <v>93</v>
      </c>
      <c r="Q33" s="11">
        <f>[29]Fevereiro!$F$20</f>
        <v>93</v>
      </c>
      <c r="R33" s="11">
        <f>[29]Fevereiro!$F$21</f>
        <v>93</v>
      </c>
      <c r="S33" s="11">
        <f>[29]Fevereiro!$F$22</f>
        <v>93</v>
      </c>
      <c r="T33" s="11">
        <f>[29]Fevereiro!$F$23</f>
        <v>90</v>
      </c>
      <c r="U33" s="11">
        <f>[29]Fevereiro!$F$24</f>
        <v>92</v>
      </c>
      <c r="V33" s="11">
        <f>[29]Fevereiro!$F$25</f>
        <v>95</v>
      </c>
      <c r="W33" s="11">
        <f>[29]Fevereiro!$F$26</f>
        <v>93</v>
      </c>
      <c r="X33" s="11">
        <f>[29]Fevereiro!$F$27</f>
        <v>87</v>
      </c>
      <c r="Y33" s="11">
        <f>[29]Fevereiro!$F$28</f>
        <v>93</v>
      </c>
      <c r="Z33" s="11">
        <f>[29]Fevereiro!$F$29</f>
        <v>92</v>
      </c>
      <c r="AA33" s="11">
        <f>[29]Fevereiro!$F$30</f>
        <v>94</v>
      </c>
      <c r="AB33" s="11">
        <f>[29]Fevereiro!$F$31</f>
        <v>92</v>
      </c>
      <c r="AC33" s="11">
        <f>[29]Fevereiro!$F$32</f>
        <v>92</v>
      </c>
      <c r="AD33" s="11">
        <f>[29]Fevereiro!$F$33</f>
        <v>91</v>
      </c>
      <c r="AE33" s="15">
        <f t="shared" si="1"/>
        <v>95</v>
      </c>
      <c r="AF33" s="88">
        <f t="shared" si="2"/>
        <v>92.758620689655174</v>
      </c>
      <c r="AI33" s="5" t="s">
        <v>47</v>
      </c>
    </row>
    <row r="34" spans="1:35" x14ac:dyDescent="0.2">
      <c r="A34" s="57" t="s">
        <v>13</v>
      </c>
      <c r="B34" s="11">
        <f>[30]Fevereiro!$F$5</f>
        <v>95</v>
      </c>
      <c r="C34" s="11">
        <f>[30]Fevereiro!$F$6</f>
        <v>94</v>
      </c>
      <c r="D34" s="11">
        <f>[30]Fevereiro!$F$7</f>
        <v>94</v>
      </c>
      <c r="E34" s="11">
        <f>[30]Fevereiro!$F$8</f>
        <v>94</v>
      </c>
      <c r="F34" s="11">
        <f>[30]Fevereiro!$F$9</f>
        <v>93</v>
      </c>
      <c r="G34" s="11">
        <f>[30]Fevereiro!$F$10</f>
        <v>93</v>
      </c>
      <c r="H34" s="11">
        <f>[30]Fevereiro!$F$11</f>
        <v>94</v>
      </c>
      <c r="I34" s="11">
        <f>[30]Fevereiro!$F$12</f>
        <v>95</v>
      </c>
      <c r="J34" s="11">
        <f>[30]Fevereiro!$F$13</f>
        <v>93</v>
      </c>
      <c r="K34" s="11">
        <f>[30]Fevereiro!$F$14</f>
        <v>93</v>
      </c>
      <c r="L34" s="11">
        <f>[30]Fevereiro!$F$15</f>
        <v>93</v>
      </c>
      <c r="M34" s="11">
        <f>[30]Fevereiro!$F$16</f>
        <v>95</v>
      </c>
      <c r="N34" s="11">
        <f>[30]Fevereiro!$F$17</f>
        <v>94</v>
      </c>
      <c r="O34" s="11">
        <f>[30]Fevereiro!$F$18</f>
        <v>93</v>
      </c>
      <c r="P34" s="11">
        <f>[30]Fevereiro!$F$19</f>
        <v>93</v>
      </c>
      <c r="Q34" s="11">
        <f>[30]Fevereiro!$F$20</f>
        <v>91</v>
      </c>
      <c r="R34" s="11">
        <f>[30]Fevereiro!$F$21</f>
        <v>94</v>
      </c>
      <c r="S34" s="11">
        <f>[30]Fevereiro!$F$22</f>
        <v>93</v>
      </c>
      <c r="T34" s="11">
        <f>[30]Fevereiro!$F$23</f>
        <v>91</v>
      </c>
      <c r="U34" s="11">
        <f>[30]Fevereiro!$F$24</f>
        <v>94</v>
      </c>
      <c r="V34" s="11">
        <f>[30]Fevereiro!$F$25</f>
        <v>95</v>
      </c>
      <c r="W34" s="11">
        <f>[30]Fevereiro!$F$26</f>
        <v>94</v>
      </c>
      <c r="X34" s="11">
        <f>[30]Fevereiro!$F$27</f>
        <v>93</v>
      </c>
      <c r="Y34" s="11">
        <f>[30]Fevereiro!$F$28</f>
        <v>93</v>
      </c>
      <c r="Z34" s="11">
        <f>[30]Fevereiro!$F$29</f>
        <v>94</v>
      </c>
      <c r="AA34" s="11">
        <f>[30]Fevereiro!$F$30</f>
        <v>94</v>
      </c>
      <c r="AB34" s="11">
        <f>[30]Fevereiro!$F$31</f>
        <v>96</v>
      </c>
      <c r="AC34" s="11">
        <f>[30]Fevereiro!$F$32</f>
        <v>96</v>
      </c>
      <c r="AD34" s="11">
        <f>[30]Fevereiro!$F$33</f>
        <v>95</v>
      </c>
      <c r="AE34" s="15">
        <f t="shared" si="1"/>
        <v>96</v>
      </c>
      <c r="AF34" s="88">
        <f t="shared" si="2"/>
        <v>93.758620689655174</v>
      </c>
      <c r="AH34" t="s">
        <v>47</v>
      </c>
    </row>
    <row r="35" spans="1:35" x14ac:dyDescent="0.2">
      <c r="A35" s="57" t="s">
        <v>173</v>
      </c>
      <c r="B35" s="11">
        <f>[31]Fevereiro!$F$5</f>
        <v>88</v>
      </c>
      <c r="C35" s="11">
        <f>[31]Fevereiro!$F$6</f>
        <v>87</v>
      </c>
      <c r="D35" s="11">
        <f>[31]Fevereiro!$F$7</f>
        <v>88</v>
      </c>
      <c r="E35" s="11">
        <f>[31]Fevereiro!$F$8</f>
        <v>89</v>
      </c>
      <c r="F35" s="11">
        <f>[31]Fevereiro!$F$9</f>
        <v>90</v>
      </c>
      <c r="G35" s="11">
        <f>[31]Fevereiro!$F$10</f>
        <v>90</v>
      </c>
      <c r="H35" s="11">
        <f>[31]Fevereiro!$F$11</f>
        <v>87</v>
      </c>
      <c r="I35" s="11">
        <f>[31]Fevereiro!$F$12</f>
        <v>85</v>
      </c>
      <c r="J35" s="11">
        <f>[31]Fevereiro!$F$13</f>
        <v>87</v>
      </c>
      <c r="K35" s="11">
        <f>[31]Fevereiro!$F$14</f>
        <v>88</v>
      </c>
      <c r="L35" s="11">
        <f>[31]Fevereiro!$F$15</f>
        <v>88</v>
      </c>
      <c r="M35" s="11">
        <f>[31]Fevereiro!$F$16</f>
        <v>87</v>
      </c>
      <c r="N35" s="11">
        <f>[31]Fevereiro!$F$17</f>
        <v>85</v>
      </c>
      <c r="O35" s="11">
        <f>[31]Fevereiro!$F$18</f>
        <v>80</v>
      </c>
      <c r="P35" s="11">
        <f>[31]Fevereiro!$F$19</f>
        <v>81</v>
      </c>
      <c r="Q35" s="11">
        <f>[31]Fevereiro!$F$20</f>
        <v>86</v>
      </c>
      <c r="R35" s="11">
        <f>[31]Fevereiro!$F$21</f>
        <v>81</v>
      </c>
      <c r="S35" s="11">
        <f>[31]Fevereiro!$F$22</f>
        <v>83</v>
      </c>
      <c r="T35" s="11">
        <f>[31]Fevereiro!$F$23</f>
        <v>84</v>
      </c>
      <c r="U35" s="11">
        <f>[31]Fevereiro!$F$24</f>
        <v>87</v>
      </c>
      <c r="V35" s="11">
        <f>[31]Fevereiro!$F$25</f>
        <v>90</v>
      </c>
      <c r="W35" s="11">
        <f>[31]Fevereiro!$F$26</f>
        <v>76</v>
      </c>
      <c r="X35" s="11">
        <f>[31]Fevereiro!$F$27</f>
        <v>82</v>
      </c>
      <c r="Y35" s="11">
        <f>[31]Fevereiro!$F$28</f>
        <v>85</v>
      </c>
      <c r="Z35" s="11">
        <f>[31]Fevereiro!$F$29</f>
        <v>87</v>
      </c>
      <c r="AA35" s="11">
        <f>[31]Fevereiro!$F$30</f>
        <v>87</v>
      </c>
      <c r="AB35" s="11">
        <f>[31]Fevereiro!$F$31</f>
        <v>91</v>
      </c>
      <c r="AC35" s="11">
        <f>[31]Fevereiro!$F$32</f>
        <v>85</v>
      </c>
      <c r="AD35" s="11">
        <f>[31]Fevereiro!$F$33</f>
        <v>82</v>
      </c>
      <c r="AE35" s="15">
        <f t="shared" si="1"/>
        <v>91</v>
      </c>
      <c r="AF35" s="88">
        <f t="shared" si="2"/>
        <v>85.724137931034477</v>
      </c>
      <c r="AH35" t="s">
        <v>47</v>
      </c>
    </row>
    <row r="36" spans="1:35" x14ac:dyDescent="0.2">
      <c r="A36" s="57" t="s">
        <v>144</v>
      </c>
      <c r="B36" s="11" t="str">
        <f>[32]Fevereiro!$F$5</f>
        <v>*</v>
      </c>
      <c r="C36" s="11" t="str">
        <f>[32]Fevereiro!$F$6</f>
        <v>*</v>
      </c>
      <c r="D36" s="11" t="str">
        <f>[32]Fevereiro!$F$7</f>
        <v>*</v>
      </c>
      <c r="E36" s="11" t="str">
        <f>[32]Fevereiro!$F$8</f>
        <v>*</v>
      </c>
      <c r="F36" s="11" t="str">
        <f>[32]Fevereiro!$F$9</f>
        <v>*</v>
      </c>
      <c r="G36" s="11" t="str">
        <f>[32]Fevereiro!$F$10</f>
        <v>*</v>
      </c>
      <c r="H36" s="11" t="str">
        <f>[32]Fevereiro!$F$11</f>
        <v>*</v>
      </c>
      <c r="I36" s="11" t="str">
        <f>[32]Fevereiro!$F$12</f>
        <v>*</v>
      </c>
      <c r="J36" s="11" t="str">
        <f>[32]Fevereiro!$F$13</f>
        <v>*</v>
      </c>
      <c r="K36" s="11" t="str">
        <f>[32]Fevereiro!$F$14</f>
        <v>*</v>
      </c>
      <c r="L36" s="11" t="str">
        <f>[32]Fevereiro!$F$15</f>
        <v>*</v>
      </c>
      <c r="M36" s="11" t="str">
        <f>[32]Fevereiro!$F$16</f>
        <v>*</v>
      </c>
      <c r="N36" s="11" t="str">
        <f>[32]Fevereiro!$F$17</f>
        <v>*</v>
      </c>
      <c r="O36" s="11" t="str">
        <f>[32]Fevereiro!$F$18</f>
        <v>*</v>
      </c>
      <c r="P36" s="11" t="str">
        <f>[32]Fevereiro!$F$19</f>
        <v>*</v>
      </c>
      <c r="Q36" s="11" t="str">
        <f>[32]Fevereiro!$F$20</f>
        <v>*</v>
      </c>
      <c r="R36" s="11" t="str">
        <f>[32]Fevereiro!$F$21</f>
        <v>*</v>
      </c>
      <c r="S36" s="11" t="str">
        <f>[32]Fevereiro!$F$22</f>
        <v>*</v>
      </c>
      <c r="T36" s="11" t="str">
        <f>[32]Fevereiro!$F$23</f>
        <v>*</v>
      </c>
      <c r="U36" s="11" t="str">
        <f>[32]Fevereiro!$F$24</f>
        <v>*</v>
      </c>
      <c r="V36" s="11" t="str">
        <f>[32]Fevereiro!$F$25</f>
        <v>*</v>
      </c>
      <c r="W36" s="11" t="str">
        <f>[32]Fevereiro!$F$26</f>
        <v>*</v>
      </c>
      <c r="X36" s="11" t="str">
        <f>[32]Fevereiro!$F$27</f>
        <v>*</v>
      </c>
      <c r="Y36" s="11" t="str">
        <f>[32]Fevereiro!$F$28</f>
        <v>*</v>
      </c>
      <c r="Z36" s="11" t="str">
        <f>[32]Fevereiro!$F$29</f>
        <v>*</v>
      </c>
      <c r="AA36" s="11" t="str">
        <f>[32]Fevereiro!$F$30</f>
        <v>*</v>
      </c>
      <c r="AB36" s="11" t="str">
        <f>[32]Fevereiro!$F$31</f>
        <v>*</v>
      </c>
      <c r="AC36" s="11" t="str">
        <f>[32]Fevereiro!$F$32</f>
        <v>*</v>
      </c>
      <c r="AD36" s="11" t="str">
        <f>[32]Fevereiro!$F$33</f>
        <v>*</v>
      </c>
      <c r="AE36" s="15" t="s">
        <v>226</v>
      </c>
      <c r="AF36" s="88" t="s">
        <v>226</v>
      </c>
    </row>
    <row r="37" spans="1:35" x14ac:dyDescent="0.2">
      <c r="A37" s="57" t="s">
        <v>14</v>
      </c>
      <c r="B37" s="11">
        <f>[33]Fevereiro!$F$5</f>
        <v>86</v>
      </c>
      <c r="C37" s="11">
        <f>[33]Fevereiro!$F$6</f>
        <v>92</v>
      </c>
      <c r="D37" s="11">
        <f>[33]Fevereiro!$F$7</f>
        <v>79</v>
      </c>
      <c r="E37" s="11">
        <f>[33]Fevereiro!$F$8</f>
        <v>82</v>
      </c>
      <c r="F37" s="11">
        <f>[33]Fevereiro!$F$9</f>
        <v>92</v>
      </c>
      <c r="G37" s="11">
        <f>[33]Fevereiro!$F$10</f>
        <v>87</v>
      </c>
      <c r="H37" s="11">
        <f>[33]Fevereiro!$F$11</f>
        <v>92</v>
      </c>
      <c r="I37" s="11">
        <f>[33]Fevereiro!$F$12</f>
        <v>80</v>
      </c>
      <c r="J37" s="11">
        <f>[33]Fevereiro!$F$13</f>
        <v>87</v>
      </c>
      <c r="K37" s="11">
        <f>[33]Fevereiro!$F$14</f>
        <v>85</v>
      </c>
      <c r="L37" s="11">
        <f>[33]Fevereiro!$F$15</f>
        <v>87</v>
      </c>
      <c r="M37" s="11">
        <f>[33]Fevereiro!$F$16</f>
        <v>84</v>
      </c>
      <c r="N37" s="11">
        <f>[33]Fevereiro!$F$17</f>
        <v>72</v>
      </c>
      <c r="O37" s="11">
        <f>[33]Fevereiro!$F$18</f>
        <v>79</v>
      </c>
      <c r="P37" s="11">
        <f>[33]Fevereiro!$F$19</f>
        <v>78</v>
      </c>
      <c r="Q37" s="11" t="str">
        <f>[33]Fevereiro!$F$20</f>
        <v>*</v>
      </c>
      <c r="R37" s="11" t="str">
        <f>[33]Fevereiro!$F$21</f>
        <v>*</v>
      </c>
      <c r="S37" s="11" t="str">
        <f>[33]Fevereiro!$F$22</f>
        <v>*</v>
      </c>
      <c r="T37" s="11" t="str">
        <f>[33]Fevereiro!$F$23</f>
        <v>*</v>
      </c>
      <c r="U37" s="11" t="str">
        <f>[33]Fevereiro!$F$24</f>
        <v>*</v>
      </c>
      <c r="V37" s="11" t="str">
        <f>[33]Fevereiro!$F$25</f>
        <v>*</v>
      </c>
      <c r="W37" s="11" t="str">
        <f>[33]Fevereiro!$F$26</f>
        <v>*</v>
      </c>
      <c r="X37" s="11" t="str">
        <f>[33]Fevereiro!$F$27</f>
        <v>*</v>
      </c>
      <c r="Y37" s="11" t="str">
        <f>[33]Fevereiro!$F$28</f>
        <v>*</v>
      </c>
      <c r="Z37" s="11" t="str">
        <f>[33]Fevereiro!$F$29</f>
        <v>*</v>
      </c>
      <c r="AA37" s="11" t="str">
        <f>[33]Fevereiro!$F$30</f>
        <v>*</v>
      </c>
      <c r="AB37" s="11" t="str">
        <f>[33]Fevereiro!$F$31</f>
        <v>*</v>
      </c>
      <c r="AC37" s="11" t="str">
        <f>[33]Fevereiro!$F$32</f>
        <v>*</v>
      </c>
      <c r="AD37" s="11" t="str">
        <f>[33]Fevereiro!$F$33</f>
        <v>*</v>
      </c>
      <c r="AE37" s="15">
        <f t="shared" si="1"/>
        <v>92</v>
      </c>
      <c r="AF37" s="88">
        <f t="shared" si="2"/>
        <v>84.13333333333334</v>
      </c>
    </row>
    <row r="38" spans="1:35" x14ac:dyDescent="0.2">
      <c r="A38" s="57" t="s">
        <v>174</v>
      </c>
      <c r="B38" s="11">
        <f>[34]Fevereiro!$F$5</f>
        <v>91</v>
      </c>
      <c r="C38" s="11">
        <f>[34]Fevereiro!$F$6</f>
        <v>93</v>
      </c>
      <c r="D38" s="11">
        <f>[34]Fevereiro!$F$7</f>
        <v>91</v>
      </c>
      <c r="E38" s="11">
        <f>[34]Fevereiro!$F$8</f>
        <v>91</v>
      </c>
      <c r="F38" s="11">
        <f>[34]Fevereiro!$F$9</f>
        <v>93</v>
      </c>
      <c r="G38" s="11">
        <f>[34]Fevereiro!$F$10</f>
        <v>94</v>
      </c>
      <c r="H38" s="11">
        <f>[34]Fevereiro!$F$11</f>
        <v>93</v>
      </c>
      <c r="I38" s="11">
        <f>[34]Fevereiro!$F$12</f>
        <v>91</v>
      </c>
      <c r="J38" s="11">
        <f>[34]Fevereiro!$F$13</f>
        <v>90</v>
      </c>
      <c r="K38" s="11">
        <f>[34]Fevereiro!$F$14</f>
        <v>92</v>
      </c>
      <c r="L38" s="11">
        <f>[34]Fevereiro!$F$15</f>
        <v>93</v>
      </c>
      <c r="M38" s="11">
        <f>[34]Fevereiro!$F$16</f>
        <v>93</v>
      </c>
      <c r="N38" s="11">
        <f>[34]Fevereiro!$F$17</f>
        <v>93</v>
      </c>
      <c r="O38" s="11">
        <f>[34]Fevereiro!$F$18</f>
        <v>92</v>
      </c>
      <c r="P38" s="11">
        <f>[34]Fevereiro!$F$19</f>
        <v>93</v>
      </c>
      <c r="Q38" s="11">
        <f>[34]Fevereiro!$F$20</f>
        <v>92</v>
      </c>
      <c r="R38" s="11">
        <f>[34]Fevereiro!$F$21</f>
        <v>93</v>
      </c>
      <c r="S38" s="11">
        <f>[34]Fevereiro!$F$22</f>
        <v>93</v>
      </c>
      <c r="T38" s="11">
        <f>[34]Fevereiro!$F$23</f>
        <v>91</v>
      </c>
      <c r="U38" s="11">
        <f>[34]Fevereiro!$F$24</f>
        <v>93</v>
      </c>
      <c r="V38" s="11">
        <f>[34]Fevereiro!$F$25</f>
        <v>94</v>
      </c>
      <c r="W38" s="11">
        <f>[34]Fevereiro!$F$26</f>
        <v>93</v>
      </c>
      <c r="X38" s="11">
        <f>[34]Fevereiro!$F$27</f>
        <v>95</v>
      </c>
      <c r="Y38" s="11">
        <f>[34]Fevereiro!$F$28</f>
        <v>95</v>
      </c>
      <c r="Z38" s="11">
        <f>[34]Fevereiro!$F$29</f>
        <v>93</v>
      </c>
      <c r="AA38" s="11">
        <f>[34]Fevereiro!$F$30</f>
        <v>94</v>
      </c>
      <c r="AB38" s="11">
        <f>[34]Fevereiro!$F$31</f>
        <v>94</v>
      </c>
      <c r="AC38" s="11">
        <f>[34]Fevereiro!$F$32</f>
        <v>93</v>
      </c>
      <c r="AD38" s="11">
        <f>[34]Fevereiro!$F$33</f>
        <v>91</v>
      </c>
      <c r="AE38" s="15">
        <f t="shared" si="1"/>
        <v>95</v>
      </c>
      <c r="AF38" s="88">
        <f t="shared" si="2"/>
        <v>92.65517241379311</v>
      </c>
      <c r="AI38" s="12" t="s">
        <v>47</v>
      </c>
    </row>
    <row r="39" spans="1:35" x14ac:dyDescent="0.2">
      <c r="A39" s="57" t="s">
        <v>15</v>
      </c>
      <c r="B39" s="11">
        <f>[35]Fevereiro!$F$5</f>
        <v>95</v>
      </c>
      <c r="C39" s="11">
        <f>[35]Fevereiro!$F$6</f>
        <v>95</v>
      </c>
      <c r="D39" s="11">
        <f>[35]Fevereiro!$F$7</f>
        <v>96</v>
      </c>
      <c r="E39" s="11">
        <f>[35]Fevereiro!$F$8</f>
        <v>96</v>
      </c>
      <c r="F39" s="11">
        <f>[35]Fevereiro!$F$9</f>
        <v>97</v>
      </c>
      <c r="G39" s="11">
        <f>[35]Fevereiro!$F$10</f>
        <v>96</v>
      </c>
      <c r="H39" s="11">
        <f>[35]Fevereiro!$F$11</f>
        <v>91</v>
      </c>
      <c r="I39" s="11">
        <f>[35]Fevereiro!$F$12</f>
        <v>92</v>
      </c>
      <c r="J39" s="11">
        <f>[35]Fevereiro!$F$13</f>
        <v>95</v>
      </c>
      <c r="K39" s="11">
        <f>[35]Fevereiro!$F$14</f>
        <v>95</v>
      </c>
      <c r="L39" s="11">
        <f>[35]Fevereiro!$F$15</f>
        <v>96</v>
      </c>
      <c r="M39" s="11">
        <f>[35]Fevereiro!$F$16</f>
        <v>96</v>
      </c>
      <c r="N39" s="11">
        <f>[35]Fevereiro!$F$17</f>
        <v>93</v>
      </c>
      <c r="O39" s="11">
        <f>[35]Fevereiro!$F$18</f>
        <v>89</v>
      </c>
      <c r="P39" s="11">
        <f>[35]Fevereiro!$F$19</f>
        <v>92</v>
      </c>
      <c r="Q39" s="11">
        <f>[35]Fevereiro!$F$20</f>
        <v>94</v>
      </c>
      <c r="R39" s="11">
        <f>[35]Fevereiro!$F$21</f>
        <v>92</v>
      </c>
      <c r="S39" s="11">
        <f>[35]Fevereiro!$F$22</f>
        <v>82</v>
      </c>
      <c r="T39" s="11">
        <f>[35]Fevereiro!$F$23</f>
        <v>94</v>
      </c>
      <c r="U39" s="11">
        <f>[35]Fevereiro!$F$24</f>
        <v>95</v>
      </c>
      <c r="V39" s="11">
        <f>[35]Fevereiro!$F$25</f>
        <v>96</v>
      </c>
      <c r="W39" s="11">
        <f>[35]Fevereiro!$F$26</f>
        <v>83</v>
      </c>
      <c r="X39" s="11">
        <f>[35]Fevereiro!$F$27</f>
        <v>67</v>
      </c>
      <c r="Y39" s="11">
        <f>[35]Fevereiro!$F$28</f>
        <v>82</v>
      </c>
      <c r="Z39" s="11">
        <f>[35]Fevereiro!$F$29</f>
        <v>93</v>
      </c>
      <c r="AA39" s="11">
        <f>[35]Fevereiro!$F$30</f>
        <v>96</v>
      </c>
      <c r="AB39" s="11">
        <f>[35]Fevereiro!$F$31</f>
        <v>84</v>
      </c>
      <c r="AC39" s="11">
        <f>[35]Fevereiro!$F$32</f>
        <v>63</v>
      </c>
      <c r="AD39" s="11">
        <f>[35]Fevereiro!$F$33</f>
        <v>80</v>
      </c>
      <c r="AE39" s="15">
        <f t="shared" si="1"/>
        <v>97</v>
      </c>
      <c r="AF39" s="88">
        <f t="shared" si="2"/>
        <v>90.172413793103445</v>
      </c>
      <c r="AG39" s="12" t="s">
        <v>47</v>
      </c>
      <c r="AH39" t="s">
        <v>47</v>
      </c>
    </row>
    <row r="40" spans="1:35" x14ac:dyDescent="0.2">
      <c r="A40" s="57" t="s">
        <v>16</v>
      </c>
      <c r="B40" s="11">
        <f>[36]Fevereiro!$F$5</f>
        <v>87</v>
      </c>
      <c r="C40" s="11">
        <f>[36]Fevereiro!$F$6</f>
        <v>86</v>
      </c>
      <c r="D40" s="11">
        <f>[36]Fevereiro!$F$7</f>
        <v>91</v>
      </c>
      <c r="E40" s="11">
        <f>[36]Fevereiro!$F$8</f>
        <v>93</v>
      </c>
      <c r="F40" s="11">
        <f>[36]Fevereiro!$F$9</f>
        <v>83</v>
      </c>
      <c r="G40" s="11">
        <f>[36]Fevereiro!$F$10</f>
        <v>86</v>
      </c>
      <c r="H40" s="11">
        <f>[36]Fevereiro!$F$11</f>
        <v>96</v>
      </c>
      <c r="I40" s="11">
        <f>[36]Fevereiro!$F$12</f>
        <v>93</v>
      </c>
      <c r="J40" s="11" t="str">
        <f>[36]Fevereiro!$F$13</f>
        <v>*</v>
      </c>
      <c r="K40" s="11" t="str">
        <f>[36]Fevereiro!$F$14</f>
        <v>*</v>
      </c>
      <c r="L40" s="11">
        <f>[36]Fevereiro!$F$15</f>
        <v>84</v>
      </c>
      <c r="M40" s="11">
        <f>[36]Fevereiro!$F$16</f>
        <v>93</v>
      </c>
      <c r="N40" s="11">
        <f>[36]Fevereiro!$F$17</f>
        <v>87</v>
      </c>
      <c r="O40" s="11">
        <f>[36]Fevereiro!$F$18</f>
        <v>85</v>
      </c>
      <c r="P40" s="11">
        <f>[36]Fevereiro!$F$19</f>
        <v>85</v>
      </c>
      <c r="Q40" s="11">
        <f>[36]Fevereiro!$F$20</f>
        <v>84</v>
      </c>
      <c r="R40" s="11">
        <f>[36]Fevereiro!$F$21</f>
        <v>77</v>
      </c>
      <c r="S40" s="11" t="str">
        <f>[36]Fevereiro!$F$22</f>
        <v>*</v>
      </c>
      <c r="T40" s="11" t="str">
        <f>[36]Fevereiro!$F$23</f>
        <v>*</v>
      </c>
      <c r="U40" s="11">
        <f>[36]Fevereiro!$F$24</f>
        <v>90</v>
      </c>
      <c r="V40" s="11">
        <f>[36]Fevereiro!$F$25</f>
        <v>93</v>
      </c>
      <c r="W40" s="11">
        <f>[36]Fevereiro!$F$26</f>
        <v>65</v>
      </c>
      <c r="X40" s="11">
        <f>[36]Fevereiro!$F$27</f>
        <v>83</v>
      </c>
      <c r="Y40" s="11">
        <f>[36]Fevereiro!$F$28</f>
        <v>79</v>
      </c>
      <c r="Z40" s="11">
        <f>[36]Fevereiro!$F$29</f>
        <v>83</v>
      </c>
      <c r="AA40" s="11">
        <f>[36]Fevereiro!$F$30</f>
        <v>58</v>
      </c>
      <c r="AB40" s="11" t="str">
        <f>[36]Fevereiro!$F$31</f>
        <v>*</v>
      </c>
      <c r="AC40" s="11" t="str">
        <f>[36]Fevereiro!$F$32</f>
        <v>*</v>
      </c>
      <c r="AD40" s="11" t="str">
        <f>[36]Fevereiro!$F$33</f>
        <v>*</v>
      </c>
      <c r="AE40" s="15">
        <f t="shared" si="1"/>
        <v>96</v>
      </c>
      <c r="AF40" s="88">
        <f t="shared" si="2"/>
        <v>84.590909090909093</v>
      </c>
    </row>
    <row r="41" spans="1:35" x14ac:dyDescent="0.2">
      <c r="A41" s="57" t="s">
        <v>175</v>
      </c>
      <c r="B41" s="11">
        <f>[37]Fevereiro!$F$5</f>
        <v>98</v>
      </c>
      <c r="C41" s="11">
        <f>[37]Fevereiro!$F$6</f>
        <v>94</v>
      </c>
      <c r="D41" s="11">
        <f>[37]Fevereiro!$F$7</f>
        <v>98</v>
      </c>
      <c r="E41" s="11">
        <f>[37]Fevereiro!$F$8</f>
        <v>99</v>
      </c>
      <c r="F41" s="11">
        <f>[37]Fevereiro!$F$9</f>
        <v>96</v>
      </c>
      <c r="G41" s="11">
        <f>[37]Fevereiro!$F$10</f>
        <v>98</v>
      </c>
      <c r="H41" s="11">
        <f>[37]Fevereiro!$F$11</f>
        <v>99</v>
      </c>
      <c r="I41" s="11">
        <f>[37]Fevereiro!$F$12</f>
        <v>98</v>
      </c>
      <c r="J41" s="11">
        <f>[37]Fevereiro!$F$13</f>
        <v>98</v>
      </c>
      <c r="K41" s="11">
        <f>[37]Fevereiro!$F$14</f>
        <v>98</v>
      </c>
      <c r="L41" s="11">
        <f>[37]Fevereiro!$F$15</f>
        <v>97</v>
      </c>
      <c r="M41" s="11">
        <f>[37]Fevereiro!$F$16</f>
        <v>97</v>
      </c>
      <c r="N41" s="11">
        <f>[37]Fevereiro!$F$17</f>
        <v>96</v>
      </c>
      <c r="O41" s="11">
        <f>[37]Fevereiro!$F$18</f>
        <v>92</v>
      </c>
      <c r="P41" s="11">
        <f>[37]Fevereiro!$F$19</f>
        <v>97</v>
      </c>
      <c r="Q41" s="11">
        <f>[37]Fevereiro!$F$20</f>
        <v>97</v>
      </c>
      <c r="R41" s="11">
        <f>[37]Fevereiro!$F$21</f>
        <v>94</v>
      </c>
      <c r="S41" s="11">
        <f>[37]Fevereiro!$F$22</f>
        <v>97</v>
      </c>
      <c r="T41" s="11">
        <f>[37]Fevereiro!$F$23</f>
        <v>98</v>
      </c>
      <c r="U41" s="11">
        <f>[37]Fevereiro!$F$24</f>
        <v>98</v>
      </c>
      <c r="V41" s="11">
        <f>[37]Fevereiro!$F$25</f>
        <v>97</v>
      </c>
      <c r="W41" s="11">
        <f>[37]Fevereiro!$F$26</f>
        <v>96</v>
      </c>
      <c r="X41" s="11">
        <f>[37]Fevereiro!$F$27</f>
        <v>98</v>
      </c>
      <c r="Y41" s="11">
        <f>[37]Fevereiro!$F$28</f>
        <v>98</v>
      </c>
      <c r="Z41" s="11">
        <f>[37]Fevereiro!$F$29</f>
        <v>98</v>
      </c>
      <c r="AA41" s="11">
        <f>[37]Fevereiro!$F$30</f>
        <v>96</v>
      </c>
      <c r="AB41" s="11">
        <f>[37]Fevereiro!$F$31</f>
        <v>97</v>
      </c>
      <c r="AC41" s="11">
        <f>[37]Fevereiro!$F$32</f>
        <v>98</v>
      </c>
      <c r="AD41" s="11">
        <f>[37]Fevereiro!$F$33</f>
        <v>95</v>
      </c>
      <c r="AE41" s="15">
        <f t="shared" si="1"/>
        <v>99</v>
      </c>
      <c r="AF41" s="88">
        <f t="shared" si="2"/>
        <v>96.965517241379317</v>
      </c>
    </row>
    <row r="42" spans="1:35" x14ac:dyDescent="0.2">
      <c r="A42" s="57" t="s">
        <v>17</v>
      </c>
      <c r="B42" s="11">
        <f>[38]Fevereiro!$F$5</f>
        <v>99</v>
      </c>
      <c r="C42" s="11">
        <f>[38]Fevereiro!$F$6</f>
        <v>99</v>
      </c>
      <c r="D42" s="11">
        <f>[38]Fevereiro!$F$7</f>
        <v>100</v>
      </c>
      <c r="E42" s="11">
        <f>[38]Fevereiro!$F$8</f>
        <v>99</v>
      </c>
      <c r="F42" s="11">
        <f>[38]Fevereiro!$F$9</f>
        <v>100</v>
      </c>
      <c r="G42" s="11">
        <f>[38]Fevereiro!$F$10</f>
        <v>100</v>
      </c>
      <c r="H42" s="11">
        <f>[38]Fevereiro!$F$11</f>
        <v>99</v>
      </c>
      <c r="I42" s="11">
        <f>[38]Fevereiro!$F$12</f>
        <v>99</v>
      </c>
      <c r="J42" s="11">
        <f>[38]Fevereiro!$F$13</f>
        <v>100</v>
      </c>
      <c r="K42" s="11">
        <f>[38]Fevereiro!$F$14</f>
        <v>100</v>
      </c>
      <c r="L42" s="11">
        <f>[38]Fevereiro!$F$15</f>
        <v>100</v>
      </c>
      <c r="M42" s="11">
        <f>[38]Fevereiro!$F$16</f>
        <v>98</v>
      </c>
      <c r="N42" s="11">
        <f>[38]Fevereiro!$F$17</f>
        <v>96</v>
      </c>
      <c r="O42" s="11">
        <f>[38]Fevereiro!$F$18</f>
        <v>91</v>
      </c>
      <c r="P42" s="11">
        <f>[38]Fevereiro!$F$19</f>
        <v>94</v>
      </c>
      <c r="Q42" s="11">
        <f>[38]Fevereiro!$F$20</f>
        <v>99</v>
      </c>
      <c r="R42" s="11">
        <f>[38]Fevereiro!$F$21</f>
        <v>96</v>
      </c>
      <c r="S42" s="11">
        <f>[38]Fevereiro!$F$22</f>
        <v>96</v>
      </c>
      <c r="T42" s="11">
        <f>[38]Fevereiro!$F$23</f>
        <v>97</v>
      </c>
      <c r="U42" s="11">
        <f>[38]Fevereiro!$F$24</f>
        <v>99</v>
      </c>
      <c r="V42" s="11">
        <f>[38]Fevereiro!$F$25</f>
        <v>100</v>
      </c>
      <c r="W42" s="11">
        <f>[38]Fevereiro!$F$26</f>
        <v>72</v>
      </c>
      <c r="X42" s="11">
        <f>[38]Fevereiro!$F$27</f>
        <v>95</v>
      </c>
      <c r="Y42" s="11">
        <f>[38]Fevereiro!$F$28</f>
        <v>96</v>
      </c>
      <c r="Z42" s="11">
        <f>[38]Fevereiro!$F$29</f>
        <v>97</v>
      </c>
      <c r="AA42" s="11">
        <f>[38]Fevereiro!$F$30</f>
        <v>99</v>
      </c>
      <c r="AB42" s="11">
        <f>[38]Fevereiro!$F$31</f>
        <v>100</v>
      </c>
      <c r="AC42" s="11">
        <f>[38]Fevereiro!$F$32</f>
        <v>100</v>
      </c>
      <c r="AD42" s="11">
        <f>[38]Fevereiro!$F$33</f>
        <v>98</v>
      </c>
      <c r="AE42" s="15">
        <f t="shared" si="1"/>
        <v>100</v>
      </c>
      <c r="AF42" s="88">
        <f t="shared" si="2"/>
        <v>97.172413793103445</v>
      </c>
    </row>
    <row r="43" spans="1:35" x14ac:dyDescent="0.2">
      <c r="A43" s="57" t="s">
        <v>157</v>
      </c>
      <c r="B43" s="11">
        <f>[39]Fevereiro!$F$5</f>
        <v>99</v>
      </c>
      <c r="C43" s="11">
        <f>[39]Fevereiro!$F$6</f>
        <v>100</v>
      </c>
      <c r="D43" s="11">
        <f>[39]Fevereiro!$F$7</f>
        <v>100</v>
      </c>
      <c r="E43" s="11">
        <f>[39]Fevereiro!$F$8</f>
        <v>100</v>
      </c>
      <c r="F43" s="11">
        <f>[39]Fevereiro!$F$9</f>
        <v>100</v>
      </c>
      <c r="G43" s="11">
        <f>[39]Fevereiro!$F$10</f>
        <v>100</v>
      </c>
      <c r="H43" s="11">
        <f>[39]Fevereiro!$F$11</f>
        <v>100</v>
      </c>
      <c r="I43" s="11">
        <f>[39]Fevereiro!$F$12</f>
        <v>100</v>
      </c>
      <c r="J43" s="11">
        <f>[39]Fevereiro!$F$13</f>
        <v>100</v>
      </c>
      <c r="K43" s="11">
        <f>[39]Fevereiro!$F$14</f>
        <v>100</v>
      </c>
      <c r="L43" s="11">
        <f>[39]Fevereiro!$F$15</f>
        <v>100</v>
      </c>
      <c r="M43" s="11">
        <f>[39]Fevereiro!$F$16</f>
        <v>100</v>
      </c>
      <c r="N43" s="11">
        <f>[39]Fevereiro!$F$17</f>
        <v>100</v>
      </c>
      <c r="O43" s="11">
        <f>[39]Fevereiro!$F$18</f>
        <v>94</v>
      </c>
      <c r="P43" s="11">
        <f>[39]Fevereiro!$F$19</f>
        <v>100</v>
      </c>
      <c r="Q43" s="11">
        <f>[39]Fevereiro!$F$20</f>
        <v>100</v>
      </c>
      <c r="R43" s="11">
        <f>[39]Fevereiro!$F$21</f>
        <v>100</v>
      </c>
      <c r="S43" s="11">
        <f>[39]Fevereiro!$F$22</f>
        <v>100</v>
      </c>
      <c r="T43" s="11">
        <f>[39]Fevereiro!$F$23</f>
        <v>100</v>
      </c>
      <c r="U43" s="11">
        <f>[39]Fevereiro!$F$24</f>
        <v>100</v>
      </c>
      <c r="V43" s="11">
        <f>[39]Fevereiro!$F$25</f>
        <v>100</v>
      </c>
      <c r="W43" s="11">
        <f>[39]Fevereiro!$F$26</f>
        <v>100</v>
      </c>
      <c r="X43" s="11">
        <f>[39]Fevereiro!$F$27</f>
        <v>100</v>
      </c>
      <c r="Y43" s="11">
        <f>[39]Fevereiro!$F$28</f>
        <v>100</v>
      </c>
      <c r="Z43" s="11">
        <f>[39]Fevereiro!$F$29</f>
        <v>100</v>
      </c>
      <c r="AA43" s="11">
        <f>[39]Fevereiro!$F$30</f>
        <v>100</v>
      </c>
      <c r="AB43" s="11">
        <f>[39]Fevereiro!$F$31</f>
        <v>100</v>
      </c>
      <c r="AC43" s="11">
        <f>[39]Fevereiro!$F$32</f>
        <v>100</v>
      </c>
      <c r="AD43" s="11">
        <f>[39]Fevereiro!$F$33</f>
        <v>100</v>
      </c>
      <c r="AE43" s="15">
        <f t="shared" si="1"/>
        <v>100</v>
      </c>
      <c r="AF43" s="88">
        <f t="shared" si="2"/>
        <v>99.758620689655174</v>
      </c>
    </row>
    <row r="44" spans="1:35" x14ac:dyDescent="0.2">
      <c r="A44" s="57" t="s">
        <v>18</v>
      </c>
      <c r="B44" s="11">
        <f>[40]Fevereiro!$F$5</f>
        <v>97</v>
      </c>
      <c r="C44" s="11">
        <f>[40]Fevereiro!$F$6</f>
        <v>97</v>
      </c>
      <c r="D44" s="11">
        <f>[40]Fevereiro!$F$7</f>
        <v>95</v>
      </c>
      <c r="E44" s="11">
        <f>[40]Fevereiro!$F$8</f>
        <v>97</v>
      </c>
      <c r="F44" s="11">
        <f>[40]Fevereiro!$F$9</f>
        <v>97</v>
      </c>
      <c r="G44" s="11">
        <f>[40]Fevereiro!$F$10</f>
        <v>96</v>
      </c>
      <c r="H44" s="11">
        <f>[40]Fevereiro!$F$11</f>
        <v>97</v>
      </c>
      <c r="I44" s="11">
        <f>[40]Fevereiro!$F$12</f>
        <v>94</v>
      </c>
      <c r="J44" s="11">
        <f>[40]Fevereiro!$F$13</f>
        <v>96</v>
      </c>
      <c r="K44" s="11">
        <f>[40]Fevereiro!$F$14</f>
        <v>95</v>
      </c>
      <c r="L44" s="11">
        <f>[40]Fevereiro!$F$15</f>
        <v>97</v>
      </c>
      <c r="M44" s="11">
        <f>[40]Fevereiro!$F$16</f>
        <v>98</v>
      </c>
      <c r="N44" s="11">
        <f>[40]Fevereiro!$F$17</f>
        <v>98</v>
      </c>
      <c r="O44" s="11">
        <f>[40]Fevereiro!$F$18</f>
        <v>96</v>
      </c>
      <c r="P44" s="11">
        <f>[40]Fevereiro!$F$19</f>
        <v>95</v>
      </c>
      <c r="Q44" s="11">
        <f>[40]Fevereiro!$F$20</f>
        <v>96</v>
      </c>
      <c r="R44" s="11">
        <f>[40]Fevereiro!$F$21</f>
        <v>96</v>
      </c>
      <c r="S44" s="11">
        <f>[40]Fevereiro!$F$22</f>
        <v>95</v>
      </c>
      <c r="T44" s="11">
        <f>[40]Fevereiro!$F$23</f>
        <v>97</v>
      </c>
      <c r="U44" s="11">
        <f>[40]Fevereiro!$F$24</f>
        <v>95</v>
      </c>
      <c r="V44" s="11">
        <f>[40]Fevereiro!$F$25</f>
        <v>98</v>
      </c>
      <c r="W44" s="11">
        <f>[40]Fevereiro!$F$26</f>
        <v>95</v>
      </c>
      <c r="X44" s="11">
        <f>[40]Fevereiro!$F$27</f>
        <v>95</v>
      </c>
      <c r="Y44" s="11">
        <f>[40]Fevereiro!$F$28</f>
        <v>97</v>
      </c>
      <c r="Z44" s="11">
        <f>[40]Fevereiro!$F$29</f>
        <v>96</v>
      </c>
      <c r="AA44" s="11">
        <f>[40]Fevereiro!$F$30</f>
        <v>96</v>
      </c>
      <c r="AB44" s="11">
        <f>[40]Fevereiro!$F$31</f>
        <v>97</v>
      </c>
      <c r="AC44" s="11">
        <f>[40]Fevereiro!$F$32</f>
        <v>89</v>
      </c>
      <c r="AD44" s="11">
        <f>[40]Fevereiro!$F$33</f>
        <v>89</v>
      </c>
      <c r="AE44" s="15">
        <f t="shared" si="1"/>
        <v>98</v>
      </c>
      <c r="AF44" s="88">
        <f t="shared" si="2"/>
        <v>95.724137931034477</v>
      </c>
      <c r="AH44" t="s">
        <v>47</v>
      </c>
    </row>
    <row r="45" spans="1:35" x14ac:dyDescent="0.2">
      <c r="A45" s="57" t="s">
        <v>162</v>
      </c>
      <c r="B45" s="11">
        <f>[41]Fevereiro!$F$5</f>
        <v>96</v>
      </c>
      <c r="C45" s="11">
        <f>[41]Fevereiro!$F$6</f>
        <v>96</v>
      </c>
      <c r="D45" s="11">
        <f>[41]Fevereiro!$F$7</f>
        <v>97</v>
      </c>
      <c r="E45" s="11">
        <f>[41]Fevereiro!$F$8</f>
        <v>98</v>
      </c>
      <c r="F45" s="11">
        <f>[41]Fevereiro!$F$9</f>
        <v>98</v>
      </c>
      <c r="G45" s="11">
        <f>[41]Fevereiro!$F$10</f>
        <v>99</v>
      </c>
      <c r="H45" s="11">
        <f>[41]Fevereiro!$F$11</f>
        <v>99</v>
      </c>
      <c r="I45" s="11">
        <f>[41]Fevereiro!$F$12</f>
        <v>95</v>
      </c>
      <c r="J45" s="11">
        <f>[41]Fevereiro!$F$13</f>
        <v>98</v>
      </c>
      <c r="K45" s="11">
        <f>[41]Fevereiro!$F$14</f>
        <v>98</v>
      </c>
      <c r="L45" s="11">
        <f>[41]Fevereiro!$F$15</f>
        <v>98</v>
      </c>
      <c r="M45" s="11">
        <f>[41]Fevereiro!$F$16</f>
        <v>93</v>
      </c>
      <c r="N45" s="11">
        <f>[41]Fevereiro!$F$17</f>
        <v>94</v>
      </c>
      <c r="O45" s="11">
        <f>[41]Fevereiro!$F$18</f>
        <v>89</v>
      </c>
      <c r="P45" s="11">
        <f>[41]Fevereiro!$F$19</f>
        <v>95</v>
      </c>
      <c r="Q45" s="11">
        <f>[41]Fevereiro!$F$20</f>
        <v>97</v>
      </c>
      <c r="R45" s="11">
        <f>[41]Fevereiro!$F$21</f>
        <v>95</v>
      </c>
      <c r="S45" s="11">
        <f>[41]Fevereiro!$F$22</f>
        <v>96</v>
      </c>
      <c r="T45" s="11">
        <f>[41]Fevereiro!$F$23</f>
        <v>96</v>
      </c>
      <c r="U45" s="11">
        <f>[41]Fevereiro!$F$24</f>
        <v>98</v>
      </c>
      <c r="V45" s="11">
        <f>[41]Fevereiro!$F$25</f>
        <v>99</v>
      </c>
      <c r="W45" s="11">
        <f>[41]Fevereiro!$F$26</f>
        <v>97</v>
      </c>
      <c r="X45" s="11">
        <f>[41]Fevereiro!$F$27</f>
        <v>99</v>
      </c>
      <c r="Y45" s="11">
        <f>[41]Fevereiro!$F$28</f>
        <v>98</v>
      </c>
      <c r="Z45" s="11">
        <f>[41]Fevereiro!$F$29</f>
        <v>98</v>
      </c>
      <c r="AA45" s="11">
        <f>[41]Fevereiro!$F$30</f>
        <v>99</v>
      </c>
      <c r="AB45" s="11">
        <f>[41]Fevereiro!$F$31</f>
        <v>97</v>
      </c>
      <c r="AC45" s="11">
        <f>[41]Fevereiro!$F$32</f>
        <v>90</v>
      </c>
      <c r="AD45" s="11">
        <f>[41]Fevereiro!$F$33</f>
        <v>95</v>
      </c>
      <c r="AE45" s="15">
        <f t="shared" si="1"/>
        <v>99</v>
      </c>
      <c r="AF45" s="88">
        <f t="shared" si="2"/>
        <v>96.448275862068968</v>
      </c>
      <c r="AH45" t="s">
        <v>47</v>
      </c>
    </row>
    <row r="46" spans="1:35" x14ac:dyDescent="0.2">
      <c r="A46" s="57" t="s">
        <v>19</v>
      </c>
      <c r="B46" s="11">
        <f>[42]Fevereiro!$F$5</f>
        <v>95</v>
      </c>
      <c r="C46" s="11">
        <f>[42]Fevereiro!$F$6</f>
        <v>97</v>
      </c>
      <c r="D46" s="11">
        <f>[42]Fevereiro!$F$7</f>
        <v>96</v>
      </c>
      <c r="E46" s="11">
        <f>[42]Fevereiro!$F$8</f>
        <v>93</v>
      </c>
      <c r="F46" s="11">
        <f>[42]Fevereiro!$F$9</f>
        <v>93</v>
      </c>
      <c r="G46" s="11">
        <f>[42]Fevereiro!$F$10</f>
        <v>97</v>
      </c>
      <c r="H46" s="11">
        <f>[42]Fevereiro!$F$11</f>
        <v>89</v>
      </c>
      <c r="I46" s="11">
        <f>[42]Fevereiro!$F$12</f>
        <v>90</v>
      </c>
      <c r="J46" s="11">
        <f>[42]Fevereiro!$F$13</f>
        <v>91</v>
      </c>
      <c r="K46" s="11">
        <f>[42]Fevereiro!$F$14</f>
        <v>94</v>
      </c>
      <c r="L46" s="11">
        <f>[42]Fevereiro!$F$15</f>
        <v>96</v>
      </c>
      <c r="M46" s="11">
        <f>[42]Fevereiro!$F$16</f>
        <v>93</v>
      </c>
      <c r="N46" s="11">
        <f>[42]Fevereiro!$F$17</f>
        <v>87</v>
      </c>
      <c r="O46" s="11">
        <f>[42]Fevereiro!$F$18</f>
        <v>89</v>
      </c>
      <c r="P46" s="11">
        <f>[42]Fevereiro!$F$19</f>
        <v>88</v>
      </c>
      <c r="Q46" s="11">
        <f>[42]Fevereiro!$F$20</f>
        <v>88</v>
      </c>
      <c r="R46" s="11">
        <f>[42]Fevereiro!$F$21</f>
        <v>94</v>
      </c>
      <c r="S46" s="11">
        <f>[42]Fevereiro!$F$22</f>
        <v>92</v>
      </c>
      <c r="T46" s="11">
        <f>[42]Fevereiro!$F$23</f>
        <v>96</v>
      </c>
      <c r="U46" s="11">
        <f>[42]Fevereiro!$F$24</f>
        <v>96</v>
      </c>
      <c r="V46" s="11">
        <f>[42]Fevereiro!$F$25</f>
        <v>90</v>
      </c>
      <c r="W46" s="11">
        <f>[42]Fevereiro!$F$26</f>
        <v>73</v>
      </c>
      <c r="X46" s="11">
        <f>[42]Fevereiro!$F$27</f>
        <v>80</v>
      </c>
      <c r="Y46" s="11">
        <f>[42]Fevereiro!$F$28</f>
        <v>95</v>
      </c>
      <c r="Z46" s="11">
        <f>[42]Fevereiro!$F$29</f>
        <v>95</v>
      </c>
      <c r="AA46" s="11">
        <f>[42]Fevereiro!$F$30</f>
        <v>96</v>
      </c>
      <c r="AB46" s="11">
        <f>[42]Fevereiro!$F$31</f>
        <v>90</v>
      </c>
      <c r="AC46" s="11">
        <f>[42]Fevereiro!$F$32</f>
        <v>74</v>
      </c>
      <c r="AD46" s="11">
        <f>[42]Fevereiro!$F$33</f>
        <v>82</v>
      </c>
      <c r="AE46" s="15">
        <f t="shared" si="1"/>
        <v>97</v>
      </c>
      <c r="AF46" s="88">
        <f t="shared" si="2"/>
        <v>90.65517241379311</v>
      </c>
      <c r="AG46" s="12" t="s">
        <v>47</v>
      </c>
      <c r="AH46" t="s">
        <v>47</v>
      </c>
    </row>
    <row r="47" spans="1:35" x14ac:dyDescent="0.2">
      <c r="A47" s="57" t="s">
        <v>31</v>
      </c>
      <c r="B47" s="11">
        <f>[43]Fevereiro!$F$5</f>
        <v>95</v>
      </c>
      <c r="C47" s="11">
        <f>[43]Fevereiro!$F$6</f>
        <v>96</v>
      </c>
      <c r="D47" s="11">
        <f>[43]Fevereiro!$F$7</f>
        <v>94</v>
      </c>
      <c r="E47" s="11">
        <f>[43]Fevereiro!$F$8</f>
        <v>94</v>
      </c>
      <c r="F47" s="11">
        <f>[43]Fevereiro!$F$9</f>
        <v>94</v>
      </c>
      <c r="G47" s="11">
        <f>[43]Fevereiro!$F$10</f>
        <v>92</v>
      </c>
      <c r="H47" s="11">
        <f>[43]Fevereiro!$F$11</f>
        <v>93</v>
      </c>
      <c r="I47" s="11">
        <f>[43]Fevereiro!$F$12</f>
        <v>95</v>
      </c>
      <c r="J47" s="11">
        <f>[43]Fevereiro!$F$13</f>
        <v>96</v>
      </c>
      <c r="K47" s="11">
        <f>[43]Fevereiro!$F$14</f>
        <v>93</v>
      </c>
      <c r="L47" s="11">
        <f>[43]Fevereiro!$F$15</f>
        <v>95</v>
      </c>
      <c r="M47" s="11">
        <f>[43]Fevereiro!$F$16</f>
        <v>91</v>
      </c>
      <c r="N47" s="11">
        <f>[43]Fevereiro!$F$17</f>
        <v>92</v>
      </c>
      <c r="O47" s="11">
        <f>[43]Fevereiro!$F$18</f>
        <v>82</v>
      </c>
      <c r="P47" s="11">
        <f>[43]Fevereiro!$F$19</f>
        <v>88</v>
      </c>
      <c r="Q47" s="11">
        <f>[43]Fevereiro!$F$20</f>
        <v>91</v>
      </c>
      <c r="R47" s="11">
        <f>[43]Fevereiro!$F$21</f>
        <v>88</v>
      </c>
      <c r="S47" s="11">
        <f>[43]Fevereiro!$F$22</f>
        <v>87</v>
      </c>
      <c r="T47" s="11">
        <f>[43]Fevereiro!$F$23</f>
        <v>92</v>
      </c>
      <c r="U47" s="11">
        <f>[43]Fevereiro!$F$24</f>
        <v>96</v>
      </c>
      <c r="V47" s="11">
        <f>[43]Fevereiro!$F$25</f>
        <v>96</v>
      </c>
      <c r="W47" s="11">
        <f>[43]Fevereiro!$F$26</f>
        <v>92</v>
      </c>
      <c r="X47" s="11">
        <f>[43]Fevereiro!$F$27</f>
        <v>81</v>
      </c>
      <c r="Y47" s="11">
        <f>[43]Fevereiro!$F$28</f>
        <v>89</v>
      </c>
      <c r="Z47" s="11">
        <f>[43]Fevereiro!$F$29</f>
        <v>94</v>
      </c>
      <c r="AA47" s="11">
        <f>[43]Fevereiro!$F$30</f>
        <v>96</v>
      </c>
      <c r="AB47" s="11">
        <f>[43]Fevereiro!$F$31</f>
        <v>96</v>
      </c>
      <c r="AC47" s="11">
        <f>[43]Fevereiro!$F$32</f>
        <v>81</v>
      </c>
      <c r="AD47" s="11">
        <f>[43]Fevereiro!$F$33</f>
        <v>81</v>
      </c>
      <c r="AE47" s="15">
        <f t="shared" si="1"/>
        <v>96</v>
      </c>
      <c r="AF47" s="88">
        <f t="shared" si="2"/>
        <v>91.379310344827587</v>
      </c>
      <c r="AH47" t="s">
        <v>47</v>
      </c>
    </row>
    <row r="48" spans="1:35" x14ac:dyDescent="0.2">
      <c r="A48" s="57" t="s">
        <v>44</v>
      </c>
      <c r="B48" s="11">
        <f>[44]Fevereiro!$F$5</f>
        <v>94</v>
      </c>
      <c r="C48" s="11">
        <f>[44]Fevereiro!$F$6</f>
        <v>94</v>
      </c>
      <c r="D48" s="11">
        <f>[44]Fevereiro!$F$7</f>
        <v>97</v>
      </c>
      <c r="E48" s="11">
        <f>[44]Fevereiro!$F$8</f>
        <v>97</v>
      </c>
      <c r="F48" s="11">
        <f>[44]Fevereiro!$F$9</f>
        <v>94</v>
      </c>
      <c r="G48" s="11">
        <f>[44]Fevereiro!$F$10</f>
        <v>94</v>
      </c>
      <c r="H48" s="11">
        <f>[44]Fevereiro!$F$11</f>
        <v>95</v>
      </c>
      <c r="I48" s="11">
        <f>[44]Fevereiro!$F$12</f>
        <v>97</v>
      </c>
      <c r="J48" s="11">
        <f>[44]Fevereiro!$F$13</f>
        <v>97</v>
      </c>
      <c r="K48" s="11">
        <f>[44]Fevereiro!$F$14</f>
        <v>95</v>
      </c>
      <c r="L48" s="11">
        <f>[44]Fevereiro!$F$15</f>
        <v>93</v>
      </c>
      <c r="M48" s="11">
        <f>[44]Fevereiro!$F$16</f>
        <v>95</v>
      </c>
      <c r="N48" s="11">
        <f>[44]Fevereiro!$F$17</f>
        <v>93</v>
      </c>
      <c r="O48" s="11">
        <f>[44]Fevereiro!$F$18</f>
        <v>93</v>
      </c>
      <c r="P48" s="11">
        <f>[44]Fevereiro!$F$19</f>
        <v>92</v>
      </c>
      <c r="Q48" s="11">
        <f>[44]Fevereiro!$F$20</f>
        <v>92</v>
      </c>
      <c r="R48" s="11">
        <f>[44]Fevereiro!$F$21</f>
        <v>86</v>
      </c>
      <c r="S48" s="11">
        <f>[44]Fevereiro!$F$22</f>
        <v>91</v>
      </c>
      <c r="T48" s="11">
        <f>[44]Fevereiro!$F$23</f>
        <v>94</v>
      </c>
      <c r="U48" s="11">
        <f>[44]Fevereiro!$F$24</f>
        <v>94</v>
      </c>
      <c r="V48" s="11">
        <f>[44]Fevereiro!$F$25</f>
        <v>97</v>
      </c>
      <c r="W48" s="11">
        <f>[44]Fevereiro!$F$26</f>
        <v>95</v>
      </c>
      <c r="X48" s="11">
        <f>[44]Fevereiro!$F$27</f>
        <v>98</v>
      </c>
      <c r="Y48" s="11">
        <f>[44]Fevereiro!$F$28</f>
        <v>97</v>
      </c>
      <c r="Z48" s="11">
        <f>[44]Fevereiro!$F$29</f>
        <v>93</v>
      </c>
      <c r="AA48" s="11">
        <f>[44]Fevereiro!$F$30</f>
        <v>96</v>
      </c>
      <c r="AB48" s="11">
        <f>[44]Fevereiro!$F$31</f>
        <v>99</v>
      </c>
      <c r="AC48" s="11">
        <f>[44]Fevereiro!$F$32</f>
        <v>89</v>
      </c>
      <c r="AD48" s="11">
        <f>[44]Fevereiro!$F$33</f>
        <v>97</v>
      </c>
      <c r="AE48" s="15">
        <f t="shared" si="1"/>
        <v>99</v>
      </c>
      <c r="AF48" s="88">
        <f t="shared" si="2"/>
        <v>94.41379310344827</v>
      </c>
      <c r="AG48" s="12" t="s">
        <v>47</v>
      </c>
      <c r="AH48" t="s">
        <v>47</v>
      </c>
    </row>
    <row r="49" spans="1:34" x14ac:dyDescent="0.2">
      <c r="A49" s="57" t="s">
        <v>20</v>
      </c>
      <c r="B49" s="11" t="str">
        <f>[45]Fevereiro!$F$5</f>
        <v>*</v>
      </c>
      <c r="C49" s="11" t="str">
        <f>[45]Fevereiro!$F$6</f>
        <v>*</v>
      </c>
      <c r="D49" s="11" t="str">
        <f>[45]Fevereiro!$F$7</f>
        <v>*</v>
      </c>
      <c r="E49" s="11" t="str">
        <f>[45]Fevereiro!$F$8</f>
        <v>*</v>
      </c>
      <c r="F49" s="11" t="str">
        <f>[45]Fevereiro!$F$9</f>
        <v>*</v>
      </c>
      <c r="G49" s="11" t="str">
        <f>[45]Fevereiro!$F$10</f>
        <v>*</v>
      </c>
      <c r="H49" s="11" t="str">
        <f>[45]Fevereiro!$F$11</f>
        <v>*</v>
      </c>
      <c r="I49" s="11" t="str">
        <f>[45]Fevereiro!$F$12</f>
        <v>*</v>
      </c>
      <c r="J49" s="11" t="str">
        <f>[45]Fevereiro!$F$13</f>
        <v>*</v>
      </c>
      <c r="K49" s="11" t="str">
        <f>[45]Fevereiro!$F$14</f>
        <v>*</v>
      </c>
      <c r="L49" s="11" t="str">
        <f>[45]Fevereiro!$F$15</f>
        <v>*</v>
      </c>
      <c r="M49" s="11" t="str">
        <f>[45]Fevereiro!$F$16</f>
        <v>*</v>
      </c>
      <c r="N49" s="11" t="str">
        <f>[45]Fevereiro!$F$17</f>
        <v>*</v>
      </c>
      <c r="O49" s="11" t="str">
        <f>[45]Fevereiro!$F$18</f>
        <v>*</v>
      </c>
      <c r="P49" s="11" t="str">
        <f>[45]Fevereiro!$F$19</f>
        <v>*</v>
      </c>
      <c r="Q49" s="11" t="str">
        <f>[45]Fevereiro!$F$20</f>
        <v>*</v>
      </c>
      <c r="R49" s="11" t="str">
        <f>[45]Fevereiro!$F$21</f>
        <v>*</v>
      </c>
      <c r="S49" s="11" t="str">
        <f>[45]Fevereiro!$F$22</f>
        <v>*</v>
      </c>
      <c r="T49" s="11" t="str">
        <f>[45]Fevereiro!$F$23</f>
        <v>*</v>
      </c>
      <c r="U49" s="11" t="str">
        <f>[45]Fevereiro!$F$24</f>
        <v>*</v>
      </c>
      <c r="V49" s="11" t="str">
        <f>[45]Fevereiro!$F$25</f>
        <v>*</v>
      </c>
      <c r="W49" s="11" t="str">
        <f>[45]Fevereiro!$F$26</f>
        <v>*</v>
      </c>
      <c r="X49" s="11" t="str">
        <f>[45]Fevereiro!$F$27</f>
        <v>*</v>
      </c>
      <c r="Y49" s="11" t="str">
        <f>[45]Fevereiro!$F$28</f>
        <v>*</v>
      </c>
      <c r="Z49" s="11" t="str">
        <f>[45]Fevereiro!$F$29</f>
        <v>*</v>
      </c>
      <c r="AA49" s="11" t="str">
        <f>[45]Fevereiro!$F$30</f>
        <v>*</v>
      </c>
      <c r="AB49" s="11" t="str">
        <f>[45]Fevereiro!$F$31</f>
        <v>*</v>
      </c>
      <c r="AC49" s="11" t="str">
        <f>[45]Fevereiro!$F$32</f>
        <v>*</v>
      </c>
      <c r="AD49" s="11" t="str">
        <f>[45]Fevereiro!$F$33</f>
        <v>*</v>
      </c>
      <c r="AE49" s="15" t="s">
        <v>226</v>
      </c>
      <c r="AF49" s="88" t="s">
        <v>226</v>
      </c>
    </row>
    <row r="50" spans="1:34" s="5" customFormat="1" ht="17.100000000000001" customHeight="1" x14ac:dyDescent="0.2">
      <c r="A50" s="58" t="s">
        <v>33</v>
      </c>
      <c r="B50" s="13">
        <f t="shared" ref="B50:AE50" si="5">MAX(B5:B49)</f>
        <v>100</v>
      </c>
      <c r="C50" s="13">
        <f t="shared" si="5"/>
        <v>100</v>
      </c>
      <c r="D50" s="13">
        <f t="shared" si="5"/>
        <v>100</v>
      </c>
      <c r="E50" s="13">
        <f t="shared" si="5"/>
        <v>100</v>
      </c>
      <c r="F50" s="13">
        <f t="shared" si="5"/>
        <v>100</v>
      </c>
      <c r="G50" s="13">
        <f t="shared" si="5"/>
        <v>100</v>
      </c>
      <c r="H50" s="13">
        <f t="shared" si="5"/>
        <v>100</v>
      </c>
      <c r="I50" s="13">
        <f t="shared" si="5"/>
        <v>100</v>
      </c>
      <c r="J50" s="13">
        <f t="shared" si="5"/>
        <v>100</v>
      </c>
      <c r="K50" s="13">
        <f t="shared" si="5"/>
        <v>100</v>
      </c>
      <c r="L50" s="13">
        <f t="shared" si="5"/>
        <v>100</v>
      </c>
      <c r="M50" s="13">
        <f t="shared" si="5"/>
        <v>100</v>
      </c>
      <c r="N50" s="13">
        <f t="shared" si="5"/>
        <v>100</v>
      </c>
      <c r="O50" s="13">
        <f t="shared" si="5"/>
        <v>99</v>
      </c>
      <c r="P50" s="13">
        <f t="shared" si="5"/>
        <v>100</v>
      </c>
      <c r="Q50" s="13">
        <f t="shared" si="5"/>
        <v>100</v>
      </c>
      <c r="R50" s="13">
        <f t="shared" si="5"/>
        <v>100</v>
      </c>
      <c r="S50" s="13">
        <f t="shared" si="5"/>
        <v>100</v>
      </c>
      <c r="T50" s="13">
        <f t="shared" si="5"/>
        <v>100</v>
      </c>
      <c r="U50" s="13">
        <f t="shared" si="5"/>
        <v>100</v>
      </c>
      <c r="V50" s="13">
        <f t="shared" si="5"/>
        <v>100</v>
      </c>
      <c r="W50" s="13">
        <f t="shared" si="5"/>
        <v>100</v>
      </c>
      <c r="X50" s="13">
        <f t="shared" si="5"/>
        <v>100</v>
      </c>
      <c r="Y50" s="13">
        <f t="shared" si="5"/>
        <v>100</v>
      </c>
      <c r="Z50" s="13">
        <f t="shared" si="5"/>
        <v>100</v>
      </c>
      <c r="AA50" s="13">
        <f t="shared" si="5"/>
        <v>100</v>
      </c>
      <c r="AB50" s="13">
        <f t="shared" si="5"/>
        <v>100</v>
      </c>
      <c r="AC50" s="13">
        <f t="shared" ref="AC50" si="6">MAX(AC5:AC49)</f>
        <v>100</v>
      </c>
      <c r="AD50" s="13">
        <f t="shared" si="5"/>
        <v>100</v>
      </c>
      <c r="AE50" s="15">
        <f t="shared" si="5"/>
        <v>100</v>
      </c>
      <c r="AF50" s="88">
        <f>AVERAGE(AF5:AF49)</f>
        <v>93.127928262213956</v>
      </c>
      <c r="AH50" s="5" t="s">
        <v>47</v>
      </c>
    </row>
    <row r="51" spans="1:34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5"/>
      <c r="AD51" s="131"/>
      <c r="AE51" s="52"/>
      <c r="AF51" s="54"/>
    </row>
    <row r="52" spans="1:34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47" t="s">
        <v>97</v>
      </c>
      <c r="U52" s="147"/>
      <c r="V52" s="147"/>
      <c r="W52" s="147"/>
      <c r="X52" s="147"/>
      <c r="Y52" s="131"/>
      <c r="Z52" s="131"/>
      <c r="AA52" s="131"/>
      <c r="AB52" s="131"/>
      <c r="AC52" s="135"/>
      <c r="AD52" s="131"/>
      <c r="AE52" s="52"/>
      <c r="AF52" s="51"/>
    </row>
    <row r="53" spans="1:34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48" t="s">
        <v>98</v>
      </c>
      <c r="U53" s="148"/>
      <c r="V53" s="148"/>
      <c r="W53" s="148"/>
      <c r="X53" s="148"/>
      <c r="Y53" s="131"/>
      <c r="Z53" s="131"/>
      <c r="AA53" s="131"/>
      <c r="AB53" s="131"/>
      <c r="AC53" s="135"/>
      <c r="AD53" s="131"/>
      <c r="AE53" s="52"/>
      <c r="AF53" s="51"/>
      <c r="AG53" s="12" t="s">
        <v>47</v>
      </c>
    </row>
    <row r="54" spans="1:34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5"/>
      <c r="AD54" s="131"/>
      <c r="AE54" s="52"/>
      <c r="AF54" s="89"/>
    </row>
    <row r="55" spans="1:34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5"/>
      <c r="AD55" s="131"/>
      <c r="AE55" s="52"/>
      <c r="AF55" s="54"/>
      <c r="AH55" t="s">
        <v>47</v>
      </c>
    </row>
    <row r="56" spans="1:34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5"/>
      <c r="AD56" s="131"/>
      <c r="AE56" s="52"/>
      <c r="AF56" s="54"/>
    </row>
    <row r="57" spans="1:34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2"/>
      <c r="AF57" s="90"/>
    </row>
    <row r="58" spans="1:34" x14ac:dyDescent="0.2">
      <c r="AH58" t="s">
        <v>47</v>
      </c>
    </row>
    <row r="59" spans="1:34" x14ac:dyDescent="0.2">
      <c r="U59" s="2" t="s">
        <v>47</v>
      </c>
      <c r="Y59" s="2" t="s">
        <v>47</v>
      </c>
      <c r="AH59" t="s">
        <v>47</v>
      </c>
    </row>
    <row r="60" spans="1:34" x14ac:dyDescent="0.2">
      <c r="L60" s="2" t="s">
        <v>47</v>
      </c>
      <c r="Q60" s="2" t="s">
        <v>47</v>
      </c>
      <c r="U60" s="2" t="s">
        <v>47</v>
      </c>
      <c r="AH60" t="s">
        <v>47</v>
      </c>
    </row>
    <row r="61" spans="1:34" x14ac:dyDescent="0.2">
      <c r="O61" s="2" t="s">
        <v>47</v>
      </c>
      <c r="AB61" s="2" t="s">
        <v>47</v>
      </c>
      <c r="AE61" s="7" t="s">
        <v>47</v>
      </c>
    </row>
    <row r="62" spans="1:34" x14ac:dyDescent="0.2">
      <c r="G62" s="2" t="s">
        <v>47</v>
      </c>
      <c r="L62" s="2" t="s">
        <v>47</v>
      </c>
    </row>
    <row r="63" spans="1:34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</row>
    <row r="64" spans="1:34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AE65" s="7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J66" s="12" t="s">
        <v>47</v>
      </c>
    </row>
    <row r="67" spans="7:36" x14ac:dyDescent="0.2">
      <c r="R67" s="2" t="s">
        <v>47</v>
      </c>
      <c r="U67" s="2" t="s">
        <v>47</v>
      </c>
    </row>
    <row r="68" spans="7:36" x14ac:dyDescent="0.2">
      <c r="L68" s="2" t="s">
        <v>47</v>
      </c>
      <c r="Y68" s="2" t="s">
        <v>47</v>
      </c>
      <c r="AD68" s="2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</row>
    <row r="76" spans="7:36" x14ac:dyDescent="0.2">
      <c r="W76" s="2" t="s">
        <v>47</v>
      </c>
    </row>
  </sheetData>
  <sheetProtection password="C6EC" sheet="1" objects="1" scenarios="1"/>
  <mergeCells count="34">
    <mergeCell ref="AC3:AC4"/>
    <mergeCell ref="S3:S4"/>
    <mergeCell ref="T3:T4"/>
    <mergeCell ref="V3:V4"/>
    <mergeCell ref="T53:X53"/>
    <mergeCell ref="U3:U4"/>
    <mergeCell ref="T52:X52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A2:A4"/>
    <mergeCell ref="J3:J4"/>
    <mergeCell ref="A1:AF1"/>
    <mergeCell ref="AA3:AA4"/>
    <mergeCell ref="AB3:AB4"/>
    <mergeCell ref="AD3:AD4"/>
    <mergeCell ref="W3:W4"/>
    <mergeCell ref="X3:X4"/>
    <mergeCell ref="Y3:Y4"/>
    <mergeCell ref="R3:R4"/>
    <mergeCell ref="O3:O4"/>
    <mergeCell ref="P3:P4"/>
    <mergeCell ref="Q3:Q4"/>
    <mergeCell ref="B2:AF2"/>
    <mergeCell ref="I3:I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="90" zoomScaleNormal="90" workbookViewId="0">
      <selection activeCell="AM90" sqref="AM90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9" width="5" style="2" customWidth="1"/>
    <col min="30" max="30" width="5.28515625" style="2" customWidth="1"/>
    <col min="31" max="31" width="7" style="6" bestFit="1" customWidth="1"/>
    <col min="32" max="32" width="6.85546875" style="1" customWidth="1"/>
  </cols>
  <sheetData>
    <row r="1" spans="1:32" ht="20.100000000000001" customHeight="1" x14ac:dyDescent="0.2">
      <c r="A1" s="151" t="s">
        <v>27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3"/>
    </row>
    <row r="2" spans="1:32" s="4" customFormat="1" ht="20.100000000000001" customHeight="1" x14ac:dyDescent="0.2">
      <c r="A2" s="143" t="s">
        <v>21</v>
      </c>
      <c r="B2" s="137" t="s">
        <v>235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9"/>
    </row>
    <row r="3" spans="1:32" s="5" customFormat="1" ht="20.100000000000001" customHeight="1" x14ac:dyDescent="0.2">
      <c r="A3" s="143"/>
      <c r="B3" s="144">
        <v>1</v>
      </c>
      <c r="C3" s="144">
        <f>SUM(B3+1)</f>
        <v>2</v>
      </c>
      <c r="D3" s="144">
        <f t="shared" ref="D3:AB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v>28</v>
      </c>
      <c r="AD3" s="144">
        <v>29</v>
      </c>
      <c r="AE3" s="111" t="s">
        <v>38</v>
      </c>
      <c r="AF3" s="59" t="s">
        <v>36</v>
      </c>
    </row>
    <row r="4" spans="1:32" s="5" customFormat="1" ht="20.100000000000001" customHeight="1" x14ac:dyDescent="0.2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11" t="s">
        <v>35</v>
      </c>
      <c r="AF4" s="59" t="s">
        <v>35</v>
      </c>
    </row>
    <row r="5" spans="1:32" s="5" customFormat="1" x14ac:dyDescent="0.2">
      <c r="A5" s="57" t="s">
        <v>40</v>
      </c>
      <c r="B5" s="118">
        <f>[1]Fevereiro!$G$5</f>
        <v>56</v>
      </c>
      <c r="C5" s="118">
        <f>[1]Fevereiro!$G$6</f>
        <v>50</v>
      </c>
      <c r="D5" s="118">
        <f>[1]Fevereiro!$G$7</f>
        <v>43</v>
      </c>
      <c r="E5" s="118">
        <f>[1]Fevereiro!$G$8</f>
        <v>49</v>
      </c>
      <c r="F5" s="118">
        <f>[1]Fevereiro!$G$9</f>
        <v>50</v>
      </c>
      <c r="G5" s="118">
        <f>[1]Fevereiro!$G$10</f>
        <v>60</v>
      </c>
      <c r="H5" s="118">
        <f>[1]Fevereiro!$G$11</f>
        <v>45</v>
      </c>
      <c r="I5" s="118">
        <f>[1]Fevereiro!$G$12</f>
        <v>55</v>
      </c>
      <c r="J5" s="118">
        <f>[1]Fevereiro!$G$13</f>
        <v>53</v>
      </c>
      <c r="K5" s="118">
        <f>[1]Fevereiro!$G$14</f>
        <v>60</v>
      </c>
      <c r="L5" s="118">
        <f>[1]Fevereiro!$G$15</f>
        <v>63</v>
      </c>
      <c r="M5" s="118">
        <f>[1]Fevereiro!$G$16</f>
        <v>55</v>
      </c>
      <c r="N5" s="118">
        <f>[1]Fevereiro!$G$17</f>
        <v>50</v>
      </c>
      <c r="O5" s="118">
        <f>[1]Fevereiro!$G$18</f>
        <v>43</v>
      </c>
      <c r="P5" s="118">
        <f>[1]Fevereiro!$G$19</f>
        <v>38</v>
      </c>
      <c r="Q5" s="118">
        <f>[1]Fevereiro!$G$20</f>
        <v>34</v>
      </c>
      <c r="R5" s="118">
        <f>[1]Fevereiro!$G$21</f>
        <v>40</v>
      </c>
      <c r="S5" s="118">
        <f>[1]Fevereiro!$G$22</f>
        <v>39</v>
      </c>
      <c r="T5" s="118">
        <f>[1]Fevereiro!$G$23</f>
        <v>40</v>
      </c>
      <c r="U5" s="118">
        <f>[1]Fevereiro!$G$24</f>
        <v>57</v>
      </c>
      <c r="V5" s="118">
        <f>[1]Fevereiro!$G$25</f>
        <v>55</v>
      </c>
      <c r="W5" s="118">
        <f>[1]Fevereiro!$G$26</f>
        <v>49</v>
      </c>
      <c r="X5" s="118">
        <f>[1]Fevereiro!$G$27</f>
        <v>64</v>
      </c>
      <c r="Y5" s="118">
        <f>[1]Fevereiro!$G$28</f>
        <v>59</v>
      </c>
      <c r="Z5" s="118">
        <f>[1]Fevereiro!$G$29</f>
        <v>55</v>
      </c>
      <c r="AA5" s="118">
        <f>[1]Fevereiro!$G$30</f>
        <v>58</v>
      </c>
      <c r="AB5" s="118">
        <f>[1]Fevereiro!$G$31</f>
        <v>45</v>
      </c>
      <c r="AC5" s="118">
        <f>[1]Fevereiro!$G$32</f>
        <v>41</v>
      </c>
      <c r="AD5" s="118">
        <f>[1]Fevereiro!$G$33</f>
        <v>34</v>
      </c>
      <c r="AE5" s="15">
        <f>MIN(B5:AD5)</f>
        <v>34</v>
      </c>
      <c r="AF5" s="88">
        <f>AVERAGE(B5:AD5)</f>
        <v>49.655172413793103</v>
      </c>
    </row>
    <row r="6" spans="1:32" x14ac:dyDescent="0.2">
      <c r="A6" s="57" t="s">
        <v>0</v>
      </c>
      <c r="B6" s="11">
        <f>[2]Fevereiro!$G$5</f>
        <v>69</v>
      </c>
      <c r="C6" s="11">
        <f>[2]Fevereiro!$G$6</f>
        <v>54</v>
      </c>
      <c r="D6" s="11">
        <f>[2]Fevereiro!$G$7</f>
        <v>47</v>
      </c>
      <c r="E6" s="11">
        <f>[2]Fevereiro!$G$8</f>
        <v>56</v>
      </c>
      <c r="F6" s="11">
        <f>[2]Fevereiro!$G$9</f>
        <v>50</v>
      </c>
      <c r="G6" s="11">
        <f>[2]Fevereiro!$G$10</f>
        <v>40</v>
      </c>
      <c r="H6" s="11">
        <f>[2]Fevereiro!$G$11</f>
        <v>34</v>
      </c>
      <c r="I6" s="11">
        <f>[2]Fevereiro!$G$12</f>
        <v>44</v>
      </c>
      <c r="J6" s="11">
        <f>[2]Fevereiro!$G$13</f>
        <v>40</v>
      </c>
      <c r="K6" s="11">
        <f>[2]Fevereiro!$G$14</f>
        <v>40</v>
      </c>
      <c r="L6" s="11">
        <f>[2]Fevereiro!$G$15</f>
        <v>55</v>
      </c>
      <c r="M6" s="11">
        <f>[2]Fevereiro!$G$16</f>
        <v>49</v>
      </c>
      <c r="N6" s="11">
        <f>[2]Fevereiro!$G$17</f>
        <v>39</v>
      </c>
      <c r="O6" s="11">
        <f>[2]Fevereiro!$G$18</f>
        <v>48</v>
      </c>
      <c r="P6" s="11">
        <f>[2]Fevereiro!$G$19</f>
        <v>40</v>
      </c>
      <c r="Q6" s="11">
        <f>[2]Fevereiro!$G$20</f>
        <v>46</v>
      </c>
      <c r="R6" s="11">
        <f>[2]Fevereiro!$G$21</f>
        <v>38</v>
      </c>
      <c r="S6" s="11">
        <f>[2]Fevereiro!$G$22</f>
        <v>34</v>
      </c>
      <c r="T6" s="11">
        <f>[2]Fevereiro!$G$23</f>
        <v>51</v>
      </c>
      <c r="U6" s="11">
        <f>[2]Fevereiro!$G$24</f>
        <v>58</v>
      </c>
      <c r="V6" s="11">
        <f>[2]Fevereiro!$G$25</f>
        <v>35</v>
      </c>
      <c r="W6" s="11">
        <f>[2]Fevereiro!$G$26</f>
        <v>21</v>
      </c>
      <c r="X6" s="11">
        <f>[2]Fevereiro!$G$27</f>
        <v>23</v>
      </c>
      <c r="Y6" s="11">
        <f>[2]Fevereiro!$G$28</f>
        <v>53</v>
      </c>
      <c r="Z6" s="11">
        <f>[2]Fevereiro!$G$29</f>
        <v>39</v>
      </c>
      <c r="AA6" s="11">
        <f>[2]Fevereiro!$G$30</f>
        <v>44</v>
      </c>
      <c r="AB6" s="11">
        <f>[2]Fevereiro!$G$31</f>
        <v>24</v>
      </c>
      <c r="AC6" s="11">
        <f>[2]Fevereiro!$G$32</f>
        <v>23</v>
      </c>
      <c r="AD6" s="11">
        <f>[2]Fevereiro!$G$33</f>
        <v>29</v>
      </c>
      <c r="AE6" s="15">
        <f>MIN(B6:AD6)</f>
        <v>21</v>
      </c>
      <c r="AF6" s="88">
        <f>AVERAGE(B6:AD6)</f>
        <v>42.172413793103445</v>
      </c>
    </row>
    <row r="7" spans="1:32" x14ac:dyDescent="0.2">
      <c r="A7" s="57" t="s">
        <v>104</v>
      </c>
      <c r="B7" s="11">
        <f>[3]Fevereiro!$G$5</f>
        <v>60</v>
      </c>
      <c r="C7" s="11">
        <f>[3]Fevereiro!$G$6</f>
        <v>60</v>
      </c>
      <c r="D7" s="11">
        <f>[3]Fevereiro!$G$7</f>
        <v>68</v>
      </c>
      <c r="E7" s="11">
        <f>[3]Fevereiro!$G$8</f>
        <v>58</v>
      </c>
      <c r="F7" s="11">
        <f>[3]Fevereiro!$G$9</f>
        <v>55</v>
      </c>
      <c r="G7" s="11">
        <f>[3]Fevereiro!$G$10</f>
        <v>47</v>
      </c>
      <c r="H7" s="11">
        <f>[3]Fevereiro!$G$11</f>
        <v>54</v>
      </c>
      <c r="I7" s="11">
        <f>[3]Fevereiro!$G$12</f>
        <v>54</v>
      </c>
      <c r="J7" s="11">
        <f>[3]Fevereiro!$G$13</f>
        <v>50</v>
      </c>
      <c r="K7" s="11">
        <f>[3]Fevereiro!$G$14</f>
        <v>49</v>
      </c>
      <c r="L7" s="11">
        <f>[3]Fevereiro!$G$15</f>
        <v>64</v>
      </c>
      <c r="M7" s="11">
        <f>[3]Fevereiro!$G$16</f>
        <v>47</v>
      </c>
      <c r="N7" s="11">
        <f>[3]Fevereiro!$G$17</f>
        <v>41</v>
      </c>
      <c r="O7" s="11">
        <f>[3]Fevereiro!$G$18</f>
        <v>45</v>
      </c>
      <c r="P7" s="11">
        <f>[3]Fevereiro!$G$19</f>
        <v>43</v>
      </c>
      <c r="Q7" s="11">
        <f>[3]Fevereiro!$G$20</f>
        <v>37</v>
      </c>
      <c r="R7" s="11">
        <f>[3]Fevereiro!$G$21</f>
        <v>40</v>
      </c>
      <c r="S7" s="11">
        <f>[3]Fevereiro!$G$22</f>
        <v>43</v>
      </c>
      <c r="T7" s="11">
        <f>[3]Fevereiro!$G$23</f>
        <v>47</v>
      </c>
      <c r="U7" s="11">
        <f>[3]Fevereiro!$G$24</f>
        <v>57</v>
      </c>
      <c r="V7" s="11">
        <f>[3]Fevereiro!$G$25</f>
        <v>57</v>
      </c>
      <c r="W7" s="11">
        <f>[3]Fevereiro!$G$26</f>
        <v>29</v>
      </c>
      <c r="X7" s="11">
        <f>[3]Fevereiro!$G$27</f>
        <v>38</v>
      </c>
      <c r="Y7" s="11">
        <f>[3]Fevereiro!$G$28</f>
        <v>54</v>
      </c>
      <c r="Z7" s="11">
        <f>[3]Fevereiro!$G$29</f>
        <v>53</v>
      </c>
      <c r="AA7" s="11">
        <f>[3]Fevereiro!$G$30</f>
        <v>71</v>
      </c>
      <c r="AB7" s="11">
        <f>[3]Fevereiro!$G$31</f>
        <v>40</v>
      </c>
      <c r="AC7" s="11">
        <f>[3]Fevereiro!$G$32</f>
        <v>44</v>
      </c>
      <c r="AD7" s="11">
        <f>[3]Fevereiro!$G$33</f>
        <v>42</v>
      </c>
      <c r="AE7" s="14">
        <f>MIN(B7:AD7)</f>
        <v>29</v>
      </c>
      <c r="AF7" s="109">
        <f>AVERAGE(B7:AD7)</f>
        <v>49.896551724137929</v>
      </c>
    </row>
    <row r="8" spans="1:32" x14ac:dyDescent="0.2">
      <c r="A8" s="57" t="s">
        <v>1</v>
      </c>
      <c r="B8" s="11" t="str">
        <f>[4]Fevereiro!$G$5</f>
        <v>*</v>
      </c>
      <c r="C8" s="11" t="str">
        <f>[4]Fevereiro!$G$6</f>
        <v>*</v>
      </c>
      <c r="D8" s="11" t="str">
        <f>[4]Fevereiro!$G$7</f>
        <v>*</v>
      </c>
      <c r="E8" s="11" t="str">
        <f>[4]Fevereiro!$G$8</f>
        <v>*</v>
      </c>
      <c r="F8" s="11">
        <f>[4]Fevereiro!$G$9</f>
        <v>59</v>
      </c>
      <c r="G8" s="11">
        <f>[4]Fevereiro!$G$10</f>
        <v>51</v>
      </c>
      <c r="H8" s="11">
        <f>[4]Fevereiro!$G$11</f>
        <v>50</v>
      </c>
      <c r="I8" s="11">
        <f>[4]Fevereiro!$G$12</f>
        <v>43</v>
      </c>
      <c r="J8" s="11">
        <f>[4]Fevereiro!$G$13</f>
        <v>52</v>
      </c>
      <c r="K8" s="11">
        <f>[4]Fevereiro!$G$14</f>
        <v>61</v>
      </c>
      <c r="L8" s="11">
        <f>[4]Fevereiro!$G$15</f>
        <v>82</v>
      </c>
      <c r="M8" s="11" t="str">
        <f>[4]Fevereiro!$G$16</f>
        <v>*</v>
      </c>
      <c r="N8" s="11" t="str">
        <f>[4]Fevereiro!$G$17</f>
        <v>*</v>
      </c>
      <c r="O8" s="11" t="str">
        <f>[4]Fevereiro!$G$18</f>
        <v>*</v>
      </c>
      <c r="P8" s="11" t="str">
        <f>[4]Fevereiro!$G$19</f>
        <v>*</v>
      </c>
      <c r="Q8" s="11" t="str">
        <f>[4]Fevereiro!$G$20</f>
        <v>*</v>
      </c>
      <c r="R8" s="11">
        <f>[4]Fevereiro!$G$21</f>
        <v>48</v>
      </c>
      <c r="S8" s="11">
        <f>[4]Fevereiro!$G$22</f>
        <v>47</v>
      </c>
      <c r="T8" s="11">
        <f>[4]Fevereiro!$G$23</f>
        <v>53</v>
      </c>
      <c r="U8" s="11">
        <f>[4]Fevereiro!$G$24</f>
        <v>58</v>
      </c>
      <c r="V8" s="11">
        <f>[4]Fevereiro!$G$25</f>
        <v>52</v>
      </c>
      <c r="W8" s="11">
        <f>[4]Fevereiro!$G$26</f>
        <v>39</v>
      </c>
      <c r="X8" s="11">
        <f>[4]Fevereiro!$G$27</f>
        <v>37</v>
      </c>
      <c r="Y8" s="11" t="str">
        <f>[4]Fevereiro!$G$28</f>
        <v>*</v>
      </c>
      <c r="Z8" s="11" t="str">
        <f>[4]Fevereiro!$G$29</f>
        <v>*</v>
      </c>
      <c r="AA8" s="11" t="str">
        <f>[4]Fevereiro!$G$30</f>
        <v>*</v>
      </c>
      <c r="AB8" s="11" t="str">
        <f>[4]Fevereiro!$G$31</f>
        <v>*</v>
      </c>
      <c r="AC8" s="11" t="str">
        <f>[4]Fevereiro!$G$32</f>
        <v>*</v>
      </c>
      <c r="AD8" s="11" t="str">
        <f>[4]Fevereiro!$G$33</f>
        <v>*</v>
      </c>
      <c r="AE8" s="15">
        <f>MIN(B8:AD8)</f>
        <v>37</v>
      </c>
      <c r="AF8" s="88">
        <f>AVERAGE(B8:AD8)</f>
        <v>52.285714285714285</v>
      </c>
    </row>
    <row r="9" spans="1:32" x14ac:dyDescent="0.2">
      <c r="A9" s="57" t="s">
        <v>167</v>
      </c>
      <c r="B9" s="11">
        <f>[5]Fevereiro!$G$5</f>
        <v>65</v>
      </c>
      <c r="C9" s="11">
        <f>[5]Fevereiro!$G$6</f>
        <v>63</v>
      </c>
      <c r="D9" s="11">
        <f>[5]Fevereiro!$G$7</f>
        <v>58</v>
      </c>
      <c r="E9" s="11">
        <f>[5]Fevereiro!$G$8</f>
        <v>59</v>
      </c>
      <c r="F9" s="11">
        <f>[5]Fevereiro!$G$9</f>
        <v>50</v>
      </c>
      <c r="G9" s="11">
        <f>[5]Fevereiro!$G$10</f>
        <v>50</v>
      </c>
      <c r="H9" s="11">
        <f>[5]Fevereiro!$G$11</f>
        <v>47</v>
      </c>
      <c r="I9" s="11">
        <f>[5]Fevereiro!$G$12</f>
        <v>51</v>
      </c>
      <c r="J9" s="11">
        <f>[5]Fevereiro!$G$13</f>
        <v>49</v>
      </c>
      <c r="K9" s="11">
        <f>[5]Fevereiro!$G$14</f>
        <v>44</v>
      </c>
      <c r="L9" s="11">
        <f>[5]Fevereiro!$G$15</f>
        <v>68</v>
      </c>
      <c r="M9" s="11">
        <f>[5]Fevereiro!$G$16</f>
        <v>57</v>
      </c>
      <c r="N9" s="11">
        <f>[5]Fevereiro!$G$17</f>
        <v>49</v>
      </c>
      <c r="O9" s="11">
        <f>[5]Fevereiro!$G$18</f>
        <v>51</v>
      </c>
      <c r="P9" s="11">
        <f>[5]Fevereiro!$G$19</f>
        <v>44</v>
      </c>
      <c r="Q9" s="11">
        <f>[5]Fevereiro!$G$20</f>
        <v>43</v>
      </c>
      <c r="R9" s="11">
        <f>[5]Fevereiro!$G$21</f>
        <v>44</v>
      </c>
      <c r="S9" s="11">
        <f>[5]Fevereiro!$G$22</f>
        <v>48</v>
      </c>
      <c r="T9" s="11">
        <f>[5]Fevereiro!$G$23</f>
        <v>64</v>
      </c>
      <c r="U9" s="11">
        <f>[5]Fevereiro!$G$24</f>
        <v>60</v>
      </c>
      <c r="V9" s="11">
        <f>[5]Fevereiro!$G$25</f>
        <v>48</v>
      </c>
      <c r="W9" s="11">
        <f>[5]Fevereiro!$G$26</f>
        <v>32</v>
      </c>
      <c r="X9" s="11">
        <f>[5]Fevereiro!$G$27</f>
        <v>34</v>
      </c>
      <c r="Y9" s="11">
        <f>[5]Fevereiro!$G$28</f>
        <v>47</v>
      </c>
      <c r="Z9" s="11">
        <f>[5]Fevereiro!$G$29</f>
        <v>51</v>
      </c>
      <c r="AA9" s="11">
        <f>[5]Fevereiro!$G$30</f>
        <v>58</v>
      </c>
      <c r="AB9" s="11">
        <f>[5]Fevereiro!$G$31</f>
        <v>40</v>
      </c>
      <c r="AC9" s="11">
        <f>[5]Fevereiro!$G$32</f>
        <v>36</v>
      </c>
      <c r="AD9" s="11">
        <f>[5]Fevereiro!$G$33</f>
        <v>36</v>
      </c>
      <c r="AE9" s="15" t="s">
        <v>226</v>
      </c>
      <c r="AF9" s="88" t="s">
        <v>226</v>
      </c>
    </row>
    <row r="10" spans="1:32" x14ac:dyDescent="0.2">
      <c r="A10" s="57" t="s">
        <v>111</v>
      </c>
      <c r="B10" s="11" t="str">
        <f>[6]Fevereiro!$G$5</f>
        <v>*</v>
      </c>
      <c r="C10" s="11" t="str">
        <f>[6]Fevereiro!$G$6</f>
        <v>*</v>
      </c>
      <c r="D10" s="11" t="str">
        <f>[6]Fevereiro!$G$7</f>
        <v>*</v>
      </c>
      <c r="E10" s="11" t="str">
        <f>[6]Fevereiro!$G$8</f>
        <v>*</v>
      </c>
      <c r="F10" s="11" t="str">
        <f>[6]Fevereiro!$G$9</f>
        <v>*</v>
      </c>
      <c r="G10" s="11" t="str">
        <f>[6]Fevereiro!$G$10</f>
        <v>*</v>
      </c>
      <c r="H10" s="11" t="str">
        <f>[6]Fevereiro!$G$11</f>
        <v>*</v>
      </c>
      <c r="I10" s="11" t="str">
        <f>[6]Fevereiro!$G$12</f>
        <v>*</v>
      </c>
      <c r="J10" s="11" t="str">
        <f>[6]Fevereiro!$G$13</f>
        <v>*</v>
      </c>
      <c r="K10" s="11" t="str">
        <f>[6]Fevereiro!$G$14</f>
        <v>*</v>
      </c>
      <c r="L10" s="11" t="str">
        <f>[6]Fevereiro!$G$15</f>
        <v>*</v>
      </c>
      <c r="M10" s="11" t="str">
        <f>[6]Fevereiro!$G$16</f>
        <v>*</v>
      </c>
      <c r="N10" s="11" t="str">
        <f>[6]Fevereiro!$G$17</f>
        <v>*</v>
      </c>
      <c r="O10" s="11" t="str">
        <f>[6]Fevereiro!$G$18</f>
        <v>*</v>
      </c>
      <c r="P10" s="11" t="str">
        <f>[6]Fevereiro!$G$19</f>
        <v>*</v>
      </c>
      <c r="Q10" s="11" t="str">
        <f>[6]Fevereiro!$G$20</f>
        <v>*</v>
      </c>
      <c r="R10" s="11" t="str">
        <f>[6]Fevereiro!$G$21</f>
        <v>*</v>
      </c>
      <c r="S10" s="11" t="str">
        <f>[6]Fevereiro!$G$22</f>
        <v>*</v>
      </c>
      <c r="T10" s="11" t="str">
        <f>[6]Fevereiro!$G$23</f>
        <v>*</v>
      </c>
      <c r="U10" s="11" t="str">
        <f>[6]Fevereiro!$G$24</f>
        <v>*</v>
      </c>
      <c r="V10" s="11" t="str">
        <f>[6]Fevereiro!$G$25</f>
        <v>*</v>
      </c>
      <c r="W10" s="11" t="str">
        <f>[6]Fevereiro!$G$26</f>
        <v>*</v>
      </c>
      <c r="X10" s="11" t="str">
        <f>[6]Fevereiro!$G$27</f>
        <v>*</v>
      </c>
      <c r="Y10" s="11" t="str">
        <f>[6]Fevereiro!$G$28</f>
        <v>*</v>
      </c>
      <c r="Z10" s="11" t="str">
        <f>[6]Fevereiro!$G$29</f>
        <v>*</v>
      </c>
      <c r="AA10" s="11" t="str">
        <f>[6]Fevereiro!$G$30</f>
        <v>*</v>
      </c>
      <c r="AB10" s="11" t="str">
        <f>[6]Fevereiro!$G$31</f>
        <v>*</v>
      </c>
      <c r="AC10" s="11" t="str">
        <f>[6]Fevereiro!$G$32</f>
        <v>*</v>
      </c>
      <c r="AD10" s="11" t="str">
        <f>[6]Fevereiro!$G$33</f>
        <v>*</v>
      </c>
      <c r="AE10" s="15" t="s">
        <v>226</v>
      </c>
      <c r="AF10" s="88" t="s">
        <v>226</v>
      </c>
    </row>
    <row r="11" spans="1:32" x14ac:dyDescent="0.2">
      <c r="A11" s="57" t="s">
        <v>64</v>
      </c>
      <c r="B11" s="11">
        <f>[7]Fevereiro!$G$5</f>
        <v>60</v>
      </c>
      <c r="C11" s="11">
        <f>[7]Fevereiro!$G$6</f>
        <v>65</v>
      </c>
      <c r="D11" s="11">
        <f>[7]Fevereiro!$G$7</f>
        <v>75</v>
      </c>
      <c r="E11" s="11">
        <f>[7]Fevereiro!$G$8</f>
        <v>55</v>
      </c>
      <c r="F11" s="11">
        <f>[7]Fevereiro!$G$9</f>
        <v>53</v>
      </c>
      <c r="G11" s="11">
        <f>[7]Fevereiro!$G$10</f>
        <v>46</v>
      </c>
      <c r="H11" s="11">
        <f>[7]Fevereiro!$G$11</f>
        <v>53</v>
      </c>
      <c r="I11" s="11">
        <f>[7]Fevereiro!$G$12</f>
        <v>51</v>
      </c>
      <c r="J11" s="11">
        <f>[7]Fevereiro!$G$13</f>
        <v>51</v>
      </c>
      <c r="K11" s="11">
        <f>[7]Fevereiro!$G$14</f>
        <v>53</v>
      </c>
      <c r="L11" s="11">
        <f>[7]Fevereiro!$G$15</f>
        <v>67</v>
      </c>
      <c r="M11" s="11">
        <f>[7]Fevereiro!$G$16</f>
        <v>46</v>
      </c>
      <c r="N11" s="11">
        <f>[7]Fevereiro!$G$17</f>
        <v>38</v>
      </c>
      <c r="O11" s="11">
        <f>[7]Fevereiro!$G$18</f>
        <v>34</v>
      </c>
      <c r="P11" s="11">
        <f>[7]Fevereiro!$G$19</f>
        <v>34</v>
      </c>
      <c r="Q11" s="11">
        <f>[7]Fevereiro!$G$20</f>
        <v>37</v>
      </c>
      <c r="R11" s="11">
        <f>[7]Fevereiro!$G$21</f>
        <v>34</v>
      </c>
      <c r="S11" s="11">
        <f>[7]Fevereiro!$G$22</f>
        <v>38</v>
      </c>
      <c r="T11" s="11">
        <f>[7]Fevereiro!$G$23</f>
        <v>48</v>
      </c>
      <c r="U11" s="11">
        <f>[7]Fevereiro!$G$24</f>
        <v>52</v>
      </c>
      <c r="V11" s="11">
        <f>[7]Fevereiro!$G$25</f>
        <v>54</v>
      </c>
      <c r="W11" s="11">
        <f>[7]Fevereiro!$G$26</f>
        <v>41</v>
      </c>
      <c r="X11" s="11">
        <f>[7]Fevereiro!$G$27</f>
        <v>53</v>
      </c>
      <c r="Y11" s="11">
        <f>[7]Fevereiro!$G$28</f>
        <v>62</v>
      </c>
      <c r="Z11" s="11">
        <f>[7]Fevereiro!$G$29</f>
        <v>61</v>
      </c>
      <c r="AA11" s="11">
        <f>[7]Fevereiro!$G$30</f>
        <v>65</v>
      </c>
      <c r="AB11" s="11">
        <f>[7]Fevereiro!$G$31</f>
        <v>39</v>
      </c>
      <c r="AC11" s="11">
        <f>[7]Fevereiro!$G$32</f>
        <v>38</v>
      </c>
      <c r="AD11" s="11">
        <f>[7]Fevereiro!$G$33</f>
        <v>35</v>
      </c>
      <c r="AE11" s="15">
        <f>MIN(B11:AD11)</f>
        <v>34</v>
      </c>
      <c r="AF11" s="88">
        <f>AVERAGE(B11:AD11)</f>
        <v>49.586206896551722</v>
      </c>
    </row>
    <row r="12" spans="1:32" x14ac:dyDescent="0.2">
      <c r="A12" s="57" t="s">
        <v>41</v>
      </c>
      <c r="B12" s="11">
        <f>[8]Fevereiro!$G$5</f>
        <v>51</v>
      </c>
      <c r="C12" s="11">
        <f>[8]Fevereiro!$G$6</f>
        <v>54</v>
      </c>
      <c r="D12" s="11">
        <f>[8]Fevereiro!$G$7</f>
        <v>63</v>
      </c>
      <c r="E12" s="11">
        <f>[8]Fevereiro!$G$8</f>
        <v>52</v>
      </c>
      <c r="F12" s="11">
        <f>[8]Fevereiro!$G$9</f>
        <v>57</v>
      </c>
      <c r="G12" s="11">
        <f>[8]Fevereiro!$G$10</f>
        <v>55</v>
      </c>
      <c r="H12" s="11">
        <f>[8]Fevereiro!$G$11</f>
        <v>57</v>
      </c>
      <c r="I12" s="11">
        <f>[8]Fevereiro!$G$12</f>
        <v>50</v>
      </c>
      <c r="J12" s="11">
        <f>[8]Fevereiro!$G$13</f>
        <v>55</v>
      </c>
      <c r="K12" s="11">
        <f>[8]Fevereiro!$G$14</f>
        <v>64</v>
      </c>
      <c r="L12" s="11">
        <f>[8]Fevereiro!$G$15</f>
        <v>64</v>
      </c>
      <c r="M12" s="11">
        <f>[8]Fevereiro!$G$16</f>
        <v>62</v>
      </c>
      <c r="N12" s="11">
        <f>[8]Fevereiro!$G$17</f>
        <v>61</v>
      </c>
      <c r="O12" s="11">
        <f>[8]Fevereiro!$G$18</f>
        <v>62</v>
      </c>
      <c r="P12" s="11">
        <f>[8]Fevereiro!$G$19</f>
        <v>57</v>
      </c>
      <c r="Q12" s="11">
        <f>[8]Fevereiro!$G$20</f>
        <v>61</v>
      </c>
      <c r="R12" s="11">
        <f>[8]Fevereiro!$G$21</f>
        <v>59</v>
      </c>
      <c r="S12" s="11">
        <f>[8]Fevereiro!$G$22</f>
        <v>64</v>
      </c>
      <c r="T12" s="11">
        <f>[8]Fevereiro!$G$23</f>
        <v>59</v>
      </c>
      <c r="U12" s="11">
        <f>[8]Fevereiro!$G$24</f>
        <v>62</v>
      </c>
      <c r="V12" s="11">
        <f>[8]Fevereiro!$G$25</f>
        <v>55</v>
      </c>
      <c r="W12" s="11">
        <f>[8]Fevereiro!$G$26</f>
        <v>41</v>
      </c>
      <c r="X12" s="11">
        <f>[8]Fevereiro!$G$27</f>
        <v>42</v>
      </c>
      <c r="Y12" s="11">
        <f>[8]Fevereiro!$G$28</f>
        <v>51</v>
      </c>
      <c r="Z12" s="11">
        <f>[8]Fevereiro!$G$29</f>
        <v>46</v>
      </c>
      <c r="AA12" s="11">
        <f>[8]Fevereiro!$G$30</f>
        <v>56</v>
      </c>
      <c r="AB12" s="11">
        <f>[8]Fevereiro!$G$31</f>
        <v>42</v>
      </c>
      <c r="AC12" s="11">
        <f>[8]Fevereiro!$G$32</f>
        <v>41</v>
      </c>
      <c r="AD12" s="11">
        <f>[8]Fevereiro!$G$33</f>
        <v>43</v>
      </c>
      <c r="AE12" s="15">
        <f>MIN(B12:AD12)</f>
        <v>41</v>
      </c>
      <c r="AF12" s="88">
        <f>AVERAGE(B12:AD12)</f>
        <v>54.689655172413794</v>
      </c>
    </row>
    <row r="13" spans="1:32" x14ac:dyDescent="0.2">
      <c r="A13" s="57" t="s">
        <v>114</v>
      </c>
      <c r="B13" s="11" t="str">
        <f>[9]Fevereiro!$G$5</f>
        <v>*</v>
      </c>
      <c r="C13" s="11" t="str">
        <f>[9]Fevereiro!$G$6</f>
        <v>*</v>
      </c>
      <c r="D13" s="11" t="str">
        <f>[9]Fevereiro!$G$7</f>
        <v>*</v>
      </c>
      <c r="E13" s="11" t="str">
        <f>[9]Fevereiro!$G$8</f>
        <v>*</v>
      </c>
      <c r="F13" s="11" t="str">
        <f>[9]Fevereiro!$G$9</f>
        <v>*</v>
      </c>
      <c r="G13" s="11" t="str">
        <f>[9]Fevereiro!$G$10</f>
        <v>*</v>
      </c>
      <c r="H13" s="11" t="str">
        <f>[9]Fevereiro!$G$11</f>
        <v>*</v>
      </c>
      <c r="I13" s="11" t="str">
        <f>[9]Fevereiro!$G$12</f>
        <v>*</v>
      </c>
      <c r="J13" s="11" t="str">
        <f>[9]Fevereiro!$G$13</f>
        <v>*</v>
      </c>
      <c r="K13" s="11" t="str">
        <f>[9]Fevereiro!$G$14</f>
        <v>*</v>
      </c>
      <c r="L13" s="11" t="str">
        <f>[9]Fevereiro!$G$15</f>
        <v>*</v>
      </c>
      <c r="M13" s="11" t="str">
        <f>[9]Fevereiro!$G$16</f>
        <v>*</v>
      </c>
      <c r="N13" s="11" t="str">
        <f>[9]Fevereiro!$G$17</f>
        <v>*</v>
      </c>
      <c r="O13" s="11" t="str">
        <f>[9]Fevereiro!$G$18</f>
        <v>*</v>
      </c>
      <c r="P13" s="11" t="str">
        <f>[9]Fevereiro!$G$19</f>
        <v>*</v>
      </c>
      <c r="Q13" s="11" t="str">
        <f>[9]Fevereiro!$G$20</f>
        <v>*</v>
      </c>
      <c r="R13" s="11" t="str">
        <f>[9]Fevereiro!$G$21</f>
        <v>*</v>
      </c>
      <c r="S13" s="11" t="str">
        <f>[9]Fevereiro!$G$22</f>
        <v>*</v>
      </c>
      <c r="T13" s="11" t="str">
        <f>[9]Fevereiro!$G$23</f>
        <v>*</v>
      </c>
      <c r="U13" s="11" t="str">
        <f>[9]Fevereiro!$G$24</f>
        <v>*</v>
      </c>
      <c r="V13" s="11" t="str">
        <f>[9]Fevereiro!$G$25</f>
        <v>*</v>
      </c>
      <c r="W13" s="11" t="str">
        <f>[9]Fevereiro!$G$26</f>
        <v>*</v>
      </c>
      <c r="X13" s="11" t="str">
        <f>[9]Fevereiro!$G$27</f>
        <v>*</v>
      </c>
      <c r="Y13" s="11" t="str">
        <f>[9]Fevereiro!$G$28</f>
        <v>*</v>
      </c>
      <c r="Z13" s="11" t="str">
        <f>[9]Fevereiro!$G$29</f>
        <v>*</v>
      </c>
      <c r="AA13" s="11" t="str">
        <f>[9]Fevereiro!$G$30</f>
        <v>*</v>
      </c>
      <c r="AB13" s="11" t="str">
        <f>[9]Fevereiro!$G$31</f>
        <v>*</v>
      </c>
      <c r="AC13" s="11" t="str">
        <f>[9]Fevereiro!$G$32</f>
        <v>*</v>
      </c>
      <c r="AD13" s="11" t="str">
        <f>[9]Fevereiro!$G$33</f>
        <v>*</v>
      </c>
      <c r="AE13" s="14" t="s">
        <v>226</v>
      </c>
      <c r="AF13" s="109" t="s">
        <v>226</v>
      </c>
    </row>
    <row r="14" spans="1:32" x14ac:dyDescent="0.2">
      <c r="A14" s="57" t="s">
        <v>118</v>
      </c>
      <c r="B14" s="11" t="str">
        <f>[10]Fevereiro!$G$5</f>
        <v>*</v>
      </c>
      <c r="C14" s="11" t="str">
        <f>[10]Fevereiro!$G$6</f>
        <v>*</v>
      </c>
      <c r="D14" s="11" t="str">
        <f>[10]Fevereiro!$G$7</f>
        <v>*</v>
      </c>
      <c r="E14" s="11" t="str">
        <f>[10]Fevereiro!$G$8</f>
        <v>*</v>
      </c>
      <c r="F14" s="11" t="str">
        <f>[10]Fevereiro!$G$9</f>
        <v>*</v>
      </c>
      <c r="G14" s="11" t="str">
        <f>[10]Fevereiro!$G$10</f>
        <v>*</v>
      </c>
      <c r="H14" s="11" t="str">
        <f>[10]Fevereiro!$G$11</f>
        <v>*</v>
      </c>
      <c r="I14" s="11" t="str">
        <f>[10]Fevereiro!$G$12</f>
        <v>*</v>
      </c>
      <c r="J14" s="11" t="str">
        <f>[10]Fevereiro!$G$13</f>
        <v>*</v>
      </c>
      <c r="K14" s="11" t="str">
        <f>[10]Fevereiro!$G$14</f>
        <v>*</v>
      </c>
      <c r="L14" s="11" t="str">
        <f>[10]Fevereiro!$G$15</f>
        <v>*</v>
      </c>
      <c r="M14" s="11" t="str">
        <f>[10]Fevereiro!$G$16</f>
        <v>*</v>
      </c>
      <c r="N14" s="11" t="str">
        <f>[10]Fevereiro!$G$17</f>
        <v>*</v>
      </c>
      <c r="O14" s="11" t="str">
        <f>[10]Fevereiro!$G$18</f>
        <v>*</v>
      </c>
      <c r="P14" s="11" t="str">
        <f>[10]Fevereiro!$G$19</f>
        <v>*</v>
      </c>
      <c r="Q14" s="11" t="str">
        <f>[10]Fevereiro!$G$20</f>
        <v>*</v>
      </c>
      <c r="R14" s="11" t="str">
        <f>[10]Fevereiro!$G$21</f>
        <v>*</v>
      </c>
      <c r="S14" s="11" t="str">
        <f>[10]Fevereiro!$G$22</f>
        <v>*</v>
      </c>
      <c r="T14" s="11" t="str">
        <f>[10]Fevereiro!$G$23</f>
        <v>*</v>
      </c>
      <c r="U14" s="11" t="str">
        <f>[10]Fevereiro!$G$24</f>
        <v>*</v>
      </c>
      <c r="V14" s="11" t="str">
        <f>[10]Fevereiro!$G$25</f>
        <v>*</v>
      </c>
      <c r="W14" s="11" t="str">
        <f>[10]Fevereiro!$G$26</f>
        <v>*</v>
      </c>
      <c r="X14" s="11" t="str">
        <f>[10]Fevereiro!$G$27</f>
        <v>*</v>
      </c>
      <c r="Y14" s="11" t="str">
        <f>[10]Fevereiro!$G$28</f>
        <v>*</v>
      </c>
      <c r="Z14" s="11" t="str">
        <f>[10]Fevereiro!$G$29</f>
        <v>*</v>
      </c>
      <c r="AA14" s="11" t="str">
        <f>[10]Fevereiro!$G$30</f>
        <v>*</v>
      </c>
      <c r="AB14" s="11" t="str">
        <f>[10]Fevereiro!$G$31</f>
        <v>*</v>
      </c>
      <c r="AC14" s="11" t="str">
        <f>[10]Fevereiro!$G$32</f>
        <v>*</v>
      </c>
      <c r="AD14" s="11" t="str">
        <f>[10]Fevereiro!$G$33</f>
        <v>*</v>
      </c>
      <c r="AE14" s="15" t="s">
        <v>226</v>
      </c>
      <c r="AF14" s="88" t="s">
        <v>226</v>
      </c>
    </row>
    <row r="15" spans="1:32" x14ac:dyDescent="0.2">
      <c r="A15" s="57" t="s">
        <v>121</v>
      </c>
      <c r="B15" s="11">
        <f>[11]Fevereiro!$G$5</f>
        <v>59</v>
      </c>
      <c r="C15" s="11">
        <f>[11]Fevereiro!$G$6</f>
        <v>64</v>
      </c>
      <c r="D15" s="11">
        <f>[11]Fevereiro!$G$7</f>
        <v>66</v>
      </c>
      <c r="E15" s="11">
        <f>[11]Fevereiro!$G$8</f>
        <v>60</v>
      </c>
      <c r="F15" s="11">
        <f>[11]Fevereiro!$G$9</f>
        <v>57</v>
      </c>
      <c r="G15" s="11">
        <f>[11]Fevereiro!$G$10</f>
        <v>48</v>
      </c>
      <c r="H15" s="11">
        <f>[11]Fevereiro!$G$11</f>
        <v>48</v>
      </c>
      <c r="I15" s="11">
        <f>[11]Fevereiro!$G$12</f>
        <v>57</v>
      </c>
      <c r="J15" s="11">
        <f>[11]Fevereiro!$G$13</f>
        <v>53</v>
      </c>
      <c r="K15" s="11">
        <f>[11]Fevereiro!$G$14</f>
        <v>46</v>
      </c>
      <c r="L15" s="11">
        <f>[11]Fevereiro!$G$15</f>
        <v>60</v>
      </c>
      <c r="M15" s="11">
        <f>[11]Fevereiro!$G$16</f>
        <v>51</v>
      </c>
      <c r="N15" s="11">
        <f>[11]Fevereiro!$G$17</f>
        <v>47</v>
      </c>
      <c r="O15" s="11">
        <f>[11]Fevereiro!$G$18</f>
        <v>53</v>
      </c>
      <c r="P15" s="11">
        <f>[11]Fevereiro!$G$19</f>
        <v>44</v>
      </c>
      <c r="Q15" s="11">
        <f>[11]Fevereiro!$G$20</f>
        <v>46</v>
      </c>
      <c r="R15" s="11">
        <f>[11]Fevereiro!$G$21</f>
        <v>42</v>
      </c>
      <c r="S15" s="11">
        <f>[11]Fevereiro!$G$22</f>
        <v>42</v>
      </c>
      <c r="T15" s="11">
        <f>[11]Fevereiro!$G$23</f>
        <v>48</v>
      </c>
      <c r="U15" s="11">
        <f>[11]Fevereiro!$G$24</f>
        <v>56</v>
      </c>
      <c r="V15" s="11">
        <f>[11]Fevereiro!$G$25</f>
        <v>45</v>
      </c>
      <c r="W15" s="11">
        <f>[11]Fevereiro!$G$26</f>
        <v>24</v>
      </c>
      <c r="X15" s="11">
        <f>[11]Fevereiro!$G$27</f>
        <v>44</v>
      </c>
      <c r="Y15" s="11">
        <f>[11]Fevereiro!$G$28</f>
        <v>66</v>
      </c>
      <c r="Z15" s="11">
        <f>[11]Fevereiro!$G$29</f>
        <v>48</v>
      </c>
      <c r="AA15" s="11">
        <f>[11]Fevereiro!$G$30</f>
        <v>59</v>
      </c>
      <c r="AB15" s="11">
        <f>[11]Fevereiro!$G$31</f>
        <v>32</v>
      </c>
      <c r="AC15" s="11">
        <f>[11]Fevereiro!$G$32</f>
        <v>32</v>
      </c>
      <c r="AD15" s="11">
        <f>[11]Fevereiro!$G$33</f>
        <v>37</v>
      </c>
      <c r="AE15" s="15">
        <f>MIN(B15:AD15)</f>
        <v>24</v>
      </c>
      <c r="AF15" s="88">
        <f>AVERAGE(B15:AD15)</f>
        <v>49.448275862068968</v>
      </c>
    </row>
    <row r="16" spans="1:32" x14ac:dyDescent="0.2">
      <c r="A16" s="57" t="s">
        <v>168</v>
      </c>
      <c r="B16" s="11" t="str">
        <f>[12]Fevereiro!$G$5</f>
        <v>*</v>
      </c>
      <c r="C16" s="11" t="str">
        <f>[12]Fevereiro!$G$6</f>
        <v>*</v>
      </c>
      <c r="D16" s="11" t="str">
        <f>[12]Fevereiro!$G$7</f>
        <v>*</v>
      </c>
      <c r="E16" s="11" t="str">
        <f>[12]Fevereiro!$G$8</f>
        <v>*</v>
      </c>
      <c r="F16" s="11" t="str">
        <f>[12]Fevereiro!$G$9</f>
        <v>*</v>
      </c>
      <c r="G16" s="11" t="str">
        <f>[12]Fevereiro!$G$10</f>
        <v>*</v>
      </c>
      <c r="H16" s="11" t="str">
        <f>[12]Fevereiro!$G$11</f>
        <v>*</v>
      </c>
      <c r="I16" s="11" t="str">
        <f>[12]Fevereiro!$G$12</f>
        <v>*</v>
      </c>
      <c r="J16" s="11" t="str">
        <f>[12]Fevereiro!$G$13</f>
        <v>*</v>
      </c>
      <c r="K16" s="11" t="str">
        <f>[12]Fevereiro!$G$14</f>
        <v>*</v>
      </c>
      <c r="L16" s="11" t="str">
        <f>[12]Fevereiro!$G$15</f>
        <v>*</v>
      </c>
      <c r="M16" s="11" t="str">
        <f>[12]Fevereiro!$G$16</f>
        <v>*</v>
      </c>
      <c r="N16" s="11" t="str">
        <f>[12]Fevereiro!$G$17</f>
        <v>*</v>
      </c>
      <c r="O16" s="11" t="str">
        <f>[12]Fevereiro!$G$18</f>
        <v>*</v>
      </c>
      <c r="P16" s="11" t="str">
        <f>[12]Fevereiro!$G$19</f>
        <v>*</v>
      </c>
      <c r="Q16" s="11" t="str">
        <f>[12]Fevereiro!$G$20</f>
        <v>*</v>
      </c>
      <c r="R16" s="11" t="str">
        <f>[12]Fevereiro!$G$21</f>
        <v>*</v>
      </c>
      <c r="S16" s="11" t="str">
        <f>[12]Fevereiro!$G$22</f>
        <v>*</v>
      </c>
      <c r="T16" s="11" t="str">
        <f>[12]Fevereiro!$G$23</f>
        <v>*</v>
      </c>
      <c r="U16" s="11" t="str">
        <f>[12]Fevereiro!$G$24</f>
        <v>*</v>
      </c>
      <c r="V16" s="11" t="str">
        <f>[12]Fevereiro!$G$25</f>
        <v>*</v>
      </c>
      <c r="W16" s="11" t="str">
        <f>[12]Fevereiro!$G$26</f>
        <v>*</v>
      </c>
      <c r="X16" s="11" t="str">
        <f>[12]Fevereiro!$G$27</f>
        <v>*</v>
      </c>
      <c r="Y16" s="11" t="str">
        <f>[12]Fevereiro!$G$28</f>
        <v>*</v>
      </c>
      <c r="Z16" s="11" t="str">
        <f>[12]Fevereiro!$G$29</f>
        <v>*</v>
      </c>
      <c r="AA16" s="11" t="str">
        <f>[12]Fevereiro!$G$30</f>
        <v>*</v>
      </c>
      <c r="AB16" s="11" t="str">
        <f>[12]Fevereiro!$G$31</f>
        <v>*</v>
      </c>
      <c r="AC16" s="11" t="str">
        <f>[12]Fevereiro!$G$32</f>
        <v>*</v>
      </c>
      <c r="AD16" s="11" t="str">
        <f>[12]Fevereiro!$G$33</f>
        <v>*</v>
      </c>
      <c r="AE16" s="15" t="s">
        <v>226</v>
      </c>
      <c r="AF16" s="88" t="s">
        <v>226</v>
      </c>
    </row>
    <row r="17" spans="1:37" x14ac:dyDescent="0.2">
      <c r="A17" s="57" t="s">
        <v>2</v>
      </c>
      <c r="B17" s="11">
        <f>[13]Fevereiro!$G$5</f>
        <v>62</v>
      </c>
      <c r="C17" s="11">
        <f>[13]Fevereiro!$G$6</f>
        <v>60</v>
      </c>
      <c r="D17" s="11">
        <f>[13]Fevereiro!$G$7</f>
        <v>67</v>
      </c>
      <c r="E17" s="11">
        <f>[13]Fevereiro!$G$8</f>
        <v>58</v>
      </c>
      <c r="F17" s="11">
        <f>[13]Fevereiro!$G$9</f>
        <v>68</v>
      </c>
      <c r="G17" s="11">
        <f>[13]Fevereiro!$G$10</f>
        <v>53</v>
      </c>
      <c r="H17" s="11">
        <f>[13]Fevereiro!$G$11</f>
        <v>53</v>
      </c>
      <c r="I17" s="11">
        <f>[13]Fevereiro!$G$12</f>
        <v>50</v>
      </c>
      <c r="J17" s="11">
        <f>[13]Fevereiro!$G$13</f>
        <v>57</v>
      </c>
      <c r="K17" s="11">
        <f>[13]Fevereiro!$G$14</f>
        <v>63</v>
      </c>
      <c r="L17" s="11">
        <f>[13]Fevereiro!$G$15</f>
        <v>68</v>
      </c>
      <c r="M17" s="11">
        <f>[13]Fevereiro!$G$16</f>
        <v>55</v>
      </c>
      <c r="N17" s="11">
        <f>[13]Fevereiro!$G$17</f>
        <v>57</v>
      </c>
      <c r="O17" s="11">
        <f>[13]Fevereiro!$G$18</f>
        <v>53</v>
      </c>
      <c r="P17" s="11">
        <f>[13]Fevereiro!$G$19</f>
        <v>47</v>
      </c>
      <c r="Q17" s="11">
        <f>[13]Fevereiro!$G$20</f>
        <v>50</v>
      </c>
      <c r="R17" s="11">
        <f>[13]Fevereiro!$G$21</f>
        <v>47</v>
      </c>
      <c r="S17" s="11">
        <f>[13]Fevereiro!$G$22</f>
        <v>47</v>
      </c>
      <c r="T17" s="11">
        <f>[13]Fevereiro!$G$23</f>
        <v>49</v>
      </c>
      <c r="U17" s="11">
        <f>[13]Fevereiro!$G$24</f>
        <v>58</v>
      </c>
      <c r="V17" s="11">
        <f>[13]Fevereiro!$G$25</f>
        <v>69</v>
      </c>
      <c r="W17" s="11">
        <f>[13]Fevereiro!$G$26</f>
        <v>42</v>
      </c>
      <c r="X17" s="11">
        <f>[13]Fevereiro!$G$27</f>
        <v>43</v>
      </c>
      <c r="Y17" s="11">
        <f>[13]Fevereiro!$G$28</f>
        <v>56</v>
      </c>
      <c r="Z17" s="11">
        <f>[13]Fevereiro!$G$29</f>
        <v>61</v>
      </c>
      <c r="AA17" s="11">
        <f>[13]Fevereiro!$G$30</f>
        <v>72</v>
      </c>
      <c r="AB17" s="11">
        <f>[13]Fevereiro!$G$31</f>
        <v>40</v>
      </c>
      <c r="AC17" s="11">
        <f>[13]Fevereiro!$G$32</f>
        <v>41</v>
      </c>
      <c r="AD17" s="11">
        <f>[13]Fevereiro!$G$33</f>
        <v>29</v>
      </c>
      <c r="AE17" s="15">
        <f t="shared" ref="AE17:AE48" si="1">MIN(B17:AD17)</f>
        <v>29</v>
      </c>
      <c r="AF17" s="88">
        <f t="shared" ref="AF17:AF48" si="2">AVERAGE(B17:AD17)</f>
        <v>54.310344827586206</v>
      </c>
      <c r="AH17" s="12" t="s">
        <v>47</v>
      </c>
    </row>
    <row r="18" spans="1:37" x14ac:dyDescent="0.2">
      <c r="A18" s="57" t="s">
        <v>3</v>
      </c>
      <c r="B18" s="11">
        <f>[14]Fevereiro!$G$5</f>
        <v>45</v>
      </c>
      <c r="C18" s="11">
        <f>[14]Fevereiro!$G$6</f>
        <v>40</v>
      </c>
      <c r="D18" s="11">
        <f>[14]Fevereiro!$G$7</f>
        <v>48</v>
      </c>
      <c r="E18" s="11">
        <f>[14]Fevereiro!$G$8</f>
        <v>46</v>
      </c>
      <c r="F18" s="11">
        <f>[14]Fevereiro!$G$9</f>
        <v>48</v>
      </c>
      <c r="G18" s="11">
        <f>[14]Fevereiro!$G$10</f>
        <v>58</v>
      </c>
      <c r="H18" s="11">
        <f>[14]Fevereiro!$G$11</f>
        <v>49</v>
      </c>
      <c r="I18" s="11">
        <f>[14]Fevereiro!$G$12</f>
        <v>58</v>
      </c>
      <c r="J18" s="11">
        <f>[14]Fevereiro!$G$13</f>
        <v>51</v>
      </c>
      <c r="K18" s="11">
        <f>[14]Fevereiro!$G$14</f>
        <v>60</v>
      </c>
      <c r="L18" s="11">
        <f>[14]Fevereiro!$G$15</f>
        <v>51</v>
      </c>
      <c r="M18" s="11">
        <f>[14]Fevereiro!$G$16</f>
        <v>57</v>
      </c>
      <c r="N18" s="11">
        <f>[14]Fevereiro!$G$17</f>
        <v>48</v>
      </c>
      <c r="O18" s="11">
        <f>[14]Fevereiro!$G$18</f>
        <v>45</v>
      </c>
      <c r="P18" s="11">
        <f>[14]Fevereiro!$G$19</f>
        <v>36</v>
      </c>
      <c r="Q18" s="11">
        <f>[14]Fevereiro!$G$20</f>
        <v>42</v>
      </c>
      <c r="R18" s="11">
        <f>[14]Fevereiro!$G$21</f>
        <v>35</v>
      </c>
      <c r="S18" s="11">
        <f>[14]Fevereiro!$G$22</f>
        <v>44</v>
      </c>
      <c r="T18" s="11">
        <f>[14]Fevereiro!$G$23</f>
        <v>48</v>
      </c>
      <c r="U18" s="11">
        <f>[14]Fevereiro!$G$24</f>
        <v>40</v>
      </c>
      <c r="V18" s="11">
        <f>[14]Fevereiro!$G$25</f>
        <v>64</v>
      </c>
      <c r="W18" s="11">
        <f>[14]Fevereiro!$G$26</f>
        <v>60</v>
      </c>
      <c r="X18" s="11">
        <f>[14]Fevereiro!$G$27</f>
        <v>60</v>
      </c>
      <c r="Y18" s="11">
        <f>[14]Fevereiro!$G$28</f>
        <v>59</v>
      </c>
      <c r="Z18" s="11">
        <f>[14]Fevereiro!$G$29</f>
        <v>64</v>
      </c>
      <c r="AA18" s="11">
        <f>[14]Fevereiro!$G$30</f>
        <v>59</v>
      </c>
      <c r="AB18" s="11">
        <f>[14]Fevereiro!$G$31</f>
        <v>56</v>
      </c>
      <c r="AC18" s="11">
        <f>[14]Fevereiro!$G$32</f>
        <v>54</v>
      </c>
      <c r="AD18" s="11">
        <f>[14]Fevereiro!$G$33</f>
        <v>36</v>
      </c>
      <c r="AE18" s="15">
        <f t="shared" si="1"/>
        <v>35</v>
      </c>
      <c r="AF18" s="88">
        <f t="shared" si="2"/>
        <v>50.379310344827587</v>
      </c>
      <c r="AG18" s="12" t="s">
        <v>47</v>
      </c>
      <c r="AH18" s="12" t="s">
        <v>47</v>
      </c>
    </row>
    <row r="19" spans="1:37" x14ac:dyDescent="0.2">
      <c r="A19" s="57" t="s">
        <v>4</v>
      </c>
      <c r="B19" s="11">
        <f>[15]Fevereiro!$G$5</f>
        <v>48</v>
      </c>
      <c r="C19" s="11">
        <f>[15]Fevereiro!$G$6</f>
        <v>34</v>
      </c>
      <c r="D19" s="11">
        <f>[15]Fevereiro!$G$7</f>
        <v>42</v>
      </c>
      <c r="E19" s="11">
        <f>[15]Fevereiro!$G$8</f>
        <v>44</v>
      </c>
      <c r="F19" s="11">
        <f>[15]Fevereiro!$G$9</f>
        <v>59</v>
      </c>
      <c r="G19" s="11">
        <f>[15]Fevereiro!$G$10</f>
        <v>51</v>
      </c>
      <c r="H19" s="11">
        <f>[15]Fevereiro!$G$11</f>
        <v>55</v>
      </c>
      <c r="I19" s="11">
        <f>[15]Fevereiro!$G$12</f>
        <v>66</v>
      </c>
      <c r="J19" s="11">
        <f>[15]Fevereiro!$G$13</f>
        <v>52</v>
      </c>
      <c r="K19" s="11">
        <f>[15]Fevereiro!$G$14</f>
        <v>63</v>
      </c>
      <c r="L19" s="11">
        <f>[15]Fevereiro!$G$15</f>
        <v>60</v>
      </c>
      <c r="M19" s="11">
        <f>[15]Fevereiro!$G$16</f>
        <v>65</v>
      </c>
      <c r="N19" s="11">
        <f>[15]Fevereiro!$G$17</f>
        <v>57</v>
      </c>
      <c r="O19" s="11">
        <f>[15]Fevereiro!$G$18</f>
        <v>53</v>
      </c>
      <c r="P19" s="11">
        <f>[15]Fevereiro!$G$19</f>
        <v>52</v>
      </c>
      <c r="Q19" s="11">
        <f>[15]Fevereiro!$G$20</f>
        <v>47</v>
      </c>
      <c r="R19" s="11">
        <f>[15]Fevereiro!$G$21</f>
        <v>46</v>
      </c>
      <c r="S19" s="11">
        <f>[15]Fevereiro!$G$22</f>
        <v>55</v>
      </c>
      <c r="T19" s="11">
        <f>[15]Fevereiro!$G$23</f>
        <v>61</v>
      </c>
      <c r="U19" s="11">
        <f>[15]Fevereiro!$G$24</f>
        <v>46</v>
      </c>
      <c r="V19" s="11">
        <f>[15]Fevereiro!$G$25</f>
        <v>61</v>
      </c>
      <c r="W19" s="11">
        <f>[15]Fevereiro!$G$26</f>
        <v>73</v>
      </c>
      <c r="X19" s="11" t="str">
        <f>[15]Fevereiro!$G$27</f>
        <v>*</v>
      </c>
      <c r="Y19" s="11" t="str">
        <f>[15]Fevereiro!$G$28</f>
        <v>*</v>
      </c>
      <c r="Z19" s="11" t="str">
        <f>[15]Fevereiro!$G$29</f>
        <v>*</v>
      </c>
      <c r="AA19" s="11" t="str">
        <f>[15]Fevereiro!$G$30</f>
        <v>*</v>
      </c>
      <c r="AB19" s="11" t="str">
        <f>[15]Fevereiro!$G$31</f>
        <v>*</v>
      </c>
      <c r="AC19" s="11" t="str">
        <f>[15]Fevereiro!$G$32</f>
        <v>*</v>
      </c>
      <c r="AD19" s="11" t="str">
        <f>[15]Fevereiro!$G$33</f>
        <v>*</v>
      </c>
      <c r="AE19" s="15">
        <f t="shared" si="1"/>
        <v>34</v>
      </c>
      <c r="AF19" s="88">
        <f t="shared" si="2"/>
        <v>54.090909090909093</v>
      </c>
      <c r="AJ19" t="s">
        <v>47</v>
      </c>
    </row>
    <row r="20" spans="1:37" x14ac:dyDescent="0.2">
      <c r="A20" s="57" t="s">
        <v>5</v>
      </c>
      <c r="B20" s="11">
        <f>[16]Fevereiro!$G$5</f>
        <v>57</v>
      </c>
      <c r="C20" s="11">
        <f>[16]Fevereiro!$G$6</f>
        <v>56</v>
      </c>
      <c r="D20" s="11">
        <f>[16]Fevereiro!$G$7</f>
        <v>64</v>
      </c>
      <c r="E20" s="11">
        <f>[16]Fevereiro!$G$8</f>
        <v>46</v>
      </c>
      <c r="F20" s="11">
        <f>[16]Fevereiro!$G$9</f>
        <v>51</v>
      </c>
      <c r="G20" s="11">
        <f>[16]Fevereiro!$G$10</f>
        <v>58</v>
      </c>
      <c r="H20" s="11">
        <f>[16]Fevereiro!$G$11</f>
        <v>45</v>
      </c>
      <c r="I20" s="11">
        <f>[16]Fevereiro!$G$12</f>
        <v>41</v>
      </c>
      <c r="J20" s="11">
        <f>[16]Fevereiro!$G$13</f>
        <v>47</v>
      </c>
      <c r="K20" s="11">
        <f>[16]Fevereiro!$G$14</f>
        <v>57</v>
      </c>
      <c r="L20" s="11">
        <f>[16]Fevereiro!$G$15</f>
        <v>69</v>
      </c>
      <c r="M20" s="11">
        <f>[16]Fevereiro!$G$16</f>
        <v>53</v>
      </c>
      <c r="N20" s="11">
        <f>[16]Fevereiro!$G$17</f>
        <v>50</v>
      </c>
      <c r="O20" s="11">
        <f>[16]Fevereiro!$G$18</f>
        <v>35</v>
      </c>
      <c r="P20" s="11">
        <f>[16]Fevereiro!$G$19</f>
        <v>38</v>
      </c>
      <c r="Q20" s="11">
        <f>[16]Fevereiro!$G$20</f>
        <v>37</v>
      </c>
      <c r="R20" s="11">
        <f>[16]Fevereiro!$G$21</f>
        <v>36</v>
      </c>
      <c r="S20" s="11">
        <f>[16]Fevereiro!$G$22</f>
        <v>32</v>
      </c>
      <c r="T20" s="11">
        <f>[16]Fevereiro!$G$23</f>
        <v>50</v>
      </c>
      <c r="U20" s="11">
        <f>[16]Fevereiro!$G$24</f>
        <v>56</v>
      </c>
      <c r="V20" s="11">
        <f>[16]Fevereiro!$G$25</f>
        <v>61</v>
      </c>
      <c r="W20" s="11">
        <f>[16]Fevereiro!$G$26</f>
        <v>50</v>
      </c>
      <c r="X20" s="11">
        <f>[16]Fevereiro!$G$27</f>
        <v>40</v>
      </c>
      <c r="Y20" s="11">
        <f>[16]Fevereiro!$G$28</f>
        <v>53</v>
      </c>
      <c r="Z20" s="11">
        <f>[16]Fevereiro!$G$29</f>
        <v>46</v>
      </c>
      <c r="AA20" s="11">
        <f>[16]Fevereiro!$G$30</f>
        <v>62</v>
      </c>
      <c r="AB20" s="11">
        <f>[16]Fevereiro!$G$31</f>
        <v>24</v>
      </c>
      <c r="AC20" s="11">
        <f>[16]Fevereiro!$G$32</f>
        <v>26</v>
      </c>
      <c r="AD20" s="11">
        <f>[16]Fevereiro!$G$33</f>
        <v>30</v>
      </c>
      <c r="AE20" s="15" t="s">
        <v>226</v>
      </c>
      <c r="AF20" s="88" t="s">
        <v>226</v>
      </c>
      <c r="AG20" s="12" t="s">
        <v>47</v>
      </c>
    </row>
    <row r="21" spans="1:37" x14ac:dyDescent="0.2">
      <c r="A21" s="57" t="s">
        <v>43</v>
      </c>
      <c r="B21" s="11">
        <f>[17]Fevereiro!$G$5</f>
        <v>46</v>
      </c>
      <c r="C21" s="11">
        <f>[17]Fevereiro!$G$6</f>
        <v>50</v>
      </c>
      <c r="D21" s="11">
        <f>[17]Fevereiro!$G$7</f>
        <v>32</v>
      </c>
      <c r="E21" s="11">
        <f>[17]Fevereiro!$G$8</f>
        <v>42</v>
      </c>
      <c r="F21" s="11">
        <f>[17]Fevereiro!$G$9</f>
        <v>64</v>
      </c>
      <c r="G21" s="11">
        <f>[17]Fevereiro!$G$10</f>
        <v>49</v>
      </c>
      <c r="H21" s="11">
        <f>[17]Fevereiro!$G$11</f>
        <v>57</v>
      </c>
      <c r="I21" s="11">
        <f>[17]Fevereiro!$G$12</f>
        <v>51</v>
      </c>
      <c r="J21" s="11">
        <f>[17]Fevereiro!$G$13</f>
        <v>56</v>
      </c>
      <c r="K21" s="11">
        <f>[17]Fevereiro!$G$14</f>
        <v>63</v>
      </c>
      <c r="L21" s="11">
        <f>[17]Fevereiro!$G$15</f>
        <v>58</v>
      </c>
      <c r="M21" s="11">
        <f>[17]Fevereiro!$G$16</f>
        <v>54</v>
      </c>
      <c r="N21" s="11">
        <f>[17]Fevereiro!$G$17</f>
        <v>50</v>
      </c>
      <c r="O21" s="11">
        <f>[17]Fevereiro!$G$18</f>
        <v>49</v>
      </c>
      <c r="P21" s="11">
        <f>[17]Fevereiro!$G$19</f>
        <v>48</v>
      </c>
      <c r="Q21" s="11">
        <f>[17]Fevereiro!$G$20</f>
        <v>47</v>
      </c>
      <c r="R21" s="11">
        <f>[17]Fevereiro!$G$21</f>
        <v>43</v>
      </c>
      <c r="S21" s="11">
        <f>[17]Fevereiro!$G$22</f>
        <v>48</v>
      </c>
      <c r="T21" s="11">
        <f>[17]Fevereiro!$G$23</f>
        <v>52</v>
      </c>
      <c r="U21" s="11">
        <f>[17]Fevereiro!$G$24</f>
        <v>54</v>
      </c>
      <c r="V21" s="11">
        <f>[17]Fevereiro!$G$25</f>
        <v>57</v>
      </c>
      <c r="W21" s="11">
        <f>[17]Fevereiro!$G$26</f>
        <v>79</v>
      </c>
      <c r="X21" s="11">
        <f>[17]Fevereiro!$G$27</f>
        <v>56</v>
      </c>
      <c r="Y21" s="11">
        <f>[17]Fevereiro!$G$28</f>
        <v>66</v>
      </c>
      <c r="Z21" s="11">
        <f>[17]Fevereiro!$G$29</f>
        <v>52</v>
      </c>
      <c r="AA21" s="11">
        <f>[17]Fevereiro!$G$30</f>
        <v>61</v>
      </c>
      <c r="AB21" s="11">
        <f>[17]Fevereiro!$G$31</f>
        <v>61</v>
      </c>
      <c r="AC21" s="11">
        <f>[17]Fevereiro!$G$32</f>
        <v>53</v>
      </c>
      <c r="AD21" s="11">
        <f>[17]Fevereiro!$G$33</f>
        <v>46</v>
      </c>
      <c r="AE21" s="15">
        <f t="shared" si="1"/>
        <v>32</v>
      </c>
      <c r="AF21" s="88">
        <f t="shared" si="2"/>
        <v>53.241379310344826</v>
      </c>
      <c r="AH21" t="s">
        <v>47</v>
      </c>
      <c r="AJ21" s="12" t="s">
        <v>47</v>
      </c>
    </row>
    <row r="22" spans="1:37" x14ac:dyDescent="0.2">
      <c r="A22" s="57" t="s">
        <v>6</v>
      </c>
      <c r="B22" s="11">
        <f>[18]Fevereiro!$G$5</f>
        <v>57</v>
      </c>
      <c r="C22" s="11">
        <f>[18]Fevereiro!$G$6</f>
        <v>59</v>
      </c>
      <c r="D22" s="11">
        <f>[18]Fevereiro!$G$7</f>
        <v>43</v>
      </c>
      <c r="E22" s="11">
        <f>[18]Fevereiro!$G$8</f>
        <v>51</v>
      </c>
      <c r="F22" s="11">
        <f>[18]Fevereiro!$G$9</f>
        <v>67</v>
      </c>
      <c r="G22" s="11">
        <f>[18]Fevereiro!$G$10</f>
        <v>52</v>
      </c>
      <c r="H22" s="11">
        <f>[18]Fevereiro!$G$11</f>
        <v>50</v>
      </c>
      <c r="I22" s="11">
        <f>[18]Fevereiro!$G$12</f>
        <v>49</v>
      </c>
      <c r="J22" s="11">
        <f>[18]Fevereiro!$G$13</f>
        <v>57</v>
      </c>
      <c r="K22" s="11">
        <f>[18]Fevereiro!$G$14</f>
        <v>63</v>
      </c>
      <c r="L22" s="11">
        <f>[18]Fevereiro!$G$15</f>
        <v>63</v>
      </c>
      <c r="M22" s="11">
        <f>[18]Fevereiro!$G$16</f>
        <v>57</v>
      </c>
      <c r="N22" s="11">
        <f>[18]Fevereiro!$G$17</f>
        <v>48</v>
      </c>
      <c r="O22" s="11">
        <f>[18]Fevereiro!$G$18</f>
        <v>48</v>
      </c>
      <c r="P22" s="11">
        <f>[18]Fevereiro!$G$19</f>
        <v>54</v>
      </c>
      <c r="Q22" s="11">
        <f>[18]Fevereiro!$G$20</f>
        <v>50</v>
      </c>
      <c r="R22" s="11">
        <f>[18]Fevereiro!$G$21</f>
        <v>48</v>
      </c>
      <c r="S22" s="11">
        <f>[18]Fevereiro!$G$22</f>
        <v>58</v>
      </c>
      <c r="T22" s="11">
        <f>[18]Fevereiro!$G$23</f>
        <v>48</v>
      </c>
      <c r="U22" s="11">
        <f>[18]Fevereiro!$G$24</f>
        <v>56</v>
      </c>
      <c r="V22" s="11">
        <f>[18]Fevereiro!$G$25</f>
        <v>59</v>
      </c>
      <c r="W22" s="11">
        <f>[18]Fevereiro!$G$26</f>
        <v>74</v>
      </c>
      <c r="X22" s="11">
        <f>[18]Fevereiro!$G$27</f>
        <v>53</v>
      </c>
      <c r="Y22" s="11">
        <f>[18]Fevereiro!$G$28</f>
        <v>55</v>
      </c>
      <c r="Z22" s="11">
        <f>[18]Fevereiro!$G$29</f>
        <v>51</v>
      </c>
      <c r="AA22" s="11">
        <f>[18]Fevereiro!$G$30</f>
        <v>83</v>
      </c>
      <c r="AB22" s="11">
        <f>[18]Fevereiro!$G$31</f>
        <v>47</v>
      </c>
      <c r="AC22" s="11">
        <f>[18]Fevereiro!$G$32</f>
        <v>43</v>
      </c>
      <c r="AD22" s="11">
        <f>[18]Fevereiro!$G$33</f>
        <v>36</v>
      </c>
      <c r="AE22" s="15">
        <f t="shared" si="1"/>
        <v>36</v>
      </c>
      <c r="AF22" s="88">
        <f t="shared" si="2"/>
        <v>54.448275862068968</v>
      </c>
      <c r="AI22" t="s">
        <v>47</v>
      </c>
      <c r="AJ22" t="s">
        <v>47</v>
      </c>
    </row>
    <row r="23" spans="1:37" x14ac:dyDescent="0.2">
      <c r="A23" s="57" t="s">
        <v>7</v>
      </c>
      <c r="B23" s="11">
        <f>[19]Fevereiro!$G$5</f>
        <v>56</v>
      </c>
      <c r="C23" s="11">
        <f>[19]Fevereiro!$G$6</f>
        <v>65</v>
      </c>
      <c r="D23" s="11">
        <f>[19]Fevereiro!$G$7</f>
        <v>65</v>
      </c>
      <c r="E23" s="11">
        <f>[19]Fevereiro!$G$8</f>
        <v>62</v>
      </c>
      <c r="F23" s="11">
        <f>[19]Fevereiro!$G$9</f>
        <v>58</v>
      </c>
      <c r="G23" s="11">
        <f>[19]Fevereiro!$G$10</f>
        <v>47</v>
      </c>
      <c r="H23" s="11">
        <f>[19]Fevereiro!$G$11</f>
        <v>45</v>
      </c>
      <c r="I23" s="11">
        <f>[19]Fevereiro!$G$12</f>
        <v>53</v>
      </c>
      <c r="J23" s="11">
        <f>[19]Fevereiro!$G$13</f>
        <v>53</v>
      </c>
      <c r="K23" s="11">
        <f>[19]Fevereiro!$G$14</f>
        <v>47</v>
      </c>
      <c r="L23" s="11">
        <f>[19]Fevereiro!$G$15</f>
        <v>70</v>
      </c>
      <c r="M23" s="11">
        <f>[19]Fevereiro!$G$16</f>
        <v>56</v>
      </c>
      <c r="N23" s="11">
        <f>[19]Fevereiro!$G$17</f>
        <v>53</v>
      </c>
      <c r="O23" s="11">
        <f>[19]Fevereiro!$G$18</f>
        <v>52</v>
      </c>
      <c r="P23" s="11">
        <f>[19]Fevereiro!$G$19</f>
        <v>52</v>
      </c>
      <c r="Q23" s="11">
        <f>[19]Fevereiro!$G$20</f>
        <v>47</v>
      </c>
      <c r="R23" s="11">
        <f>[19]Fevereiro!$G$21</f>
        <v>41</v>
      </c>
      <c r="S23" s="11">
        <f>[19]Fevereiro!$G$22</f>
        <v>37</v>
      </c>
      <c r="T23" s="11">
        <f>[19]Fevereiro!$G$23</f>
        <v>46</v>
      </c>
      <c r="U23" s="11">
        <f>[19]Fevereiro!$G$24</f>
        <v>52</v>
      </c>
      <c r="V23" s="11">
        <f>[19]Fevereiro!$G$25</f>
        <v>45</v>
      </c>
      <c r="W23" s="11">
        <f>[19]Fevereiro!$G$26</f>
        <v>22</v>
      </c>
      <c r="X23" s="11">
        <f>[19]Fevereiro!$G$27</f>
        <v>41</v>
      </c>
      <c r="Y23" s="11">
        <f>[19]Fevereiro!$G$28</f>
        <v>60</v>
      </c>
      <c r="Z23" s="11">
        <f>[19]Fevereiro!$G$29</f>
        <v>44</v>
      </c>
      <c r="AA23" s="11">
        <f>[19]Fevereiro!$G$30</f>
        <v>58</v>
      </c>
      <c r="AB23" s="11">
        <f>[19]Fevereiro!$G$31</f>
        <v>29</v>
      </c>
      <c r="AC23" s="11">
        <f>[19]Fevereiro!$G$32</f>
        <v>30</v>
      </c>
      <c r="AD23" s="11">
        <f>[19]Fevereiro!$G$33</f>
        <v>30</v>
      </c>
      <c r="AE23" s="15">
        <f t="shared" si="1"/>
        <v>22</v>
      </c>
      <c r="AF23" s="88">
        <f t="shared" si="2"/>
        <v>48.827586206896555</v>
      </c>
      <c r="AH23" t="s">
        <v>47</v>
      </c>
      <c r="AI23" t="s">
        <v>47</v>
      </c>
      <c r="AK23" s="12" t="s">
        <v>47</v>
      </c>
    </row>
    <row r="24" spans="1:37" x14ac:dyDescent="0.2">
      <c r="A24" s="57" t="s">
        <v>169</v>
      </c>
      <c r="B24" s="11" t="str">
        <f>[20]Fevereiro!$G$5</f>
        <v>*</v>
      </c>
      <c r="C24" s="11" t="str">
        <f>[20]Fevereiro!$G$6</f>
        <v>*</v>
      </c>
      <c r="D24" s="11" t="str">
        <f>[20]Fevereiro!$G$7</f>
        <v>*</v>
      </c>
      <c r="E24" s="11" t="str">
        <f>[20]Fevereiro!$G$8</f>
        <v>*</v>
      </c>
      <c r="F24" s="11" t="str">
        <f>[20]Fevereiro!$G$9</f>
        <v>*</v>
      </c>
      <c r="G24" s="11" t="str">
        <f>[20]Fevereiro!$G$10</f>
        <v>*</v>
      </c>
      <c r="H24" s="11" t="str">
        <f>[20]Fevereiro!$G$11</f>
        <v>*</v>
      </c>
      <c r="I24" s="11" t="str">
        <f>[20]Fevereiro!$G$12</f>
        <v>*</v>
      </c>
      <c r="J24" s="11" t="str">
        <f>[20]Fevereiro!$G$13</f>
        <v>*</v>
      </c>
      <c r="K24" s="11" t="str">
        <f>[20]Fevereiro!$G$14</f>
        <v>*</v>
      </c>
      <c r="L24" s="11" t="str">
        <f>[20]Fevereiro!$G$15</f>
        <v>*</v>
      </c>
      <c r="M24" s="11" t="str">
        <f>[20]Fevereiro!$G$16</f>
        <v>*</v>
      </c>
      <c r="N24" s="11" t="str">
        <f>[20]Fevereiro!$G$17</f>
        <v>*</v>
      </c>
      <c r="O24" s="11" t="str">
        <f>[20]Fevereiro!$G$18</f>
        <v>*</v>
      </c>
      <c r="P24" s="11" t="str">
        <f>[20]Fevereiro!$G$19</f>
        <v>*</v>
      </c>
      <c r="Q24" s="11" t="str">
        <f>[20]Fevereiro!$G$20</f>
        <v>*</v>
      </c>
      <c r="R24" s="11" t="str">
        <f>[20]Fevereiro!$G$21</f>
        <v>*</v>
      </c>
      <c r="S24" s="11" t="str">
        <f>[20]Fevereiro!$G$22</f>
        <v>*</v>
      </c>
      <c r="T24" s="11" t="str">
        <f>[20]Fevereiro!$G$23</f>
        <v>*</v>
      </c>
      <c r="U24" s="11" t="str">
        <f>[20]Fevereiro!$G$24</f>
        <v>*</v>
      </c>
      <c r="V24" s="11" t="str">
        <f>[20]Fevereiro!$G$25</f>
        <v>*</v>
      </c>
      <c r="W24" s="11" t="str">
        <f>[20]Fevereiro!$G$26</f>
        <v>*</v>
      </c>
      <c r="X24" s="11" t="str">
        <f>[20]Fevereiro!$G$27</f>
        <v>*</v>
      </c>
      <c r="Y24" s="11" t="str">
        <f>[20]Fevereiro!$G$28</f>
        <v>*</v>
      </c>
      <c r="Z24" s="11" t="str">
        <f>[20]Fevereiro!$G$29</f>
        <v>*</v>
      </c>
      <c r="AA24" s="11" t="str">
        <f>[20]Fevereiro!$G$30</f>
        <v>*</v>
      </c>
      <c r="AB24" s="11" t="str">
        <f>[20]Fevereiro!$G$31</f>
        <v>*</v>
      </c>
      <c r="AC24" s="11" t="str">
        <f>[20]Fevereiro!$G$32</f>
        <v>*</v>
      </c>
      <c r="AD24" s="11" t="str">
        <f>[20]Fevereiro!$G$33</f>
        <v>*</v>
      </c>
      <c r="AE24" s="15" t="s">
        <v>226</v>
      </c>
      <c r="AF24" s="88" t="s">
        <v>226</v>
      </c>
      <c r="AH24" t="s">
        <v>47</v>
      </c>
    </row>
    <row r="25" spans="1:37" x14ac:dyDescent="0.2">
      <c r="A25" s="57" t="s">
        <v>170</v>
      </c>
      <c r="B25" s="11">
        <f>[21]Fevereiro!$G$5</f>
        <v>66</v>
      </c>
      <c r="C25" s="11">
        <f>[21]Fevereiro!$G$6</f>
        <v>70</v>
      </c>
      <c r="D25" s="11">
        <f>[21]Fevereiro!$G$7</f>
        <v>61</v>
      </c>
      <c r="E25" s="11">
        <f>[21]Fevereiro!$G$8</f>
        <v>61</v>
      </c>
      <c r="F25" s="11">
        <f>[21]Fevereiro!$G$9</f>
        <v>66</v>
      </c>
      <c r="G25" s="11">
        <f>[21]Fevereiro!$G$10</f>
        <v>50</v>
      </c>
      <c r="H25" s="11">
        <f>[21]Fevereiro!$G$11</f>
        <v>52</v>
      </c>
      <c r="I25" s="11">
        <f>[21]Fevereiro!$G$12</f>
        <v>53</v>
      </c>
      <c r="J25" s="11">
        <f>[21]Fevereiro!$G$13</f>
        <v>48</v>
      </c>
      <c r="K25" s="11">
        <f>[21]Fevereiro!$G$14</f>
        <v>56</v>
      </c>
      <c r="L25" s="11">
        <f>[21]Fevereiro!$G$15</f>
        <v>61</v>
      </c>
      <c r="M25" s="11">
        <f>[21]Fevereiro!$G$16</f>
        <v>51</v>
      </c>
      <c r="N25" s="11">
        <f>[21]Fevereiro!$G$17</f>
        <v>44</v>
      </c>
      <c r="O25" s="11">
        <f>[21]Fevereiro!$G$18</f>
        <v>47</v>
      </c>
      <c r="P25" s="11">
        <f>[21]Fevereiro!$G$19</f>
        <v>47</v>
      </c>
      <c r="Q25" s="11">
        <f>[21]Fevereiro!$G$20</f>
        <v>45</v>
      </c>
      <c r="R25" s="11">
        <f>[21]Fevereiro!$G$21</f>
        <v>40</v>
      </c>
      <c r="S25" s="11">
        <f>[21]Fevereiro!$G$22</f>
        <v>39</v>
      </c>
      <c r="T25" s="11">
        <f>[21]Fevereiro!$G$23</f>
        <v>47</v>
      </c>
      <c r="U25" s="11">
        <f>[21]Fevereiro!$G$24</f>
        <v>54</v>
      </c>
      <c r="V25" s="11">
        <f>[21]Fevereiro!$G$25</f>
        <v>38</v>
      </c>
      <c r="W25" s="11">
        <f>[21]Fevereiro!$G$26</f>
        <v>26</v>
      </c>
      <c r="X25" s="11">
        <f>[21]Fevereiro!$G$27</f>
        <v>44</v>
      </c>
      <c r="Y25" s="11">
        <f>[21]Fevereiro!$G$28</f>
        <v>54</v>
      </c>
      <c r="Z25" s="11">
        <f>[21]Fevereiro!$G$29</f>
        <v>45</v>
      </c>
      <c r="AA25" s="11">
        <f>[21]Fevereiro!$G$30</f>
        <v>51</v>
      </c>
      <c r="AB25" s="11">
        <f>[21]Fevereiro!$G$31</f>
        <v>33</v>
      </c>
      <c r="AC25" s="11">
        <f>[21]Fevereiro!$G$32</f>
        <v>45</v>
      </c>
      <c r="AD25" s="11">
        <f>[21]Fevereiro!$G$33</f>
        <v>41</v>
      </c>
      <c r="AE25" s="15">
        <f t="shared" si="1"/>
        <v>26</v>
      </c>
      <c r="AF25" s="88">
        <f t="shared" si="2"/>
        <v>49.482758620689658</v>
      </c>
      <c r="AG25" s="12" t="s">
        <v>47</v>
      </c>
      <c r="AH25" t="s">
        <v>47</v>
      </c>
    </row>
    <row r="26" spans="1:37" x14ac:dyDescent="0.2">
      <c r="A26" s="57" t="s">
        <v>171</v>
      </c>
      <c r="B26" s="11">
        <f>[22]Fevereiro!$G$5</f>
        <v>58</v>
      </c>
      <c r="C26" s="11">
        <f>[22]Fevereiro!$G$6</f>
        <v>66</v>
      </c>
      <c r="D26" s="11">
        <f>[22]Fevereiro!$G$7</f>
        <v>67</v>
      </c>
      <c r="E26" s="11">
        <f>[22]Fevereiro!$G$8</f>
        <v>65</v>
      </c>
      <c r="F26" s="11">
        <f>[22]Fevereiro!$G$9</f>
        <v>61</v>
      </c>
      <c r="G26" s="11">
        <f>[22]Fevereiro!$G$10</f>
        <v>50</v>
      </c>
      <c r="H26" s="11">
        <f>[22]Fevereiro!$G$11</f>
        <v>42</v>
      </c>
      <c r="I26" s="11">
        <f>[22]Fevereiro!$G$12</f>
        <v>56</v>
      </c>
      <c r="J26" s="11">
        <f>[22]Fevereiro!$G$13</f>
        <v>51</v>
      </c>
      <c r="K26" s="11">
        <f>[22]Fevereiro!$G$14</f>
        <v>47</v>
      </c>
      <c r="L26" s="11">
        <f>[22]Fevereiro!$G$15</f>
        <v>70</v>
      </c>
      <c r="M26" s="11">
        <f>[22]Fevereiro!$G$16</f>
        <v>58</v>
      </c>
      <c r="N26" s="11">
        <f>[22]Fevereiro!$G$17</f>
        <v>53</v>
      </c>
      <c r="O26" s="11">
        <f>[22]Fevereiro!$G$18</f>
        <v>50</v>
      </c>
      <c r="P26" s="11">
        <f>[22]Fevereiro!$G$19</f>
        <v>51</v>
      </c>
      <c r="Q26" s="11">
        <f>[22]Fevereiro!$G$20</f>
        <v>46</v>
      </c>
      <c r="R26" s="11">
        <f>[22]Fevereiro!$G$21</f>
        <v>40</v>
      </c>
      <c r="S26" s="11">
        <f>[22]Fevereiro!$G$22</f>
        <v>43</v>
      </c>
      <c r="T26" s="11">
        <f>[22]Fevereiro!$G$23</f>
        <v>51</v>
      </c>
      <c r="U26" s="11">
        <f>[22]Fevereiro!$G$24</f>
        <v>53</v>
      </c>
      <c r="V26" s="11">
        <f>[22]Fevereiro!$G$25</f>
        <v>46</v>
      </c>
      <c r="W26" s="11">
        <f>[22]Fevereiro!$G$26</f>
        <v>26</v>
      </c>
      <c r="X26" s="11">
        <f>[22]Fevereiro!$G$27</f>
        <v>41</v>
      </c>
      <c r="Y26" s="11">
        <f>[22]Fevereiro!$G$28</f>
        <v>59</v>
      </c>
      <c r="Z26" s="11">
        <f>[22]Fevereiro!$G$29</f>
        <v>49</v>
      </c>
      <c r="AA26" s="11">
        <f>[22]Fevereiro!$G$30</f>
        <v>61</v>
      </c>
      <c r="AB26" s="11">
        <f>[22]Fevereiro!$G$31</f>
        <v>32</v>
      </c>
      <c r="AC26" s="11">
        <f>[22]Fevereiro!$G$32</f>
        <v>40</v>
      </c>
      <c r="AD26" s="11">
        <f>[22]Fevereiro!$G$33</f>
        <v>35</v>
      </c>
      <c r="AE26" s="15">
        <f t="shared" ref="AE26" si="3">MIN(B26:AD26)</f>
        <v>26</v>
      </c>
      <c r="AF26" s="88">
        <f t="shared" ref="AF26" si="4">AVERAGE(B26:AD26)</f>
        <v>50.586206896551722</v>
      </c>
      <c r="AH26" t="s">
        <v>47</v>
      </c>
      <c r="AK26" t="s">
        <v>47</v>
      </c>
    </row>
    <row r="27" spans="1:37" x14ac:dyDescent="0.2">
      <c r="A27" s="57" t="s">
        <v>8</v>
      </c>
      <c r="B27" s="11">
        <f>[23]Fevereiro!$G$5</f>
        <v>74</v>
      </c>
      <c r="C27" s="11">
        <f>[23]Fevereiro!$G$6</f>
        <v>66</v>
      </c>
      <c r="D27" s="11">
        <f>[23]Fevereiro!$G$7</f>
        <v>59</v>
      </c>
      <c r="E27" s="11">
        <f>[23]Fevereiro!$G$8</f>
        <v>63</v>
      </c>
      <c r="F27" s="11">
        <f>[23]Fevereiro!$G$9</f>
        <v>62</v>
      </c>
      <c r="G27" s="11">
        <f>[23]Fevereiro!$G$10</f>
        <v>52</v>
      </c>
      <c r="H27" s="11">
        <f>[23]Fevereiro!$G$11</f>
        <v>52</v>
      </c>
      <c r="I27" s="11">
        <f>[23]Fevereiro!$G$12</f>
        <v>53</v>
      </c>
      <c r="J27" s="11">
        <f>[23]Fevereiro!$G$13</f>
        <v>50</v>
      </c>
      <c r="K27" s="11">
        <f>[23]Fevereiro!$G$14</f>
        <v>56</v>
      </c>
      <c r="L27" s="11">
        <f>[23]Fevereiro!$G$15</f>
        <v>60</v>
      </c>
      <c r="M27" s="11">
        <f>[23]Fevereiro!$G$16</f>
        <v>49</v>
      </c>
      <c r="N27" s="11">
        <f>[23]Fevereiro!$G$17</f>
        <v>40</v>
      </c>
      <c r="O27" s="11">
        <f>[23]Fevereiro!$G$18</f>
        <v>48</v>
      </c>
      <c r="P27" s="11">
        <f>[23]Fevereiro!$G$19</f>
        <v>43</v>
      </c>
      <c r="Q27" s="11">
        <f>[23]Fevereiro!$G$20</f>
        <v>43</v>
      </c>
      <c r="R27" s="11">
        <f>[23]Fevereiro!$G$21</f>
        <v>43</v>
      </c>
      <c r="S27" s="11">
        <f>[23]Fevereiro!$G$22</f>
        <v>39</v>
      </c>
      <c r="T27" s="11">
        <f>[23]Fevereiro!$G$23</f>
        <v>55</v>
      </c>
      <c r="U27" s="11">
        <f>[23]Fevereiro!$G$24</f>
        <v>51</v>
      </c>
      <c r="V27" s="11">
        <f>[23]Fevereiro!$G$25</f>
        <v>36</v>
      </c>
      <c r="W27" s="11">
        <f>[23]Fevereiro!$G$26</f>
        <v>26</v>
      </c>
      <c r="X27" s="11">
        <f>[23]Fevereiro!$G$27</f>
        <v>41</v>
      </c>
      <c r="Y27" s="11">
        <f>[23]Fevereiro!$G$28</f>
        <v>52</v>
      </c>
      <c r="Z27" s="11">
        <f>[23]Fevereiro!$G$29</f>
        <v>46</v>
      </c>
      <c r="AA27" s="11">
        <f>[23]Fevereiro!$G$30</f>
        <v>54</v>
      </c>
      <c r="AB27" s="11">
        <f>[23]Fevereiro!$G$31</f>
        <v>36</v>
      </c>
      <c r="AC27" s="11">
        <f>[23]Fevereiro!$G$32</f>
        <v>43</v>
      </c>
      <c r="AD27" s="11">
        <f>[23]Fevereiro!$G$33</f>
        <v>36</v>
      </c>
      <c r="AE27" s="15">
        <f t="shared" si="1"/>
        <v>26</v>
      </c>
      <c r="AF27" s="88">
        <f t="shared" si="2"/>
        <v>49.241379310344826</v>
      </c>
      <c r="AH27" t="s">
        <v>47</v>
      </c>
      <c r="AI27" t="s">
        <v>47</v>
      </c>
      <c r="AJ27" t="s">
        <v>47</v>
      </c>
    </row>
    <row r="28" spans="1:37" x14ac:dyDescent="0.2">
      <c r="A28" s="57" t="s">
        <v>9</v>
      </c>
      <c r="B28" s="11">
        <f>[24]Fevereiro!$G$5</f>
        <v>53</v>
      </c>
      <c r="C28" s="11">
        <f>[24]Fevereiro!$G$6</f>
        <v>54</v>
      </c>
      <c r="D28" s="11">
        <f>[24]Fevereiro!$G$7</f>
        <v>64</v>
      </c>
      <c r="E28" s="11">
        <f>[24]Fevereiro!$G$8</f>
        <v>55</v>
      </c>
      <c r="F28" s="11">
        <f>[24]Fevereiro!$G$9</f>
        <v>49</v>
      </c>
      <c r="G28" s="11">
        <f>[24]Fevereiro!$G$10</f>
        <v>45</v>
      </c>
      <c r="H28" s="11">
        <f>[24]Fevereiro!$G$11</f>
        <v>49</v>
      </c>
      <c r="I28" s="11">
        <f>[24]Fevereiro!$G$12</f>
        <v>54</v>
      </c>
      <c r="J28" s="11">
        <f>[24]Fevereiro!$G$13</f>
        <v>45</v>
      </c>
      <c r="K28" s="11">
        <f>[24]Fevereiro!$G$14</f>
        <v>52</v>
      </c>
      <c r="L28" s="11">
        <f>[24]Fevereiro!$G$15</f>
        <v>66</v>
      </c>
      <c r="M28" s="11">
        <f>[24]Fevereiro!$G$16</f>
        <v>47</v>
      </c>
      <c r="N28" s="11">
        <f>[24]Fevereiro!$G$17</f>
        <v>42</v>
      </c>
      <c r="O28" s="11">
        <f>[24]Fevereiro!$G$18</f>
        <v>41</v>
      </c>
      <c r="P28" s="11">
        <f>[24]Fevereiro!$G$19</f>
        <v>39</v>
      </c>
      <c r="Q28" s="11">
        <f>[24]Fevereiro!$G$20</f>
        <v>37</v>
      </c>
      <c r="R28" s="11">
        <f>[24]Fevereiro!$G$21</f>
        <v>35</v>
      </c>
      <c r="S28" s="11">
        <f>[24]Fevereiro!$G$22</f>
        <v>35</v>
      </c>
      <c r="T28" s="11">
        <f>[24]Fevereiro!$G$23</f>
        <v>45</v>
      </c>
      <c r="U28" s="11">
        <f>[24]Fevereiro!$G$24</f>
        <v>59</v>
      </c>
      <c r="V28" s="11">
        <f>[24]Fevereiro!$G$25</f>
        <v>53</v>
      </c>
      <c r="W28" s="11">
        <f>[24]Fevereiro!$G$26</f>
        <v>25</v>
      </c>
      <c r="X28" s="11">
        <f>[24]Fevereiro!$G$27</f>
        <v>36</v>
      </c>
      <c r="Y28" s="11">
        <f>[24]Fevereiro!$G$28</f>
        <v>53</v>
      </c>
      <c r="Z28" s="11">
        <f>[24]Fevereiro!$G$29</f>
        <v>54</v>
      </c>
      <c r="AA28" s="11">
        <f>[24]Fevereiro!$G$30</f>
        <v>67</v>
      </c>
      <c r="AB28" s="11">
        <f>[24]Fevereiro!$G$31</f>
        <v>33</v>
      </c>
      <c r="AC28" s="11">
        <f>[24]Fevereiro!$G$32</f>
        <v>39</v>
      </c>
      <c r="AD28" s="11">
        <f>[24]Fevereiro!$G$33</f>
        <v>39</v>
      </c>
      <c r="AE28" s="15">
        <f t="shared" si="1"/>
        <v>25</v>
      </c>
      <c r="AF28" s="88">
        <f t="shared" si="2"/>
        <v>47.068965517241381</v>
      </c>
      <c r="AJ28" t="s">
        <v>47</v>
      </c>
    </row>
    <row r="29" spans="1:37" x14ac:dyDescent="0.2">
      <c r="A29" s="57" t="s">
        <v>42</v>
      </c>
      <c r="B29" s="11">
        <f>[25]Fevereiro!$G$5</f>
        <v>76</v>
      </c>
      <c r="C29" s="11">
        <f>[25]Fevereiro!$G$6</f>
        <v>70</v>
      </c>
      <c r="D29" s="11">
        <f>[25]Fevereiro!$G$7</f>
        <v>65</v>
      </c>
      <c r="E29" s="11">
        <f>[25]Fevereiro!$G$8</f>
        <v>64</v>
      </c>
      <c r="F29" s="11">
        <f>[25]Fevereiro!$G$9</f>
        <v>59</v>
      </c>
      <c r="G29" s="11">
        <f>[25]Fevereiro!$G$10</f>
        <v>59</v>
      </c>
      <c r="H29" s="11">
        <f>[25]Fevereiro!$G$11</f>
        <v>62</v>
      </c>
      <c r="I29" s="11">
        <f>[25]Fevereiro!$G$12</f>
        <v>55</v>
      </c>
      <c r="J29" s="11">
        <f>[25]Fevereiro!$G$13</f>
        <v>55</v>
      </c>
      <c r="K29" s="11">
        <f>[25]Fevereiro!$G$14</f>
        <v>65</v>
      </c>
      <c r="L29" s="11">
        <f>[25]Fevereiro!$G$15</f>
        <v>70</v>
      </c>
      <c r="M29" s="11">
        <f>[25]Fevereiro!$G$16</f>
        <v>63</v>
      </c>
      <c r="N29" s="11">
        <f>[25]Fevereiro!$G$17</f>
        <v>63</v>
      </c>
      <c r="O29" s="11">
        <f>[25]Fevereiro!$G$18</f>
        <v>62</v>
      </c>
      <c r="P29" s="11">
        <f>[25]Fevereiro!$G$19</f>
        <v>53</v>
      </c>
      <c r="Q29" s="11">
        <f>[25]Fevereiro!$G$20</f>
        <v>58</v>
      </c>
      <c r="R29" s="11">
        <f>[25]Fevereiro!$G$21</f>
        <v>53</v>
      </c>
      <c r="S29" s="11">
        <f>[25]Fevereiro!$G$22</f>
        <v>53</v>
      </c>
      <c r="T29" s="11">
        <f>[25]Fevereiro!$G$23</f>
        <v>56</v>
      </c>
      <c r="U29" s="11">
        <f>[25]Fevereiro!$G$24</f>
        <v>59</v>
      </c>
      <c r="V29" s="11">
        <f>[25]Fevereiro!$G$25</f>
        <v>58</v>
      </c>
      <c r="W29" s="11">
        <f>[25]Fevereiro!$G$26</f>
        <v>37</v>
      </c>
      <c r="X29" s="11">
        <f>[25]Fevereiro!$G$27</f>
        <v>39</v>
      </c>
      <c r="Y29" s="11">
        <f>[25]Fevereiro!$G$28</f>
        <v>44</v>
      </c>
      <c r="Z29" s="11">
        <f>[25]Fevereiro!$G$29</f>
        <v>60</v>
      </c>
      <c r="AA29" s="11">
        <f>[25]Fevereiro!$G$30</f>
        <v>68</v>
      </c>
      <c r="AB29" s="11">
        <f>[25]Fevereiro!$G$31</f>
        <v>42</v>
      </c>
      <c r="AC29" s="11">
        <f>[25]Fevereiro!$G$32</f>
        <v>35</v>
      </c>
      <c r="AD29" s="11">
        <f>[25]Fevereiro!$G$33</f>
        <v>37</v>
      </c>
      <c r="AE29" s="15">
        <f t="shared" si="1"/>
        <v>35</v>
      </c>
      <c r="AF29" s="88">
        <f t="shared" si="2"/>
        <v>56.551724137931032</v>
      </c>
      <c r="AI29" t="s">
        <v>47</v>
      </c>
      <c r="AJ29" t="s">
        <v>47</v>
      </c>
    </row>
    <row r="30" spans="1:37" x14ac:dyDescent="0.2">
      <c r="A30" s="57" t="s">
        <v>10</v>
      </c>
      <c r="B30" s="11">
        <f>[26]Fevereiro!$G$5</f>
        <v>59</v>
      </c>
      <c r="C30" s="11">
        <f>[26]Fevereiro!$G$6</f>
        <v>57</v>
      </c>
      <c r="D30" s="11">
        <f>[26]Fevereiro!$G$7</f>
        <v>60</v>
      </c>
      <c r="E30" s="11">
        <f>[26]Fevereiro!$G$8</f>
        <v>57</v>
      </c>
      <c r="F30" s="11">
        <f>[26]Fevereiro!$G$9</f>
        <v>56</v>
      </c>
      <c r="G30" s="11">
        <f>[26]Fevereiro!$G$10</f>
        <v>46</v>
      </c>
      <c r="H30" s="11">
        <f>[26]Fevereiro!$G$11</f>
        <v>47</v>
      </c>
      <c r="I30" s="11">
        <f>[26]Fevereiro!$G$12</f>
        <v>59</v>
      </c>
      <c r="J30" s="11">
        <f>[26]Fevereiro!$G$13</f>
        <v>49</v>
      </c>
      <c r="K30" s="11">
        <f>[26]Fevereiro!$G$14</f>
        <v>41</v>
      </c>
      <c r="L30" s="11">
        <f>[26]Fevereiro!$G$15</f>
        <v>66</v>
      </c>
      <c r="M30" s="11">
        <f>[26]Fevereiro!$G$16</f>
        <v>47</v>
      </c>
      <c r="N30" s="11">
        <f>[26]Fevereiro!$G$17</f>
        <v>44</v>
      </c>
      <c r="O30" s="11">
        <f>[26]Fevereiro!$G$18</f>
        <v>49</v>
      </c>
      <c r="P30" s="11">
        <f>[26]Fevereiro!$G$19</f>
        <v>45</v>
      </c>
      <c r="Q30" s="11">
        <f>[26]Fevereiro!$G$20</f>
        <v>48</v>
      </c>
      <c r="R30" s="11">
        <f>[26]Fevereiro!$G$21</f>
        <v>37</v>
      </c>
      <c r="S30" s="11">
        <f>[26]Fevereiro!$G$22</f>
        <v>37</v>
      </c>
      <c r="T30" s="11">
        <f>[26]Fevereiro!$G$23</f>
        <v>46</v>
      </c>
      <c r="U30" s="11">
        <f>[26]Fevereiro!$G$24</f>
        <v>54</v>
      </c>
      <c r="V30" s="11">
        <f>[26]Fevereiro!$G$25</f>
        <v>40</v>
      </c>
      <c r="W30" s="11">
        <f>[26]Fevereiro!$G$26</f>
        <v>23</v>
      </c>
      <c r="X30" s="11">
        <f>[26]Fevereiro!$G$27</f>
        <v>40</v>
      </c>
      <c r="Y30" s="11">
        <f>[26]Fevereiro!$G$28</f>
        <v>55</v>
      </c>
      <c r="Z30" s="11">
        <f>[26]Fevereiro!$G$29</f>
        <v>43</v>
      </c>
      <c r="AA30" s="11">
        <f>[26]Fevereiro!$G$30</f>
        <v>58</v>
      </c>
      <c r="AB30" s="11">
        <f>[26]Fevereiro!$G$31</f>
        <v>35</v>
      </c>
      <c r="AC30" s="11">
        <f>[26]Fevereiro!$G$32</f>
        <v>33</v>
      </c>
      <c r="AD30" s="11">
        <f>[26]Fevereiro!$G$33</f>
        <v>37</v>
      </c>
      <c r="AE30" s="15">
        <f t="shared" si="1"/>
        <v>23</v>
      </c>
      <c r="AF30" s="88">
        <f t="shared" si="2"/>
        <v>47.172413793103445</v>
      </c>
      <c r="AI30" t="s">
        <v>47</v>
      </c>
      <c r="AJ30" t="s">
        <v>47</v>
      </c>
    </row>
    <row r="31" spans="1:37" x14ac:dyDescent="0.2">
      <c r="A31" s="57" t="s">
        <v>172</v>
      </c>
      <c r="B31" s="11">
        <f>[27]Fevereiro!$G$5</f>
        <v>62</v>
      </c>
      <c r="C31" s="11">
        <f>[27]Fevereiro!$G$6</f>
        <v>70</v>
      </c>
      <c r="D31" s="11">
        <f>[27]Fevereiro!$G$7</f>
        <v>69</v>
      </c>
      <c r="E31" s="11">
        <f>[27]Fevereiro!$G$8</f>
        <v>64</v>
      </c>
      <c r="F31" s="11">
        <f>[27]Fevereiro!$G$9</f>
        <v>64</v>
      </c>
      <c r="G31" s="11">
        <f>[27]Fevereiro!$G$10</f>
        <v>52</v>
      </c>
      <c r="H31" s="11">
        <f>[27]Fevereiro!$G$11</f>
        <v>51</v>
      </c>
      <c r="I31" s="11">
        <f>[27]Fevereiro!$G$12</f>
        <v>57</v>
      </c>
      <c r="J31" s="11">
        <f>[27]Fevereiro!$G$13</f>
        <v>55</v>
      </c>
      <c r="K31" s="11">
        <f>[27]Fevereiro!$G$14</f>
        <v>44</v>
      </c>
      <c r="L31" s="11">
        <f>[27]Fevereiro!$G$15</f>
        <v>68</v>
      </c>
      <c r="M31" s="11">
        <f>[27]Fevereiro!$G$16</f>
        <v>57</v>
      </c>
      <c r="N31" s="11">
        <f>[27]Fevereiro!$G$17</f>
        <v>48</v>
      </c>
      <c r="O31" s="11">
        <f>[27]Fevereiro!$G$18</f>
        <v>52</v>
      </c>
      <c r="P31" s="11">
        <f>[27]Fevereiro!$G$19</f>
        <v>43</v>
      </c>
      <c r="Q31" s="11">
        <f>[27]Fevereiro!$G$20</f>
        <v>52</v>
      </c>
      <c r="R31" s="11">
        <f>[27]Fevereiro!$G$21</f>
        <v>40</v>
      </c>
      <c r="S31" s="11">
        <f>[27]Fevereiro!$G$22</f>
        <v>42</v>
      </c>
      <c r="T31" s="11">
        <f>[27]Fevereiro!$G$23</f>
        <v>43</v>
      </c>
      <c r="U31" s="11">
        <f>[27]Fevereiro!$G$24</f>
        <v>54</v>
      </c>
      <c r="V31" s="11">
        <f>[27]Fevereiro!$G$25</f>
        <v>44</v>
      </c>
      <c r="W31" s="11">
        <f>[27]Fevereiro!$G$26</f>
        <v>24</v>
      </c>
      <c r="X31" s="11">
        <f>[27]Fevereiro!$G$27</f>
        <v>34</v>
      </c>
      <c r="Y31" s="11">
        <f>[27]Fevereiro!$G$28</f>
        <v>51</v>
      </c>
      <c r="Z31" s="11">
        <f>[27]Fevereiro!$G$29</f>
        <v>47</v>
      </c>
      <c r="AA31" s="11">
        <f>[27]Fevereiro!$G$30</f>
        <v>56</v>
      </c>
      <c r="AB31" s="11">
        <f>[27]Fevereiro!$G$31</f>
        <v>31</v>
      </c>
      <c r="AC31" s="11">
        <f>[27]Fevereiro!$G$32</f>
        <v>33</v>
      </c>
      <c r="AD31" s="11">
        <f>[27]Fevereiro!$G$33</f>
        <v>33</v>
      </c>
      <c r="AE31" s="15">
        <f t="shared" si="1"/>
        <v>24</v>
      </c>
      <c r="AF31" s="88">
        <f t="shared" si="2"/>
        <v>49.655172413793103</v>
      </c>
      <c r="AG31" s="12" t="s">
        <v>47</v>
      </c>
      <c r="AH31" t="s">
        <v>47</v>
      </c>
      <c r="AJ31" t="s">
        <v>47</v>
      </c>
    </row>
    <row r="32" spans="1:37" x14ac:dyDescent="0.2">
      <c r="A32" s="57" t="s">
        <v>11</v>
      </c>
      <c r="B32" s="11" t="str">
        <f>[28]Fevereiro!$G$5</f>
        <v>*</v>
      </c>
      <c r="C32" s="11" t="str">
        <f>[28]Fevereiro!$G$6</f>
        <v>*</v>
      </c>
      <c r="D32" s="11" t="str">
        <f>[28]Fevereiro!$G$7</f>
        <v>*</v>
      </c>
      <c r="E32" s="11" t="str">
        <f>[28]Fevereiro!$G$8</f>
        <v>*</v>
      </c>
      <c r="F32" s="11" t="str">
        <f>[28]Fevereiro!$G$9</f>
        <v>*</v>
      </c>
      <c r="G32" s="11" t="str">
        <f>[28]Fevereiro!$G$10</f>
        <v>*</v>
      </c>
      <c r="H32" s="11" t="str">
        <f>[28]Fevereiro!$G$11</f>
        <v>*</v>
      </c>
      <c r="I32" s="11" t="str">
        <f>[28]Fevereiro!$G$12</f>
        <v>*</v>
      </c>
      <c r="J32" s="11" t="str">
        <f>[28]Fevereiro!$G$13</f>
        <v>*</v>
      </c>
      <c r="K32" s="11" t="str">
        <f>[28]Fevereiro!$G$14</f>
        <v>*</v>
      </c>
      <c r="L32" s="11" t="str">
        <f>[28]Fevereiro!$G$15</f>
        <v>*</v>
      </c>
      <c r="M32" s="11" t="str">
        <f>[28]Fevereiro!$G$16</f>
        <v>*</v>
      </c>
      <c r="N32" s="11" t="str">
        <f>[28]Fevereiro!$G$17</f>
        <v>*</v>
      </c>
      <c r="O32" s="11" t="str">
        <f>[28]Fevereiro!$G$18</f>
        <v>*</v>
      </c>
      <c r="P32" s="11" t="str">
        <f>[28]Fevereiro!$G$19</f>
        <v>*</v>
      </c>
      <c r="Q32" s="11" t="str">
        <f>[28]Fevereiro!$G$20</f>
        <v>*</v>
      </c>
      <c r="R32" s="11" t="str">
        <f>[28]Fevereiro!$G$21</f>
        <v>*</v>
      </c>
      <c r="S32" s="11" t="str">
        <f>[28]Fevereiro!$G$22</f>
        <v>*</v>
      </c>
      <c r="T32" s="11" t="str">
        <f>[28]Fevereiro!$G$23</f>
        <v>*</v>
      </c>
      <c r="U32" s="11" t="str">
        <f>[28]Fevereiro!$G$24</f>
        <v>*</v>
      </c>
      <c r="V32" s="11" t="str">
        <f>[28]Fevereiro!$G$25</f>
        <v>*</v>
      </c>
      <c r="W32" s="11" t="str">
        <f>[28]Fevereiro!$G$26</f>
        <v>*</v>
      </c>
      <c r="X32" s="11" t="str">
        <f>[28]Fevereiro!$G$27</f>
        <v>*</v>
      </c>
      <c r="Y32" s="11" t="str">
        <f>[28]Fevereiro!$G$28</f>
        <v>*</v>
      </c>
      <c r="Z32" s="11" t="str">
        <f>[28]Fevereiro!$G$29</f>
        <v>*</v>
      </c>
      <c r="AA32" s="11" t="str">
        <f>[28]Fevereiro!$G$30</f>
        <v>*</v>
      </c>
      <c r="AB32" s="11" t="str">
        <f>[28]Fevereiro!$G$31</f>
        <v>*</v>
      </c>
      <c r="AC32" s="11" t="str">
        <f>[28]Fevereiro!$G$32</f>
        <v>*</v>
      </c>
      <c r="AD32" s="11" t="str">
        <f>[28]Fevereiro!$G$33</f>
        <v>*</v>
      </c>
      <c r="AE32" s="15" t="s">
        <v>226</v>
      </c>
      <c r="AF32" s="88" t="s">
        <v>226</v>
      </c>
      <c r="AJ32" t="s">
        <v>47</v>
      </c>
    </row>
    <row r="33" spans="1:38" s="5" customFormat="1" x14ac:dyDescent="0.2">
      <c r="A33" s="57" t="s">
        <v>12</v>
      </c>
      <c r="B33" s="11">
        <f>[29]Fevereiro!$G$5</f>
        <v>60</v>
      </c>
      <c r="C33" s="11">
        <f>[29]Fevereiro!$G$6</f>
        <v>61</v>
      </c>
      <c r="D33" s="11">
        <f>[29]Fevereiro!$G$7</f>
        <v>63</v>
      </c>
      <c r="E33" s="11">
        <f>[29]Fevereiro!$G$8</f>
        <v>54</v>
      </c>
      <c r="F33" s="11">
        <f>[29]Fevereiro!$G$9</f>
        <v>57</v>
      </c>
      <c r="G33" s="11">
        <f>[29]Fevereiro!$G$10</f>
        <v>50</v>
      </c>
      <c r="H33" s="11">
        <f>[29]Fevereiro!$G$11</f>
        <v>58</v>
      </c>
      <c r="I33" s="11">
        <f>[29]Fevereiro!$G$12</f>
        <v>43</v>
      </c>
      <c r="J33" s="11">
        <f>[29]Fevereiro!$G$13</f>
        <v>56</v>
      </c>
      <c r="K33" s="11">
        <f>[29]Fevereiro!$G$14</f>
        <v>59</v>
      </c>
      <c r="L33" s="11">
        <f>[29]Fevereiro!$G$15</f>
        <v>60</v>
      </c>
      <c r="M33" s="11">
        <f>[29]Fevereiro!$G$16</f>
        <v>58</v>
      </c>
      <c r="N33" s="11">
        <f>[29]Fevereiro!$G$17</f>
        <v>59</v>
      </c>
      <c r="O33" s="11">
        <f>[29]Fevereiro!$G$18</f>
        <v>57</v>
      </c>
      <c r="P33" s="11">
        <f>[29]Fevereiro!$G$19</f>
        <v>47</v>
      </c>
      <c r="Q33" s="11">
        <f>[29]Fevereiro!$G$20</f>
        <v>57</v>
      </c>
      <c r="R33" s="11">
        <f>[29]Fevereiro!$G$21</f>
        <v>48</v>
      </c>
      <c r="S33" s="11">
        <f>[29]Fevereiro!$G$22</f>
        <v>48</v>
      </c>
      <c r="T33" s="11">
        <f>[29]Fevereiro!$G$23</f>
        <v>55</v>
      </c>
      <c r="U33" s="11">
        <f>[29]Fevereiro!$G$24</f>
        <v>64</v>
      </c>
      <c r="V33" s="11">
        <f>[29]Fevereiro!$G$25</f>
        <v>63</v>
      </c>
      <c r="W33" s="11">
        <f>[29]Fevereiro!$G$26</f>
        <v>38</v>
      </c>
      <c r="X33" s="11">
        <f>[29]Fevereiro!$G$27</f>
        <v>42</v>
      </c>
      <c r="Y33" s="11">
        <f>[29]Fevereiro!$G$28</f>
        <v>49</v>
      </c>
      <c r="Z33" s="11">
        <f>[29]Fevereiro!$G$29</f>
        <v>61</v>
      </c>
      <c r="AA33" s="11">
        <f>[29]Fevereiro!$G$30</f>
        <v>61</v>
      </c>
      <c r="AB33" s="11">
        <f>[29]Fevereiro!$G$31</f>
        <v>37</v>
      </c>
      <c r="AC33" s="11">
        <f>[29]Fevereiro!$G$32</f>
        <v>33</v>
      </c>
      <c r="AD33" s="11">
        <f>[29]Fevereiro!$G$33</f>
        <v>35</v>
      </c>
      <c r="AE33" s="15">
        <f t="shared" si="1"/>
        <v>33</v>
      </c>
      <c r="AF33" s="88">
        <f t="shared" si="2"/>
        <v>52.862068965517238</v>
      </c>
      <c r="AH33" s="5" t="s">
        <v>47</v>
      </c>
    </row>
    <row r="34" spans="1:38" x14ac:dyDescent="0.2">
      <c r="A34" s="57" t="s">
        <v>13</v>
      </c>
      <c r="B34" s="11">
        <f>[30]Fevereiro!$G$5</f>
        <v>54</v>
      </c>
      <c r="C34" s="11">
        <f>[30]Fevereiro!$G$6</f>
        <v>59</v>
      </c>
      <c r="D34" s="11">
        <f>[30]Fevereiro!$G$7</f>
        <v>59</v>
      </c>
      <c r="E34" s="11">
        <f>[30]Fevereiro!$G$8</f>
        <v>52</v>
      </c>
      <c r="F34" s="11">
        <f>[30]Fevereiro!$G$9</f>
        <v>51</v>
      </c>
      <c r="G34" s="11">
        <f>[30]Fevereiro!$G$10</f>
        <v>62</v>
      </c>
      <c r="H34" s="11">
        <f>[30]Fevereiro!$G$11</f>
        <v>51</v>
      </c>
      <c r="I34" s="11">
        <f>[30]Fevereiro!$G$12</f>
        <v>47</v>
      </c>
      <c r="J34" s="11">
        <f>[30]Fevereiro!$G$13</f>
        <v>58</v>
      </c>
      <c r="K34" s="11">
        <f>[30]Fevereiro!$G$14</f>
        <v>62</v>
      </c>
      <c r="L34" s="11">
        <f>[30]Fevereiro!$G$15</f>
        <v>64</v>
      </c>
      <c r="M34" s="11">
        <f>[30]Fevereiro!$G$16</f>
        <v>66</v>
      </c>
      <c r="N34" s="11">
        <f>[30]Fevereiro!$G$17</f>
        <v>55</v>
      </c>
      <c r="O34" s="11">
        <f>[30]Fevereiro!$G$18</f>
        <v>45</v>
      </c>
      <c r="P34" s="11">
        <f>[30]Fevereiro!$G$19</f>
        <v>39</v>
      </c>
      <c r="Q34" s="11">
        <f>[30]Fevereiro!$G$20</f>
        <v>48</v>
      </c>
      <c r="R34" s="11">
        <f>[30]Fevereiro!$G$21</f>
        <v>45</v>
      </c>
      <c r="S34" s="11">
        <f>[30]Fevereiro!$G$22</f>
        <v>43</v>
      </c>
      <c r="T34" s="11">
        <f>[30]Fevereiro!$G$23</f>
        <v>49</v>
      </c>
      <c r="U34" s="11">
        <f>[30]Fevereiro!$G$24</f>
        <v>65</v>
      </c>
      <c r="V34" s="11">
        <f>[30]Fevereiro!$G$25</f>
        <v>60</v>
      </c>
      <c r="W34" s="11">
        <f>[30]Fevereiro!$G$26</f>
        <v>61</v>
      </c>
      <c r="X34" s="11">
        <f>[30]Fevereiro!$G$27</f>
        <v>50</v>
      </c>
      <c r="Y34" s="11">
        <f>[30]Fevereiro!$G$28</f>
        <v>54</v>
      </c>
      <c r="Z34" s="11">
        <f>[30]Fevereiro!$G$29</f>
        <v>51</v>
      </c>
      <c r="AA34" s="11">
        <f>[30]Fevereiro!$G$30</f>
        <v>72</v>
      </c>
      <c r="AB34" s="11">
        <f>[30]Fevereiro!$G$31</f>
        <v>41</v>
      </c>
      <c r="AC34" s="11">
        <f>[30]Fevereiro!$G$32</f>
        <v>35</v>
      </c>
      <c r="AD34" s="11">
        <f>[30]Fevereiro!$G$33</f>
        <v>37</v>
      </c>
      <c r="AE34" s="15">
        <f t="shared" si="1"/>
        <v>35</v>
      </c>
      <c r="AF34" s="88">
        <f t="shared" si="2"/>
        <v>52.931034482758619</v>
      </c>
      <c r="AI34" t="s">
        <v>47</v>
      </c>
    </row>
    <row r="35" spans="1:38" x14ac:dyDescent="0.2">
      <c r="A35" s="57" t="s">
        <v>173</v>
      </c>
      <c r="B35" s="11">
        <f>[31]Fevereiro!$G$5</f>
        <v>72</v>
      </c>
      <c r="C35" s="11">
        <f>[31]Fevereiro!$G$6</f>
        <v>70</v>
      </c>
      <c r="D35" s="11">
        <f>[31]Fevereiro!$G$7</f>
        <v>75</v>
      </c>
      <c r="E35" s="11">
        <f>[31]Fevereiro!$G$8</f>
        <v>72</v>
      </c>
      <c r="F35" s="11">
        <f>[31]Fevereiro!$G$9</f>
        <v>72</v>
      </c>
      <c r="G35" s="11">
        <f>[31]Fevereiro!$G$10</f>
        <v>70</v>
      </c>
      <c r="H35" s="11">
        <f>[31]Fevereiro!$G$11</f>
        <v>65</v>
      </c>
      <c r="I35" s="11">
        <f>[31]Fevereiro!$G$12</f>
        <v>67</v>
      </c>
      <c r="J35" s="11">
        <f>[31]Fevereiro!$G$13</f>
        <v>69</v>
      </c>
      <c r="K35" s="11">
        <f>[31]Fevereiro!$G$14</f>
        <v>68</v>
      </c>
      <c r="L35" s="11">
        <f>[31]Fevereiro!$G$15</f>
        <v>73</v>
      </c>
      <c r="M35" s="11">
        <f>[31]Fevereiro!$G$16</f>
        <v>69</v>
      </c>
      <c r="N35" s="11">
        <f>[31]Fevereiro!$G$17</f>
        <v>65</v>
      </c>
      <c r="O35" s="11">
        <f>[31]Fevereiro!$G$18</f>
        <v>59</v>
      </c>
      <c r="P35" s="11">
        <f>[31]Fevereiro!$G$19</f>
        <v>64</v>
      </c>
      <c r="Q35" s="11">
        <f>[31]Fevereiro!$G$20</f>
        <v>60</v>
      </c>
      <c r="R35" s="11">
        <f>[31]Fevereiro!$G$21</f>
        <v>55</v>
      </c>
      <c r="S35" s="11">
        <f>[31]Fevereiro!$G$22</f>
        <v>56</v>
      </c>
      <c r="T35" s="11">
        <f>[31]Fevereiro!$G$23</f>
        <v>61</v>
      </c>
      <c r="U35" s="11">
        <f>[31]Fevereiro!$G$24</f>
        <v>67</v>
      </c>
      <c r="V35" s="11">
        <f>[31]Fevereiro!$G$25</f>
        <v>65</v>
      </c>
      <c r="W35" s="11">
        <f>[31]Fevereiro!$G$26</f>
        <v>46</v>
      </c>
      <c r="X35" s="11">
        <f>[31]Fevereiro!$G$27</f>
        <v>56</v>
      </c>
      <c r="Y35" s="11">
        <f>[31]Fevereiro!$G$28</f>
        <v>69</v>
      </c>
      <c r="Z35" s="11">
        <f>[31]Fevereiro!$G$29</f>
        <v>65</v>
      </c>
      <c r="AA35" s="11">
        <f>[31]Fevereiro!$G$30</f>
        <v>75</v>
      </c>
      <c r="AB35" s="11">
        <f>[31]Fevereiro!$G$31</f>
        <v>58</v>
      </c>
      <c r="AC35" s="11">
        <f>[31]Fevereiro!$G$32</f>
        <v>57</v>
      </c>
      <c r="AD35" s="11">
        <f>[31]Fevereiro!$G$33</f>
        <v>51</v>
      </c>
      <c r="AE35" s="15">
        <f t="shared" si="1"/>
        <v>46</v>
      </c>
      <c r="AF35" s="88">
        <f t="shared" si="2"/>
        <v>64.517241379310349</v>
      </c>
    </row>
    <row r="36" spans="1:38" x14ac:dyDescent="0.2">
      <c r="A36" s="57" t="s">
        <v>144</v>
      </c>
      <c r="B36" s="11" t="str">
        <f>[32]Fevereiro!$G$5</f>
        <v>*</v>
      </c>
      <c r="C36" s="11" t="str">
        <f>[32]Fevereiro!$G$6</f>
        <v>*</v>
      </c>
      <c r="D36" s="11" t="str">
        <f>[32]Fevereiro!$G$7</f>
        <v>*</v>
      </c>
      <c r="E36" s="11" t="str">
        <f>[32]Fevereiro!$G$8</f>
        <v>*</v>
      </c>
      <c r="F36" s="11" t="str">
        <f>[32]Fevereiro!$G$9</f>
        <v>*</v>
      </c>
      <c r="G36" s="11" t="str">
        <f>[32]Fevereiro!$G$10</f>
        <v>*</v>
      </c>
      <c r="H36" s="11" t="str">
        <f>[32]Fevereiro!$G$11</f>
        <v>*</v>
      </c>
      <c r="I36" s="11" t="str">
        <f>[32]Fevereiro!$G$12</f>
        <v>*</v>
      </c>
      <c r="J36" s="11" t="str">
        <f>[32]Fevereiro!$G$13</f>
        <v>*</v>
      </c>
      <c r="K36" s="11" t="str">
        <f>[32]Fevereiro!$G$14</f>
        <v>*</v>
      </c>
      <c r="L36" s="11" t="str">
        <f>[32]Fevereiro!$G$15</f>
        <v>*</v>
      </c>
      <c r="M36" s="11" t="str">
        <f>[32]Fevereiro!$G$16</f>
        <v>*</v>
      </c>
      <c r="N36" s="11" t="str">
        <f>[32]Fevereiro!$G$17</f>
        <v>*</v>
      </c>
      <c r="O36" s="11" t="str">
        <f>[32]Fevereiro!$G$18</f>
        <v>*</v>
      </c>
      <c r="P36" s="11" t="str">
        <f>[32]Fevereiro!$G$19</f>
        <v>*</v>
      </c>
      <c r="Q36" s="11" t="str">
        <f>[32]Fevereiro!$G$20</f>
        <v>*</v>
      </c>
      <c r="R36" s="11" t="str">
        <f>[32]Fevereiro!$G$21</f>
        <v>*</v>
      </c>
      <c r="S36" s="11" t="str">
        <f>[32]Fevereiro!$G$22</f>
        <v>*</v>
      </c>
      <c r="T36" s="11" t="str">
        <f>[32]Fevereiro!$G$23</f>
        <v>*</v>
      </c>
      <c r="U36" s="11" t="str">
        <f>[32]Fevereiro!$G$24</f>
        <v>*</v>
      </c>
      <c r="V36" s="11" t="str">
        <f>[32]Fevereiro!$G$25</f>
        <v>*</v>
      </c>
      <c r="W36" s="11" t="str">
        <f>[32]Fevereiro!$G$26</f>
        <v>*</v>
      </c>
      <c r="X36" s="11" t="str">
        <f>[32]Fevereiro!$G$27</f>
        <v>*</v>
      </c>
      <c r="Y36" s="11" t="str">
        <f>[32]Fevereiro!$G$28</f>
        <v>*</v>
      </c>
      <c r="Z36" s="11" t="str">
        <f>[32]Fevereiro!$G$29</f>
        <v>*</v>
      </c>
      <c r="AA36" s="11" t="str">
        <f>[32]Fevereiro!$G$30</f>
        <v>*</v>
      </c>
      <c r="AB36" s="11" t="str">
        <f>[32]Fevereiro!$G$31</f>
        <v>*</v>
      </c>
      <c r="AC36" s="11" t="str">
        <f>[32]Fevereiro!$G$32</f>
        <v>*</v>
      </c>
      <c r="AD36" s="11" t="str">
        <f>[32]Fevereiro!$G$33</f>
        <v>*</v>
      </c>
      <c r="AE36" s="15" t="s">
        <v>226</v>
      </c>
      <c r="AF36" s="88" t="s">
        <v>226</v>
      </c>
    </row>
    <row r="37" spans="1:38" x14ac:dyDescent="0.2">
      <c r="A37" s="57" t="s">
        <v>14</v>
      </c>
      <c r="B37" s="11">
        <f>[33]Fevereiro!$G$5</f>
        <v>46</v>
      </c>
      <c r="C37" s="11">
        <f>[33]Fevereiro!$G$6</f>
        <v>45</v>
      </c>
      <c r="D37" s="11">
        <f>[33]Fevereiro!$G$7</f>
        <v>41</v>
      </c>
      <c r="E37" s="11">
        <f>[33]Fevereiro!$G$8</f>
        <v>40</v>
      </c>
      <c r="F37" s="11">
        <f>[33]Fevereiro!$G$9</f>
        <v>51</v>
      </c>
      <c r="G37" s="11">
        <f>[33]Fevereiro!$G$10</f>
        <v>51</v>
      </c>
      <c r="H37" s="11">
        <f>[33]Fevereiro!$G$11</f>
        <v>54</v>
      </c>
      <c r="I37" s="11">
        <f>[33]Fevereiro!$G$12</f>
        <v>53</v>
      </c>
      <c r="J37" s="11">
        <f>[33]Fevereiro!$G$13</f>
        <v>53</v>
      </c>
      <c r="K37" s="11">
        <f>[33]Fevereiro!$G$14</f>
        <v>62</v>
      </c>
      <c r="L37" s="11">
        <f>[33]Fevereiro!$G$15</f>
        <v>52</v>
      </c>
      <c r="M37" s="11">
        <f>[33]Fevereiro!$G$16</f>
        <v>60</v>
      </c>
      <c r="N37" s="11">
        <f>[33]Fevereiro!$G$17</f>
        <v>53</v>
      </c>
      <c r="O37" s="11">
        <f>[33]Fevereiro!$G$18</f>
        <v>46</v>
      </c>
      <c r="P37" s="11">
        <f>[33]Fevereiro!$G$19</f>
        <v>69</v>
      </c>
      <c r="Q37" s="11" t="str">
        <f>[33]Fevereiro!$G$20</f>
        <v>*</v>
      </c>
      <c r="R37" s="11" t="str">
        <f>[33]Fevereiro!$G$21</f>
        <v>*</v>
      </c>
      <c r="S37" s="11" t="str">
        <f>[33]Fevereiro!$G$22</f>
        <v>*</v>
      </c>
      <c r="T37" s="11" t="str">
        <f>[33]Fevereiro!$G$23</f>
        <v>*</v>
      </c>
      <c r="U37" s="11" t="str">
        <f>[33]Fevereiro!$G$24</f>
        <v>*</v>
      </c>
      <c r="V37" s="11" t="str">
        <f>[33]Fevereiro!$G$25</f>
        <v>*</v>
      </c>
      <c r="W37" s="11" t="str">
        <f>[33]Fevereiro!$G$26</f>
        <v>*</v>
      </c>
      <c r="X37" s="11" t="str">
        <f>[33]Fevereiro!$G$27</f>
        <v>*</v>
      </c>
      <c r="Y37" s="11" t="str">
        <f>[33]Fevereiro!$G$28</f>
        <v>*</v>
      </c>
      <c r="Z37" s="11" t="str">
        <f>[33]Fevereiro!$G$29</f>
        <v>*</v>
      </c>
      <c r="AA37" s="11" t="str">
        <f>[33]Fevereiro!$G$30</f>
        <v>*</v>
      </c>
      <c r="AB37" s="11" t="str">
        <f>[33]Fevereiro!$G$31</f>
        <v>*</v>
      </c>
      <c r="AC37" s="11" t="str">
        <f>[33]Fevereiro!$G$32</f>
        <v>*</v>
      </c>
      <c r="AD37" s="11" t="str">
        <f>[33]Fevereiro!$G$33</f>
        <v>*</v>
      </c>
      <c r="AE37" s="15">
        <f t="shared" si="1"/>
        <v>40</v>
      </c>
      <c r="AF37" s="88">
        <f t="shared" si="2"/>
        <v>51.733333333333334</v>
      </c>
    </row>
    <row r="38" spans="1:38" x14ac:dyDescent="0.2">
      <c r="A38" s="57" t="s">
        <v>174</v>
      </c>
      <c r="B38" s="11">
        <f>[34]Fevereiro!$G$5</f>
        <v>76</v>
      </c>
      <c r="C38" s="11">
        <f>[34]Fevereiro!$G$6</f>
        <v>74</v>
      </c>
      <c r="D38" s="11">
        <f>[34]Fevereiro!$G$7</f>
        <v>63</v>
      </c>
      <c r="E38" s="11">
        <f>[34]Fevereiro!$G$8</f>
        <v>72</v>
      </c>
      <c r="F38" s="11">
        <f>[34]Fevereiro!$G$9</f>
        <v>82</v>
      </c>
      <c r="G38" s="11">
        <f>[34]Fevereiro!$G$10</f>
        <v>78</v>
      </c>
      <c r="H38" s="11">
        <f>[34]Fevereiro!$G$11</f>
        <v>70</v>
      </c>
      <c r="I38" s="11">
        <f>[34]Fevereiro!$G$12</f>
        <v>72</v>
      </c>
      <c r="J38" s="11">
        <f>[34]Fevereiro!$G$13</f>
        <v>77</v>
      </c>
      <c r="K38" s="11">
        <f>[34]Fevereiro!$G$14</f>
        <v>73</v>
      </c>
      <c r="L38" s="11">
        <f>[34]Fevereiro!$G$15</f>
        <v>69</v>
      </c>
      <c r="M38" s="11">
        <f>[34]Fevereiro!$G$16</f>
        <v>80</v>
      </c>
      <c r="N38" s="11">
        <f>[34]Fevereiro!$G$17</f>
        <v>71</v>
      </c>
      <c r="O38" s="11">
        <f>[34]Fevereiro!$G$18</f>
        <v>76</v>
      </c>
      <c r="P38" s="11">
        <f>[34]Fevereiro!$G$19</f>
        <v>74</v>
      </c>
      <c r="Q38" s="11">
        <f>[34]Fevereiro!$G$20</f>
        <v>74</v>
      </c>
      <c r="R38" s="11">
        <f>[34]Fevereiro!$G$21</f>
        <v>73</v>
      </c>
      <c r="S38" s="11">
        <f>[34]Fevereiro!$G$22</f>
        <v>78</v>
      </c>
      <c r="T38" s="11">
        <f>[34]Fevereiro!$G$23</f>
        <v>80</v>
      </c>
      <c r="U38" s="11">
        <f>[34]Fevereiro!$G$24</f>
        <v>76</v>
      </c>
      <c r="V38" s="11">
        <f>[34]Fevereiro!$G$25</f>
        <v>78</v>
      </c>
      <c r="W38" s="11">
        <f>[34]Fevereiro!$G$26</f>
        <v>83</v>
      </c>
      <c r="X38" s="11">
        <f>[34]Fevereiro!$G$27</f>
        <v>79</v>
      </c>
      <c r="Y38" s="11">
        <f>[34]Fevereiro!$G$28</f>
        <v>78</v>
      </c>
      <c r="Z38" s="11">
        <f>[34]Fevereiro!$G$29</f>
        <v>77</v>
      </c>
      <c r="AA38" s="11">
        <f>[34]Fevereiro!$G$30</f>
        <v>82</v>
      </c>
      <c r="AB38" s="11">
        <f>[34]Fevereiro!$G$31</f>
        <v>74</v>
      </c>
      <c r="AC38" s="11">
        <f>[34]Fevereiro!$G$32</f>
        <v>72</v>
      </c>
      <c r="AD38" s="11">
        <f>[34]Fevereiro!$G$33</f>
        <v>64</v>
      </c>
      <c r="AE38" s="15">
        <f t="shared" si="1"/>
        <v>63</v>
      </c>
      <c r="AF38" s="88">
        <f t="shared" si="2"/>
        <v>75</v>
      </c>
      <c r="AH38" t="s">
        <v>47</v>
      </c>
      <c r="AI38" t="s">
        <v>47</v>
      </c>
      <c r="AL38" s="12" t="s">
        <v>47</v>
      </c>
    </row>
    <row r="39" spans="1:38" x14ac:dyDescent="0.2">
      <c r="A39" s="57" t="s">
        <v>15</v>
      </c>
      <c r="B39" s="11">
        <f>[35]Fevereiro!$G$5</f>
        <v>58</v>
      </c>
      <c r="C39" s="11">
        <f>[35]Fevereiro!$G$6</f>
        <v>62</v>
      </c>
      <c r="D39" s="11">
        <f>[35]Fevereiro!$G$7</f>
        <v>55</v>
      </c>
      <c r="E39" s="11">
        <f>[35]Fevereiro!$G$8</f>
        <v>62</v>
      </c>
      <c r="F39" s="11">
        <f>[35]Fevereiro!$G$9</f>
        <v>62</v>
      </c>
      <c r="G39" s="11">
        <f>[35]Fevereiro!$G$10</f>
        <v>50</v>
      </c>
      <c r="H39" s="11">
        <f>[35]Fevereiro!$G$11</f>
        <v>43</v>
      </c>
      <c r="I39" s="11">
        <f>[35]Fevereiro!$G$12</f>
        <v>48</v>
      </c>
      <c r="J39" s="11">
        <f>[35]Fevereiro!$G$13</f>
        <v>54</v>
      </c>
      <c r="K39" s="11">
        <f>[35]Fevereiro!$G$14</f>
        <v>46</v>
      </c>
      <c r="L39" s="11">
        <f>[35]Fevereiro!$G$15</f>
        <v>62</v>
      </c>
      <c r="M39" s="11">
        <f>[35]Fevereiro!$G$16</f>
        <v>59</v>
      </c>
      <c r="N39" s="11">
        <f>[35]Fevereiro!$G$17</f>
        <v>54</v>
      </c>
      <c r="O39" s="11">
        <f>[35]Fevereiro!$G$18</f>
        <v>55</v>
      </c>
      <c r="P39" s="11">
        <f>[35]Fevereiro!$G$19</f>
        <v>47</v>
      </c>
      <c r="Q39" s="11">
        <f>[35]Fevereiro!$G$20</f>
        <v>46</v>
      </c>
      <c r="R39" s="11">
        <f>[35]Fevereiro!$G$21</f>
        <v>45</v>
      </c>
      <c r="S39" s="11">
        <f>[35]Fevereiro!$G$22</f>
        <v>44</v>
      </c>
      <c r="T39" s="11">
        <f>[35]Fevereiro!$G$23</f>
        <v>60</v>
      </c>
      <c r="U39" s="11">
        <f>[35]Fevereiro!$G$24</f>
        <v>57</v>
      </c>
      <c r="V39" s="11">
        <f>[35]Fevereiro!$G$25</f>
        <v>54</v>
      </c>
      <c r="W39" s="11">
        <f>[35]Fevereiro!$G$26</f>
        <v>29</v>
      </c>
      <c r="X39" s="11">
        <f>[35]Fevereiro!$G$27</f>
        <v>32</v>
      </c>
      <c r="Y39" s="11">
        <f>[35]Fevereiro!$G$28</f>
        <v>46</v>
      </c>
      <c r="Z39" s="11">
        <f>[35]Fevereiro!$G$29</f>
        <v>51</v>
      </c>
      <c r="AA39" s="11">
        <f>[35]Fevereiro!$G$30</f>
        <v>55</v>
      </c>
      <c r="AB39" s="11">
        <f>[35]Fevereiro!$G$31</f>
        <v>34</v>
      </c>
      <c r="AC39" s="11">
        <f>[35]Fevereiro!$G$32</f>
        <v>35</v>
      </c>
      <c r="AD39" s="11">
        <f>[35]Fevereiro!$G$33</f>
        <v>29</v>
      </c>
      <c r="AE39" s="15">
        <f t="shared" si="1"/>
        <v>29</v>
      </c>
      <c r="AF39" s="88">
        <f t="shared" si="2"/>
        <v>49.448275862068968</v>
      </c>
      <c r="AG39" s="12" t="s">
        <v>47</v>
      </c>
      <c r="AI39" t="s">
        <v>47</v>
      </c>
      <c r="AJ39" t="s">
        <v>47</v>
      </c>
      <c r="AK39" t="s">
        <v>47</v>
      </c>
    </row>
    <row r="40" spans="1:38" x14ac:dyDescent="0.2">
      <c r="A40" s="57" t="s">
        <v>16</v>
      </c>
      <c r="B40" s="11">
        <f>[36]Fevereiro!$G$5</f>
        <v>53</v>
      </c>
      <c r="C40" s="11">
        <f>[36]Fevereiro!$G$6</f>
        <v>49</v>
      </c>
      <c r="D40" s="11">
        <f>[36]Fevereiro!$G$7</f>
        <v>53</v>
      </c>
      <c r="E40" s="11">
        <f>[36]Fevereiro!$G$8</f>
        <v>45</v>
      </c>
      <c r="F40" s="11">
        <f>[36]Fevereiro!$G$9</f>
        <v>41</v>
      </c>
      <c r="G40" s="11">
        <f>[36]Fevereiro!$G$10</f>
        <v>39</v>
      </c>
      <c r="H40" s="11">
        <f>[36]Fevereiro!$G$11</f>
        <v>44</v>
      </c>
      <c r="I40" s="11">
        <f>[36]Fevereiro!$G$12</f>
        <v>91</v>
      </c>
      <c r="J40" s="11" t="str">
        <f>[36]Fevereiro!$G$13</f>
        <v>*</v>
      </c>
      <c r="K40" s="11" t="str">
        <f>[36]Fevereiro!$G$14</f>
        <v>*</v>
      </c>
      <c r="L40" s="11">
        <f>[36]Fevereiro!$G$15</f>
        <v>56</v>
      </c>
      <c r="M40" s="11">
        <f>[36]Fevereiro!$G$16</f>
        <v>44</v>
      </c>
      <c r="N40" s="11">
        <f>[36]Fevereiro!$G$17</f>
        <v>47</v>
      </c>
      <c r="O40" s="11">
        <f>[36]Fevereiro!$G$18</f>
        <v>49</v>
      </c>
      <c r="P40" s="11">
        <f>[36]Fevereiro!$G$19</f>
        <v>45</v>
      </c>
      <c r="Q40" s="11">
        <f>[36]Fevereiro!$G$20</f>
        <v>40</v>
      </c>
      <c r="R40" s="11">
        <f>[36]Fevereiro!$G$21</f>
        <v>62</v>
      </c>
      <c r="S40" s="11" t="str">
        <f>[36]Fevereiro!$G$22</f>
        <v>*</v>
      </c>
      <c r="T40" s="11" t="str">
        <f>[36]Fevereiro!$G$23</f>
        <v>*</v>
      </c>
      <c r="U40" s="11">
        <f>[36]Fevereiro!$G$24</f>
        <v>84</v>
      </c>
      <c r="V40" s="11">
        <f>[36]Fevereiro!$G$25</f>
        <v>47</v>
      </c>
      <c r="W40" s="11">
        <f>[36]Fevereiro!$G$26</f>
        <v>32</v>
      </c>
      <c r="X40" s="11">
        <f>[36]Fevereiro!$G$27</f>
        <v>29</v>
      </c>
      <c r="Y40" s="11">
        <f>[36]Fevereiro!$G$28</f>
        <v>37</v>
      </c>
      <c r="Z40" s="11">
        <f>[36]Fevereiro!$G$29</f>
        <v>40</v>
      </c>
      <c r="AA40" s="11">
        <f>[36]Fevereiro!$G$30</f>
        <v>55</v>
      </c>
      <c r="AB40" s="11" t="str">
        <f>[36]Fevereiro!$G$31</f>
        <v>*</v>
      </c>
      <c r="AC40" s="11" t="str">
        <f>[36]Fevereiro!$G$32</f>
        <v>*</v>
      </c>
      <c r="AD40" s="11" t="str">
        <f>[36]Fevereiro!$G$33</f>
        <v>*</v>
      </c>
      <c r="AE40" s="15">
        <f t="shared" si="1"/>
        <v>29</v>
      </c>
      <c r="AF40" s="88">
        <f t="shared" si="2"/>
        <v>49.18181818181818</v>
      </c>
      <c r="AJ40" t="s">
        <v>47</v>
      </c>
    </row>
    <row r="41" spans="1:38" x14ac:dyDescent="0.2">
      <c r="A41" s="57" t="s">
        <v>175</v>
      </c>
      <c r="B41" s="11">
        <f>[37]Fevereiro!$G$5</f>
        <v>43</v>
      </c>
      <c r="C41" s="11">
        <f>[37]Fevereiro!$G$6</f>
        <v>59</v>
      </c>
      <c r="D41" s="11">
        <f>[37]Fevereiro!$G$7</f>
        <v>45</v>
      </c>
      <c r="E41" s="11">
        <f>[37]Fevereiro!$G$8</f>
        <v>42</v>
      </c>
      <c r="F41" s="11">
        <f>[37]Fevereiro!$G$9</f>
        <v>51</v>
      </c>
      <c r="G41" s="11">
        <f>[37]Fevereiro!$G$10</f>
        <v>48</v>
      </c>
      <c r="H41" s="11">
        <f>[37]Fevereiro!$G$11</f>
        <v>48</v>
      </c>
      <c r="I41" s="11">
        <f>[37]Fevereiro!$G$12</f>
        <v>50</v>
      </c>
      <c r="J41" s="11">
        <f>[37]Fevereiro!$G$13</f>
        <v>54</v>
      </c>
      <c r="K41" s="11">
        <f>[37]Fevereiro!$G$14</f>
        <v>57</v>
      </c>
      <c r="L41" s="11">
        <f>[37]Fevereiro!$G$15</f>
        <v>60</v>
      </c>
      <c r="M41" s="11">
        <f>[37]Fevereiro!$G$16</f>
        <v>56</v>
      </c>
      <c r="N41" s="11">
        <f>[37]Fevereiro!$G$17</f>
        <v>53</v>
      </c>
      <c r="O41" s="11">
        <f>[37]Fevereiro!$G$18</f>
        <v>46</v>
      </c>
      <c r="P41" s="11">
        <f>[37]Fevereiro!$E$19</f>
        <v>77.458333333333329</v>
      </c>
      <c r="Q41" s="11">
        <f>[37]Fevereiro!$G$20</f>
        <v>40</v>
      </c>
      <c r="R41" s="11">
        <f>[37]Fevereiro!$G$21</f>
        <v>39</v>
      </c>
      <c r="S41" s="11">
        <f>[37]Fevereiro!$G$22</f>
        <v>39</v>
      </c>
      <c r="T41" s="11">
        <f>[37]Fevereiro!$G$23</f>
        <v>49</v>
      </c>
      <c r="U41" s="11">
        <f>[37]Fevereiro!$G$24</f>
        <v>52</v>
      </c>
      <c r="V41" s="11">
        <f>[37]Fevereiro!$G$25</f>
        <v>52</v>
      </c>
      <c r="W41" s="11">
        <f>[37]Fevereiro!$G$26</f>
        <v>49</v>
      </c>
      <c r="X41" s="11">
        <f>[37]Fevereiro!$G$27</f>
        <v>59</v>
      </c>
      <c r="Y41" s="11">
        <f>[37]Fevereiro!$G$28</f>
        <v>59</v>
      </c>
      <c r="Z41" s="11">
        <f>[37]Fevereiro!$G$29</f>
        <v>62</v>
      </c>
      <c r="AA41" s="11">
        <f>[37]Fevereiro!$G$30</f>
        <v>73</v>
      </c>
      <c r="AB41" s="11">
        <f>[37]Fevereiro!$G$31</f>
        <v>42</v>
      </c>
      <c r="AC41" s="11">
        <f>[37]Fevereiro!$G$32</f>
        <v>43</v>
      </c>
      <c r="AD41" s="11">
        <f>[37]Fevereiro!$G$33</f>
        <v>33</v>
      </c>
      <c r="AE41" s="15">
        <f t="shared" si="1"/>
        <v>33</v>
      </c>
      <c r="AF41" s="88">
        <f t="shared" si="2"/>
        <v>51.050287356321846</v>
      </c>
      <c r="AH41" t="s">
        <v>47</v>
      </c>
      <c r="AJ41" t="s">
        <v>47</v>
      </c>
    </row>
    <row r="42" spans="1:38" x14ac:dyDescent="0.2">
      <c r="A42" s="57" t="s">
        <v>17</v>
      </c>
      <c r="B42" s="11">
        <f>[38]Fevereiro!$G$5</f>
        <v>61</v>
      </c>
      <c r="C42" s="11">
        <f>[38]Fevereiro!$G$6</f>
        <v>60</v>
      </c>
      <c r="D42" s="11">
        <f>[38]Fevereiro!$G$7</f>
        <v>67</v>
      </c>
      <c r="E42" s="11">
        <f>[38]Fevereiro!$G$8</f>
        <v>62</v>
      </c>
      <c r="F42" s="11">
        <f>[38]Fevereiro!$G$9</f>
        <v>57</v>
      </c>
      <c r="G42" s="11">
        <f>[38]Fevereiro!$G$10</f>
        <v>50</v>
      </c>
      <c r="H42" s="11">
        <f>[38]Fevereiro!$G$11</f>
        <v>48</v>
      </c>
      <c r="I42" s="11">
        <f>[38]Fevereiro!$G$12</f>
        <v>55</v>
      </c>
      <c r="J42" s="11">
        <f>[38]Fevereiro!$G$13</f>
        <v>52</v>
      </c>
      <c r="K42" s="11">
        <f>[38]Fevereiro!$G$14</f>
        <v>51</v>
      </c>
      <c r="L42" s="11">
        <f>[38]Fevereiro!$G$15</f>
        <v>68</v>
      </c>
      <c r="M42" s="11">
        <f>[38]Fevereiro!$G$16</f>
        <v>55</v>
      </c>
      <c r="N42" s="11">
        <f>[38]Fevereiro!$G$17</f>
        <v>49</v>
      </c>
      <c r="O42" s="11">
        <f>[38]Fevereiro!$G$18</f>
        <v>49</v>
      </c>
      <c r="P42" s="11">
        <f>[38]Fevereiro!$G$19</f>
        <v>49</v>
      </c>
      <c r="Q42" s="11">
        <f>[38]Fevereiro!$G$20</f>
        <v>47</v>
      </c>
      <c r="R42" s="11">
        <f>[38]Fevereiro!$G$21</f>
        <v>41</v>
      </c>
      <c r="S42" s="11">
        <f>[38]Fevereiro!$G$22</f>
        <v>40</v>
      </c>
      <c r="T42" s="11">
        <f>[38]Fevereiro!$G$23</f>
        <v>47</v>
      </c>
      <c r="U42" s="11">
        <f>[38]Fevereiro!$G$24</f>
        <v>54</v>
      </c>
      <c r="V42" s="11">
        <f>[38]Fevereiro!$G$25</f>
        <v>50</v>
      </c>
      <c r="W42" s="11">
        <f>[38]Fevereiro!$G$26</f>
        <v>27</v>
      </c>
      <c r="X42" s="11">
        <f>[38]Fevereiro!$G$27</f>
        <v>42</v>
      </c>
      <c r="Y42" s="11">
        <f>[38]Fevereiro!$G$28</f>
        <v>62</v>
      </c>
      <c r="Z42" s="11">
        <f>[38]Fevereiro!$G$29</f>
        <v>45</v>
      </c>
      <c r="AA42" s="11">
        <f>[38]Fevereiro!$G$30</f>
        <v>72</v>
      </c>
      <c r="AB42" s="11">
        <f>[38]Fevereiro!$G$31</f>
        <v>33</v>
      </c>
      <c r="AC42" s="11">
        <f>[38]Fevereiro!$G$32</f>
        <v>42</v>
      </c>
      <c r="AD42" s="11">
        <f>[38]Fevereiro!$G$33</f>
        <v>36</v>
      </c>
      <c r="AE42" s="15">
        <f t="shared" si="1"/>
        <v>27</v>
      </c>
      <c r="AF42" s="88">
        <f t="shared" si="2"/>
        <v>50.724137931034484</v>
      </c>
    </row>
    <row r="43" spans="1:38" x14ac:dyDescent="0.2">
      <c r="A43" s="57" t="s">
        <v>157</v>
      </c>
      <c r="B43" s="11">
        <f>[39]Fevereiro!$G$5</f>
        <v>43</v>
      </c>
      <c r="C43" s="11">
        <f>[39]Fevereiro!$G$6</f>
        <v>56</v>
      </c>
      <c r="D43" s="11">
        <f>[39]Fevereiro!$G$7</f>
        <v>60</v>
      </c>
      <c r="E43" s="11">
        <f>[39]Fevereiro!$G$8</f>
        <v>58</v>
      </c>
      <c r="F43" s="11">
        <f>[39]Fevereiro!$G$9</f>
        <v>56</v>
      </c>
      <c r="G43" s="11">
        <f>[39]Fevereiro!$G$10</f>
        <v>50</v>
      </c>
      <c r="H43" s="11">
        <f>[39]Fevereiro!$G$11</f>
        <v>57</v>
      </c>
      <c r="I43" s="11">
        <f>[39]Fevereiro!$G$12</f>
        <v>59</v>
      </c>
      <c r="J43" s="11">
        <f>[39]Fevereiro!$G$13</f>
        <v>61</v>
      </c>
      <c r="K43" s="11">
        <f>[39]Fevereiro!$G$14</f>
        <v>59</v>
      </c>
      <c r="L43" s="11">
        <f>[39]Fevereiro!$G$15</f>
        <v>81</v>
      </c>
      <c r="M43" s="11">
        <f>[39]Fevereiro!$G$16</f>
        <v>54</v>
      </c>
      <c r="N43" s="11">
        <f>[39]Fevereiro!$G$17</f>
        <v>45</v>
      </c>
      <c r="O43" s="11">
        <f>[39]Fevereiro!$G$18</f>
        <v>44</v>
      </c>
      <c r="P43" s="11">
        <f>[39]Fevereiro!$G$19</f>
        <v>43</v>
      </c>
      <c r="Q43" s="11">
        <f>[39]Fevereiro!$G$20</f>
        <v>43</v>
      </c>
      <c r="R43" s="11">
        <f>[39]Fevereiro!$G$21</f>
        <v>44</v>
      </c>
      <c r="S43" s="11">
        <f>[39]Fevereiro!$G$22</f>
        <v>47</v>
      </c>
      <c r="T43" s="11">
        <f>[39]Fevereiro!$G$23</f>
        <v>52</v>
      </c>
      <c r="U43" s="11">
        <f>[39]Fevereiro!$G$24</f>
        <v>55</v>
      </c>
      <c r="V43" s="11">
        <f>[39]Fevereiro!$G$25</f>
        <v>63</v>
      </c>
      <c r="W43" s="11">
        <f>[39]Fevereiro!$G$26</f>
        <v>55</v>
      </c>
      <c r="X43" s="11">
        <f>[39]Fevereiro!$G$27</f>
        <v>66</v>
      </c>
      <c r="Y43" s="11">
        <f>[39]Fevereiro!$G$28</f>
        <v>64</v>
      </c>
      <c r="Z43" s="11">
        <f>[39]Fevereiro!$G$29</f>
        <v>61</v>
      </c>
      <c r="AA43" s="11">
        <f>[39]Fevereiro!$G$30</f>
        <v>74</v>
      </c>
      <c r="AB43" s="11">
        <f>[39]Fevereiro!$G$31</f>
        <v>47</v>
      </c>
      <c r="AC43" s="11">
        <f>[39]Fevereiro!$G$32</f>
        <v>40</v>
      </c>
      <c r="AD43" s="11">
        <f>[39]Fevereiro!$G$33</f>
        <v>42</v>
      </c>
      <c r="AE43" s="15">
        <f t="shared" si="1"/>
        <v>40</v>
      </c>
      <c r="AF43" s="88">
        <f t="shared" si="2"/>
        <v>54.448275862068968</v>
      </c>
      <c r="AH43" t="s">
        <v>47</v>
      </c>
      <c r="AJ43" t="s">
        <v>47</v>
      </c>
      <c r="AK43" t="s">
        <v>47</v>
      </c>
    </row>
    <row r="44" spans="1:38" x14ac:dyDescent="0.2">
      <c r="A44" s="57" t="s">
        <v>18</v>
      </c>
      <c r="B44" s="11">
        <f>[40]Fevereiro!$G$5</f>
        <v>52</v>
      </c>
      <c r="C44" s="11">
        <f>[40]Fevereiro!$G$6</f>
        <v>58</v>
      </c>
      <c r="D44" s="11">
        <f>[40]Fevereiro!$G$7</f>
        <v>52</v>
      </c>
      <c r="E44" s="11">
        <f>[40]Fevereiro!$G$8</f>
        <v>54</v>
      </c>
      <c r="F44" s="11">
        <f>[40]Fevereiro!$G$9</f>
        <v>57</v>
      </c>
      <c r="G44" s="11">
        <f>[40]Fevereiro!$G$10</f>
        <v>55</v>
      </c>
      <c r="H44" s="11">
        <f>[40]Fevereiro!$G$11</f>
        <v>45</v>
      </c>
      <c r="I44" s="11">
        <f>[40]Fevereiro!$G$12</f>
        <v>54</v>
      </c>
      <c r="J44" s="11">
        <f>[40]Fevereiro!$G$13</f>
        <v>65</v>
      </c>
      <c r="K44" s="11">
        <f>[40]Fevereiro!$G$14</f>
        <v>73</v>
      </c>
      <c r="L44" s="11">
        <f>[40]Fevereiro!$G$15</f>
        <v>61</v>
      </c>
      <c r="M44" s="11">
        <f>[40]Fevereiro!$G$16</f>
        <v>60</v>
      </c>
      <c r="N44" s="11">
        <f>[40]Fevereiro!$G$17</f>
        <v>57</v>
      </c>
      <c r="O44" s="11">
        <f>[40]Fevereiro!$G$18</f>
        <v>51</v>
      </c>
      <c r="P44" s="11">
        <f>[40]Fevereiro!$G$19</f>
        <v>56</v>
      </c>
      <c r="Q44" s="11">
        <f>[40]Fevereiro!$G$20</f>
        <v>54</v>
      </c>
      <c r="R44" s="11">
        <f>[40]Fevereiro!$G$21</f>
        <v>51</v>
      </c>
      <c r="S44" s="11">
        <f>[40]Fevereiro!$G$22</f>
        <v>46</v>
      </c>
      <c r="T44" s="11">
        <f>[40]Fevereiro!$G$23</f>
        <v>52</v>
      </c>
      <c r="U44" s="11">
        <f>[40]Fevereiro!$G$24</f>
        <v>56</v>
      </c>
      <c r="V44" s="11">
        <f>[40]Fevereiro!$G$25</f>
        <v>69</v>
      </c>
      <c r="W44" s="11">
        <f>[40]Fevereiro!$G$26</f>
        <v>62</v>
      </c>
      <c r="X44" s="11">
        <f>[40]Fevereiro!$G$27</f>
        <v>51</v>
      </c>
      <c r="Y44" s="11">
        <f>[40]Fevereiro!$G$28</f>
        <v>62</v>
      </c>
      <c r="Z44" s="11">
        <f>[40]Fevereiro!$G$29</f>
        <v>52</v>
      </c>
      <c r="AA44" s="11">
        <f>[40]Fevereiro!$G$30</f>
        <v>69</v>
      </c>
      <c r="AB44" s="11">
        <f>[40]Fevereiro!$G$31</f>
        <v>46</v>
      </c>
      <c r="AC44" s="11">
        <f>[40]Fevereiro!$G$32</f>
        <v>43</v>
      </c>
      <c r="AD44" s="11">
        <f>[40]Fevereiro!$G$33</f>
        <v>36</v>
      </c>
      <c r="AE44" s="15">
        <f t="shared" si="1"/>
        <v>36</v>
      </c>
      <c r="AF44" s="88">
        <f t="shared" si="2"/>
        <v>55.137931034482762</v>
      </c>
    </row>
    <row r="45" spans="1:38" x14ac:dyDescent="0.2">
      <c r="A45" s="57" t="s">
        <v>162</v>
      </c>
      <c r="B45" s="11">
        <f>[41]Fevereiro!$G$5</f>
        <v>61</v>
      </c>
      <c r="C45" s="11">
        <f>[41]Fevereiro!$G$6</f>
        <v>61</v>
      </c>
      <c r="D45" s="11">
        <f>[41]Fevereiro!$G$7</f>
        <v>53</v>
      </c>
      <c r="E45" s="11">
        <f>[41]Fevereiro!$G$8</f>
        <v>56</v>
      </c>
      <c r="F45" s="11">
        <f>[41]Fevereiro!$G$9</f>
        <v>59</v>
      </c>
      <c r="G45" s="11">
        <f>[41]Fevereiro!$G$10</f>
        <v>66</v>
      </c>
      <c r="H45" s="11">
        <f>[41]Fevereiro!$G$11</f>
        <v>61</v>
      </c>
      <c r="I45" s="11">
        <f>[41]Fevereiro!$G$12</f>
        <v>62</v>
      </c>
      <c r="J45" s="11">
        <f>[41]Fevereiro!$G$13</f>
        <v>75</v>
      </c>
      <c r="K45" s="11">
        <f>[41]Fevereiro!$G$14</f>
        <v>72</v>
      </c>
      <c r="L45" s="11">
        <f>[41]Fevereiro!$G$15</f>
        <v>74</v>
      </c>
      <c r="M45" s="11">
        <f>[41]Fevereiro!$G$16</f>
        <v>64</v>
      </c>
      <c r="N45" s="11">
        <f>[41]Fevereiro!$G$17</f>
        <v>55</v>
      </c>
      <c r="O45" s="11">
        <f>[41]Fevereiro!$G$18</f>
        <v>54</v>
      </c>
      <c r="P45" s="11">
        <f>[41]Fevereiro!$G$19</f>
        <v>47</v>
      </c>
      <c r="Q45" s="11">
        <f>[41]Fevereiro!$G$20</f>
        <v>52</v>
      </c>
      <c r="R45" s="11">
        <f>[41]Fevereiro!$G$21</f>
        <v>47</v>
      </c>
      <c r="S45" s="11">
        <f>[41]Fevereiro!$G$22</f>
        <v>59</v>
      </c>
      <c r="T45" s="11">
        <f>[41]Fevereiro!$G$23</f>
        <v>61</v>
      </c>
      <c r="U45" s="11">
        <f>[41]Fevereiro!$G$24</f>
        <v>50</v>
      </c>
      <c r="V45" s="11">
        <f>[41]Fevereiro!$G$25</f>
        <v>74</v>
      </c>
      <c r="W45" s="11">
        <f>[41]Fevereiro!$G$26</f>
        <v>60</v>
      </c>
      <c r="X45" s="11">
        <f>[41]Fevereiro!$G$27</f>
        <v>74</v>
      </c>
      <c r="Y45" s="11">
        <f>[41]Fevereiro!$G$28</f>
        <v>71</v>
      </c>
      <c r="Z45" s="11">
        <f>[41]Fevereiro!$G$29</f>
        <v>69</v>
      </c>
      <c r="AA45" s="11">
        <f>[41]Fevereiro!$G$30</f>
        <v>73</v>
      </c>
      <c r="AB45" s="11">
        <f>[41]Fevereiro!$G$31</f>
        <v>65</v>
      </c>
      <c r="AC45" s="11">
        <f>[41]Fevereiro!$G$32</f>
        <v>51</v>
      </c>
      <c r="AD45" s="11">
        <f>[41]Fevereiro!$G$33</f>
        <v>43</v>
      </c>
      <c r="AE45" s="15">
        <f t="shared" si="1"/>
        <v>43</v>
      </c>
      <c r="AF45" s="88">
        <f t="shared" si="2"/>
        <v>61</v>
      </c>
      <c r="AH45" s="12" t="s">
        <v>47</v>
      </c>
      <c r="AJ45" t="s">
        <v>47</v>
      </c>
    </row>
    <row r="46" spans="1:38" x14ac:dyDescent="0.2">
      <c r="A46" s="57" t="s">
        <v>19</v>
      </c>
      <c r="B46" s="11">
        <f>[42]Fevereiro!$G$5</f>
        <v>57</v>
      </c>
      <c r="C46" s="11">
        <f>[42]Fevereiro!$G$6</f>
        <v>65</v>
      </c>
      <c r="D46" s="11">
        <f>[42]Fevereiro!$G$7</f>
        <v>56</v>
      </c>
      <c r="E46" s="11">
        <f>[42]Fevereiro!$G$8</f>
        <v>56</v>
      </c>
      <c r="F46" s="11">
        <f>[42]Fevereiro!$G$9</f>
        <v>58</v>
      </c>
      <c r="G46" s="11">
        <f>[42]Fevereiro!$G$10</f>
        <v>45</v>
      </c>
      <c r="H46" s="11">
        <f>[42]Fevereiro!$G$11</f>
        <v>45</v>
      </c>
      <c r="I46" s="11">
        <f>[42]Fevereiro!$G$12</f>
        <v>48</v>
      </c>
      <c r="J46" s="11">
        <f>[42]Fevereiro!$G$13</f>
        <v>45</v>
      </c>
      <c r="K46" s="11">
        <f>[42]Fevereiro!$G$14</f>
        <v>43</v>
      </c>
      <c r="L46" s="11">
        <f>[42]Fevereiro!$G$15</f>
        <v>56</v>
      </c>
      <c r="M46" s="11">
        <f>[42]Fevereiro!$G$16</f>
        <v>46</v>
      </c>
      <c r="N46" s="11">
        <f>[42]Fevereiro!$G$17</f>
        <v>40</v>
      </c>
      <c r="O46" s="11">
        <f>[42]Fevereiro!$G$18</f>
        <v>45</v>
      </c>
      <c r="P46" s="11">
        <f>[42]Fevereiro!$G$19</f>
        <v>46</v>
      </c>
      <c r="Q46" s="11">
        <f>[42]Fevereiro!$G$20</f>
        <v>51</v>
      </c>
      <c r="R46" s="11">
        <f>[42]Fevereiro!$G$21</f>
        <v>44</v>
      </c>
      <c r="S46" s="11">
        <f>[42]Fevereiro!$G$22</f>
        <v>40</v>
      </c>
      <c r="T46" s="11">
        <f>[42]Fevereiro!$G$23</f>
        <v>45</v>
      </c>
      <c r="U46" s="11">
        <f>[42]Fevereiro!$G$24</f>
        <v>58</v>
      </c>
      <c r="V46" s="11">
        <f>[42]Fevereiro!$G$25</f>
        <v>40</v>
      </c>
      <c r="W46" s="11">
        <f>[42]Fevereiro!$G$26</f>
        <v>25</v>
      </c>
      <c r="X46" s="11">
        <f>[42]Fevereiro!$G$27</f>
        <v>40</v>
      </c>
      <c r="Y46" s="11">
        <f>[42]Fevereiro!$G$28</f>
        <v>52</v>
      </c>
      <c r="Z46" s="11">
        <f>[42]Fevereiro!$G$29</f>
        <v>46</v>
      </c>
      <c r="AA46" s="11">
        <f>[42]Fevereiro!$G$30</f>
        <v>48</v>
      </c>
      <c r="AB46" s="11">
        <f>[42]Fevereiro!$G$31</f>
        <v>25</v>
      </c>
      <c r="AC46" s="11">
        <f>[42]Fevereiro!$G$32</f>
        <v>32</v>
      </c>
      <c r="AD46" s="11">
        <f>[42]Fevereiro!$G$33</f>
        <v>38</v>
      </c>
      <c r="AE46" s="15">
        <f t="shared" si="1"/>
        <v>25</v>
      </c>
      <c r="AF46" s="88">
        <f t="shared" si="2"/>
        <v>46.03448275862069</v>
      </c>
      <c r="AG46" s="12" t="s">
        <v>47</v>
      </c>
      <c r="AH46" t="s">
        <v>47</v>
      </c>
      <c r="AI46" t="s">
        <v>47</v>
      </c>
      <c r="AJ46" t="s">
        <v>47</v>
      </c>
    </row>
    <row r="47" spans="1:38" x14ac:dyDescent="0.2">
      <c r="A47" s="57" t="s">
        <v>31</v>
      </c>
      <c r="B47" s="11">
        <f>[43]Fevereiro!$G$5</f>
        <v>58</v>
      </c>
      <c r="C47" s="11">
        <f>[43]Fevereiro!$G$6</f>
        <v>58</v>
      </c>
      <c r="D47" s="11">
        <f>[43]Fevereiro!$G$7</f>
        <v>59</v>
      </c>
      <c r="E47" s="11">
        <f>[43]Fevereiro!$G$8</f>
        <v>56</v>
      </c>
      <c r="F47" s="11">
        <f>[43]Fevereiro!$G$9</f>
        <v>62</v>
      </c>
      <c r="G47" s="11">
        <f>[43]Fevereiro!$G$10</f>
        <v>49</v>
      </c>
      <c r="H47" s="11">
        <f>[43]Fevereiro!$G$11</f>
        <v>50</v>
      </c>
      <c r="I47" s="11">
        <f>[43]Fevereiro!$G$12</f>
        <v>53</v>
      </c>
      <c r="J47" s="11">
        <f>[43]Fevereiro!$G$13</f>
        <v>54</v>
      </c>
      <c r="K47" s="11">
        <f>[43]Fevereiro!$G$14</f>
        <v>59</v>
      </c>
      <c r="L47" s="11">
        <f>[43]Fevereiro!$G$15</f>
        <v>58</v>
      </c>
      <c r="M47" s="11">
        <f>[43]Fevereiro!$G$16</f>
        <v>53</v>
      </c>
      <c r="N47" s="11">
        <f>[43]Fevereiro!$G$17</f>
        <v>54</v>
      </c>
      <c r="O47" s="11">
        <f>[43]Fevereiro!$G$18</f>
        <v>52</v>
      </c>
      <c r="P47" s="11">
        <f>[43]Fevereiro!$G$19</f>
        <v>48</v>
      </c>
      <c r="Q47" s="11">
        <f>[43]Fevereiro!$G$20</f>
        <v>50</v>
      </c>
      <c r="R47" s="11">
        <f>[43]Fevereiro!$G$21</f>
        <v>44</v>
      </c>
      <c r="S47" s="11">
        <f>[43]Fevereiro!$G$22</f>
        <v>41</v>
      </c>
      <c r="T47" s="11">
        <f>[43]Fevereiro!$G$23</f>
        <v>52</v>
      </c>
      <c r="U47" s="11">
        <f>[43]Fevereiro!$G$24</f>
        <v>44</v>
      </c>
      <c r="V47" s="11">
        <f>[43]Fevereiro!$G$25</f>
        <v>55</v>
      </c>
      <c r="W47" s="11">
        <f>[43]Fevereiro!$G$26</f>
        <v>30</v>
      </c>
      <c r="X47" s="11">
        <f>[43]Fevereiro!$G$27</f>
        <v>35</v>
      </c>
      <c r="Y47" s="11">
        <f>[43]Fevereiro!$G$28</f>
        <v>51</v>
      </c>
      <c r="Z47" s="11">
        <f>[43]Fevereiro!$G$29</f>
        <v>54</v>
      </c>
      <c r="AA47" s="11">
        <f>[43]Fevereiro!$G$30</f>
        <v>76</v>
      </c>
      <c r="AB47" s="11">
        <f>[43]Fevereiro!$G$31</f>
        <v>28</v>
      </c>
      <c r="AC47" s="11">
        <f>[43]Fevereiro!$G$32</f>
        <v>40</v>
      </c>
      <c r="AD47" s="11">
        <f>[43]Fevereiro!$G$33</f>
        <v>27</v>
      </c>
      <c r="AE47" s="15">
        <f t="shared" si="1"/>
        <v>27</v>
      </c>
      <c r="AF47" s="88">
        <f t="shared" si="2"/>
        <v>50</v>
      </c>
      <c r="AJ47" t="s">
        <v>47</v>
      </c>
    </row>
    <row r="48" spans="1:38" x14ac:dyDescent="0.2">
      <c r="A48" s="57" t="s">
        <v>44</v>
      </c>
      <c r="B48" s="11">
        <f>[44]Fevereiro!$G$5</f>
        <v>52</v>
      </c>
      <c r="C48" s="11">
        <f>[44]Fevereiro!$G$6</f>
        <v>42</v>
      </c>
      <c r="D48" s="11">
        <f>[44]Fevereiro!$G$7</f>
        <v>36</v>
      </c>
      <c r="E48" s="11">
        <f>[44]Fevereiro!$G$8</f>
        <v>54</v>
      </c>
      <c r="F48" s="11">
        <f>[44]Fevereiro!$G$9</f>
        <v>59</v>
      </c>
      <c r="G48" s="11">
        <f>[44]Fevereiro!$G$10</f>
        <v>60</v>
      </c>
      <c r="H48" s="11">
        <f>[44]Fevereiro!$G$11</f>
        <v>53</v>
      </c>
      <c r="I48" s="11">
        <f>[44]Fevereiro!$G$12</f>
        <v>51</v>
      </c>
      <c r="J48" s="11">
        <f>[44]Fevereiro!$G$13</f>
        <v>56</v>
      </c>
      <c r="K48" s="11">
        <f>[44]Fevereiro!$G$14</f>
        <v>62</v>
      </c>
      <c r="L48" s="11">
        <f>[44]Fevereiro!$G$15</f>
        <v>61</v>
      </c>
      <c r="M48" s="11">
        <f>[44]Fevereiro!$G$16</f>
        <v>62</v>
      </c>
      <c r="N48" s="11">
        <f>[44]Fevereiro!$G$17</f>
        <v>51</v>
      </c>
      <c r="O48" s="11">
        <f>[44]Fevereiro!$G$18</f>
        <v>47</v>
      </c>
      <c r="P48" s="11">
        <f>[44]Fevereiro!$G$19</f>
        <v>47</v>
      </c>
      <c r="Q48" s="11">
        <f>[44]Fevereiro!$G$20</f>
        <v>47</v>
      </c>
      <c r="R48" s="11">
        <f>[44]Fevereiro!$G$21</f>
        <v>46</v>
      </c>
      <c r="S48" s="11">
        <f>[44]Fevereiro!$G$22</f>
        <v>51</v>
      </c>
      <c r="T48" s="11">
        <f>[44]Fevereiro!$G$23</f>
        <v>49</v>
      </c>
      <c r="U48" s="11">
        <f>[44]Fevereiro!$G$24</f>
        <v>66</v>
      </c>
      <c r="V48" s="11">
        <f>[44]Fevereiro!$G$25</f>
        <v>61</v>
      </c>
      <c r="W48" s="11">
        <f>[44]Fevereiro!$G$26</f>
        <v>80</v>
      </c>
      <c r="X48" s="11">
        <f>[44]Fevereiro!$G$27</f>
        <v>65</v>
      </c>
      <c r="Y48" s="11">
        <f>[44]Fevereiro!$G$28</f>
        <v>61</v>
      </c>
      <c r="Z48" s="11">
        <f>[44]Fevereiro!$G$29</f>
        <v>48</v>
      </c>
      <c r="AA48" s="11">
        <f>[44]Fevereiro!$G$30</f>
        <v>67</v>
      </c>
      <c r="AB48" s="11">
        <f>[44]Fevereiro!$G$31</f>
        <v>58</v>
      </c>
      <c r="AC48" s="11">
        <f>[44]Fevereiro!$G$32</f>
        <v>55</v>
      </c>
      <c r="AD48" s="11">
        <f>[44]Fevereiro!$G$33</f>
        <v>55</v>
      </c>
      <c r="AE48" s="15">
        <f t="shared" si="1"/>
        <v>36</v>
      </c>
      <c r="AF48" s="88">
        <f t="shared" si="2"/>
        <v>55.241379310344826</v>
      </c>
      <c r="AG48" s="12" t="s">
        <v>47</v>
      </c>
      <c r="AH48" t="s">
        <v>47</v>
      </c>
      <c r="AI48" t="s">
        <v>47</v>
      </c>
    </row>
    <row r="49" spans="1:36" x14ac:dyDescent="0.2">
      <c r="A49" s="57" t="s">
        <v>20</v>
      </c>
      <c r="B49" s="11" t="str">
        <f>[45]Fevereiro!$G$5</f>
        <v>*</v>
      </c>
      <c r="C49" s="11" t="str">
        <f>[45]Fevereiro!$G$6</f>
        <v>*</v>
      </c>
      <c r="D49" s="11" t="str">
        <f>[45]Fevereiro!$G$7</f>
        <v>*</v>
      </c>
      <c r="E49" s="11" t="str">
        <f>[45]Fevereiro!$G$8</f>
        <v>*</v>
      </c>
      <c r="F49" s="11" t="str">
        <f>[45]Fevereiro!$G$9</f>
        <v>*</v>
      </c>
      <c r="G49" s="11" t="str">
        <f>[45]Fevereiro!$G$10</f>
        <v>*</v>
      </c>
      <c r="H49" s="11" t="str">
        <f>[45]Fevereiro!$G$11</f>
        <v>*</v>
      </c>
      <c r="I49" s="11" t="str">
        <f>[45]Fevereiro!$G$12</f>
        <v>*</v>
      </c>
      <c r="J49" s="11" t="str">
        <f>[45]Fevereiro!$G$13</f>
        <v>*</v>
      </c>
      <c r="K49" s="11" t="str">
        <f>[45]Fevereiro!$G$14</f>
        <v>*</v>
      </c>
      <c r="L49" s="11" t="str">
        <f>[45]Fevereiro!$G$15</f>
        <v>*</v>
      </c>
      <c r="M49" s="11" t="str">
        <f>[45]Fevereiro!$G$16</f>
        <v>*</v>
      </c>
      <c r="N49" s="11" t="str">
        <f>[45]Fevereiro!$G$17</f>
        <v>*</v>
      </c>
      <c r="O49" s="11" t="str">
        <f>[45]Fevereiro!$G$18</f>
        <v>*</v>
      </c>
      <c r="P49" s="11" t="str">
        <f>[45]Fevereiro!$G$19</f>
        <v>*</v>
      </c>
      <c r="Q49" s="11" t="str">
        <f>[45]Fevereiro!$G$20</f>
        <v>*</v>
      </c>
      <c r="R49" s="11" t="str">
        <f>[45]Fevereiro!$G$21</f>
        <v>*</v>
      </c>
      <c r="S49" s="11" t="str">
        <f>[45]Fevereiro!$G$22</f>
        <v>*</v>
      </c>
      <c r="T49" s="11" t="str">
        <f>[45]Fevereiro!$G$23</f>
        <v>*</v>
      </c>
      <c r="U49" s="11" t="str">
        <f>[45]Fevereiro!$G$24</f>
        <v>*</v>
      </c>
      <c r="V49" s="11" t="str">
        <f>[45]Fevereiro!$G$25</f>
        <v>*</v>
      </c>
      <c r="W49" s="11" t="str">
        <f>[45]Fevereiro!$G$26</f>
        <v>*</v>
      </c>
      <c r="X49" s="11" t="str">
        <f>[45]Fevereiro!$G$27</f>
        <v>*</v>
      </c>
      <c r="Y49" s="11" t="str">
        <f>[45]Fevereiro!$G$28</f>
        <v>*</v>
      </c>
      <c r="Z49" s="11" t="str">
        <f>[45]Fevereiro!$G$29</f>
        <v>*</v>
      </c>
      <c r="AA49" s="11" t="str">
        <f>[45]Fevereiro!$G$30</f>
        <v>*</v>
      </c>
      <c r="AB49" s="11" t="str">
        <f>[45]Fevereiro!$G$31</f>
        <v>*</v>
      </c>
      <c r="AC49" s="11" t="str">
        <f>[45]Fevereiro!$G$32</f>
        <v>*</v>
      </c>
      <c r="AD49" s="11" t="str">
        <f>[45]Fevereiro!$G$33</f>
        <v>*</v>
      </c>
      <c r="AE49" s="15" t="s">
        <v>226</v>
      </c>
      <c r="AF49" s="88" t="s">
        <v>226</v>
      </c>
      <c r="AH49" t="s">
        <v>47</v>
      </c>
    </row>
    <row r="50" spans="1:36" s="5" customFormat="1" ht="17.100000000000001" customHeight="1" x14ac:dyDescent="0.2">
      <c r="A50" s="105" t="s">
        <v>228</v>
      </c>
      <c r="B50" s="13">
        <f t="shared" ref="B50:AE50" si="5">MIN(B5:B49)</f>
        <v>43</v>
      </c>
      <c r="C50" s="13">
        <f t="shared" si="5"/>
        <v>34</v>
      </c>
      <c r="D50" s="13">
        <f t="shared" si="5"/>
        <v>32</v>
      </c>
      <c r="E50" s="13">
        <f t="shared" si="5"/>
        <v>40</v>
      </c>
      <c r="F50" s="13">
        <f t="shared" si="5"/>
        <v>41</v>
      </c>
      <c r="G50" s="13">
        <f t="shared" si="5"/>
        <v>39</v>
      </c>
      <c r="H50" s="13">
        <f t="shared" si="5"/>
        <v>34</v>
      </c>
      <c r="I50" s="13">
        <f t="shared" si="5"/>
        <v>41</v>
      </c>
      <c r="J50" s="13">
        <f t="shared" si="5"/>
        <v>40</v>
      </c>
      <c r="K50" s="13">
        <f t="shared" si="5"/>
        <v>40</v>
      </c>
      <c r="L50" s="13">
        <f t="shared" si="5"/>
        <v>51</v>
      </c>
      <c r="M50" s="13">
        <f t="shared" si="5"/>
        <v>44</v>
      </c>
      <c r="N50" s="13">
        <f t="shared" si="5"/>
        <v>38</v>
      </c>
      <c r="O50" s="13">
        <f t="shared" si="5"/>
        <v>34</v>
      </c>
      <c r="P50" s="13">
        <f t="shared" si="5"/>
        <v>34</v>
      </c>
      <c r="Q50" s="13">
        <f t="shared" si="5"/>
        <v>34</v>
      </c>
      <c r="R50" s="13">
        <f t="shared" si="5"/>
        <v>34</v>
      </c>
      <c r="S50" s="13">
        <f t="shared" si="5"/>
        <v>32</v>
      </c>
      <c r="T50" s="13">
        <f t="shared" si="5"/>
        <v>40</v>
      </c>
      <c r="U50" s="13">
        <f t="shared" si="5"/>
        <v>40</v>
      </c>
      <c r="V50" s="13">
        <f t="shared" si="5"/>
        <v>35</v>
      </c>
      <c r="W50" s="13">
        <f t="shared" si="5"/>
        <v>21</v>
      </c>
      <c r="X50" s="13">
        <f t="shared" si="5"/>
        <v>23</v>
      </c>
      <c r="Y50" s="13">
        <f t="shared" si="5"/>
        <v>37</v>
      </c>
      <c r="Z50" s="13">
        <f t="shared" si="5"/>
        <v>39</v>
      </c>
      <c r="AA50" s="13">
        <f t="shared" si="5"/>
        <v>44</v>
      </c>
      <c r="AB50" s="13">
        <f t="shared" si="5"/>
        <v>24</v>
      </c>
      <c r="AC50" s="13">
        <f t="shared" ref="AC50" si="6">MIN(AC5:AC49)</f>
        <v>23</v>
      </c>
      <c r="AD50" s="13">
        <f t="shared" si="5"/>
        <v>27</v>
      </c>
      <c r="AE50" s="15">
        <f t="shared" si="5"/>
        <v>21</v>
      </c>
      <c r="AF50" s="88">
        <f>AVERAGE(AF5:AF49)</f>
        <v>52.345733798221488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5"/>
      <c r="AD51" s="131"/>
      <c r="AE51" s="52"/>
      <c r="AF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47" t="s">
        <v>97</v>
      </c>
      <c r="U52" s="147"/>
      <c r="V52" s="147"/>
      <c r="W52" s="147"/>
      <c r="X52" s="147"/>
      <c r="Y52" s="131"/>
      <c r="Z52" s="131"/>
      <c r="AA52" s="131"/>
      <c r="AB52" s="131"/>
      <c r="AC52" s="135"/>
      <c r="AD52" s="131"/>
      <c r="AE52" s="52"/>
      <c r="AF52" s="51"/>
      <c r="AH52" s="12" t="s">
        <v>47</v>
      </c>
      <c r="AJ52" t="s">
        <v>47</v>
      </c>
    </row>
    <row r="53" spans="1:36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48" t="s">
        <v>98</v>
      </c>
      <c r="U53" s="148"/>
      <c r="V53" s="148"/>
      <c r="W53" s="148"/>
      <c r="X53" s="148"/>
      <c r="Y53" s="131"/>
      <c r="Z53" s="131"/>
      <c r="AA53" s="131"/>
      <c r="AB53" s="131"/>
      <c r="AC53" s="135"/>
      <c r="AD53" s="131"/>
      <c r="AE53" s="52"/>
      <c r="AF53" s="51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5"/>
      <c r="AD54" s="131"/>
      <c r="AE54" s="52"/>
      <c r="AF54" s="89"/>
    </row>
    <row r="55" spans="1:36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5"/>
      <c r="AD55" s="131"/>
      <c r="AE55" s="52"/>
      <c r="AF55" s="54"/>
      <c r="AJ55" t="s">
        <v>47</v>
      </c>
    </row>
    <row r="56" spans="1:36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5"/>
      <c r="AD56" s="131"/>
      <c r="AE56" s="52"/>
      <c r="AF56" s="54"/>
    </row>
    <row r="57" spans="1:36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2"/>
      <c r="AF57" s="90"/>
    </row>
    <row r="58" spans="1:36" x14ac:dyDescent="0.2">
      <c r="AE58" s="7"/>
    </row>
    <row r="63" spans="1:36" x14ac:dyDescent="0.2">
      <c r="P63" s="2" t="s">
        <v>47</v>
      </c>
      <c r="AG63" t="s">
        <v>47</v>
      </c>
    </row>
    <row r="64" spans="1:36" x14ac:dyDescent="0.2">
      <c r="T64" s="2" t="s">
        <v>47</v>
      </c>
      <c r="Z64" s="2" t="s">
        <v>47</v>
      </c>
    </row>
    <row r="66" spans="7:38" x14ac:dyDescent="0.2">
      <c r="N66" s="2" t="s">
        <v>47</v>
      </c>
    </row>
    <row r="67" spans="7:38" x14ac:dyDescent="0.2">
      <c r="G67" s="2" t="s">
        <v>47</v>
      </c>
    </row>
    <row r="69" spans="7:38" x14ac:dyDescent="0.2">
      <c r="J69" s="2" t="s">
        <v>47</v>
      </c>
      <c r="AL69" s="12" t="s">
        <v>47</v>
      </c>
    </row>
  </sheetData>
  <sheetProtection password="C6EC" sheet="1" objects="1" scenarios="1"/>
  <mergeCells count="34">
    <mergeCell ref="AC3:AC4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G3:G4"/>
    <mergeCell ref="H3:H4"/>
    <mergeCell ref="T52:X52"/>
    <mergeCell ref="E3:E4"/>
    <mergeCell ref="W3:W4"/>
    <mergeCell ref="A2:A4"/>
    <mergeCell ref="B3:B4"/>
    <mergeCell ref="A1:AF1"/>
    <mergeCell ref="Z3:Z4"/>
    <mergeCell ref="AA3:AA4"/>
    <mergeCell ref="AB3:AB4"/>
    <mergeCell ref="AD3:AD4"/>
    <mergeCell ref="Y3:Y4"/>
    <mergeCell ref="N3:N4"/>
    <mergeCell ref="O3:O4"/>
    <mergeCell ref="P3:P4"/>
    <mergeCell ref="Q3:Q4"/>
    <mergeCell ref="B2:AF2"/>
    <mergeCell ref="C3:C4"/>
    <mergeCell ref="D3:D4"/>
    <mergeCell ref="F3: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L84" sqref="AL84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8" width="5.42578125" style="3" bestFit="1" customWidth="1"/>
    <col min="29" max="29" width="5.42578125" style="3" customWidth="1"/>
    <col min="30" max="30" width="5.42578125" style="3" bestFit="1" customWidth="1"/>
    <col min="31" max="31" width="7.42578125" style="7" bestFit="1" customWidth="1"/>
  </cols>
  <sheetData>
    <row r="1" spans="1:32" ht="20.100000000000001" customHeight="1" x14ac:dyDescent="0.2">
      <c r="A1" s="151" t="s">
        <v>28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53"/>
    </row>
    <row r="2" spans="1:32" s="4" customFormat="1" ht="20.100000000000001" customHeight="1" x14ac:dyDescent="0.2">
      <c r="A2" s="143" t="s">
        <v>21</v>
      </c>
      <c r="B2" s="137" t="s">
        <v>235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9"/>
    </row>
    <row r="3" spans="1:32" s="5" customFormat="1" ht="20.100000000000001" customHeight="1" x14ac:dyDescent="0.2">
      <c r="A3" s="143"/>
      <c r="B3" s="149">
        <v>1</v>
      </c>
      <c r="C3" s="149">
        <f>SUM(B3+1)</f>
        <v>2</v>
      </c>
      <c r="D3" s="149">
        <f t="shared" ref="D3:AB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v>28</v>
      </c>
      <c r="AD3" s="149">
        <v>29</v>
      </c>
      <c r="AE3" s="46" t="s">
        <v>37</v>
      </c>
      <c r="AF3" s="102" t="s">
        <v>36</v>
      </c>
    </row>
    <row r="4" spans="1:32" s="5" customFormat="1" ht="20.100000000000001" customHeight="1" x14ac:dyDescent="0.2">
      <c r="A4" s="143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46" t="s">
        <v>35</v>
      </c>
      <c r="AF4" s="59" t="s">
        <v>35</v>
      </c>
    </row>
    <row r="5" spans="1:32" s="5" customFormat="1" x14ac:dyDescent="0.2">
      <c r="A5" s="57" t="s">
        <v>40</v>
      </c>
      <c r="B5" s="118">
        <f>[1]Fevereiro!$H$5</f>
        <v>13.68</v>
      </c>
      <c r="C5" s="118">
        <f>[1]Fevereiro!$H$6</f>
        <v>15.840000000000002</v>
      </c>
      <c r="D5" s="118">
        <f>[1]Fevereiro!$H$7</f>
        <v>13.32</v>
      </c>
      <c r="E5" s="118">
        <f>[1]Fevereiro!$H$8</f>
        <v>5.7600000000000007</v>
      </c>
      <c r="F5" s="118">
        <f>[1]Fevereiro!$H$9</f>
        <v>12.24</v>
      </c>
      <c r="G5" s="118">
        <f>[1]Fevereiro!$H$10</f>
        <v>9.3600000000000012</v>
      </c>
      <c r="H5" s="118">
        <f>[1]Fevereiro!$H$11</f>
        <v>12.24</v>
      </c>
      <c r="I5" s="118">
        <f>[1]Fevereiro!$H$12</f>
        <v>11.16</v>
      </c>
      <c r="J5" s="118">
        <f>[1]Fevereiro!$H$13</f>
        <v>12.24</v>
      </c>
      <c r="K5" s="118">
        <f>[1]Fevereiro!$H$14</f>
        <v>11.879999999999999</v>
      </c>
      <c r="L5" s="118">
        <f>[1]Fevereiro!$H$15</f>
        <v>13.68</v>
      </c>
      <c r="M5" s="118">
        <f>[1]Fevereiro!$H$16</f>
        <v>9.3600000000000012</v>
      </c>
      <c r="N5" s="118">
        <f>[1]Fevereiro!$H$17</f>
        <v>8.64</v>
      </c>
      <c r="O5" s="118">
        <f>[1]Fevereiro!$H$18</f>
        <v>7.9200000000000008</v>
      </c>
      <c r="P5" s="118">
        <f>[1]Fevereiro!$H$19</f>
        <v>7.9200000000000008</v>
      </c>
      <c r="Q5" s="118">
        <f>[1]Fevereiro!$H$20</f>
        <v>8.64</v>
      </c>
      <c r="R5" s="118">
        <f>[1]Fevereiro!$H$21</f>
        <v>16.559999999999999</v>
      </c>
      <c r="S5" s="118">
        <f>[1]Fevereiro!$H$22</f>
        <v>18</v>
      </c>
      <c r="T5" s="118">
        <f>[1]Fevereiro!$H$23</f>
        <v>7.9200000000000008</v>
      </c>
      <c r="U5" s="118">
        <f>[1]Fevereiro!$H$24</f>
        <v>12.24</v>
      </c>
      <c r="V5" s="118">
        <f>[1]Fevereiro!$H$25</f>
        <v>6.84</v>
      </c>
      <c r="W5" s="118">
        <f>[1]Fevereiro!$H$26</f>
        <v>9</v>
      </c>
      <c r="X5" s="118">
        <f>[1]Fevereiro!$H$27</f>
        <v>9</v>
      </c>
      <c r="Y5" s="118">
        <f>[1]Fevereiro!$H$28</f>
        <v>15.840000000000002</v>
      </c>
      <c r="Z5" s="118">
        <f>[1]Fevereiro!$H$29</f>
        <v>15.48</v>
      </c>
      <c r="AA5" s="118">
        <f>[1]Fevereiro!$H$30</f>
        <v>18.36</v>
      </c>
      <c r="AB5" s="118">
        <f>[1]Fevereiro!$H$31</f>
        <v>7.2</v>
      </c>
      <c r="AC5" s="118">
        <f>[1]Fevereiro!$H$32</f>
        <v>9.7200000000000006</v>
      </c>
      <c r="AD5" s="118">
        <f>[1]Fevereiro!$H$33</f>
        <v>13.68</v>
      </c>
      <c r="AE5" s="15">
        <f>MAX(B5:AD5)</f>
        <v>18.36</v>
      </c>
      <c r="AF5" s="115">
        <f>AVERAGE(B5:AD5)</f>
        <v>11.507586206896551</v>
      </c>
    </row>
    <row r="6" spans="1:32" x14ac:dyDescent="0.2">
      <c r="A6" s="57" t="s">
        <v>0</v>
      </c>
      <c r="B6" s="11">
        <f>[2]Fevereiro!$H$5</f>
        <v>7.2</v>
      </c>
      <c r="C6" s="11">
        <f>[2]Fevereiro!$H$6</f>
        <v>8.64</v>
      </c>
      <c r="D6" s="11">
        <f>[2]Fevereiro!$H$7</f>
        <v>17.28</v>
      </c>
      <c r="E6" s="11">
        <f>[2]Fevereiro!$H$8</f>
        <v>13.68</v>
      </c>
      <c r="F6" s="11">
        <f>[2]Fevereiro!$H$9</f>
        <v>13.68</v>
      </c>
      <c r="G6" s="11">
        <f>[2]Fevereiro!$H$10</f>
        <v>8.2799999999999994</v>
      </c>
      <c r="H6" s="11">
        <f>[2]Fevereiro!$H$11</f>
        <v>13.32</v>
      </c>
      <c r="I6" s="11">
        <f>[2]Fevereiro!$H$12</f>
        <v>15.48</v>
      </c>
      <c r="J6" s="11">
        <f>[2]Fevereiro!$H$13</f>
        <v>11.879999999999999</v>
      </c>
      <c r="K6" s="11">
        <f>[2]Fevereiro!$H$14</f>
        <v>9.3600000000000012</v>
      </c>
      <c r="L6" s="11">
        <f>[2]Fevereiro!$H$15</f>
        <v>13.32</v>
      </c>
      <c r="M6" s="11">
        <f>[2]Fevereiro!$H$16</f>
        <v>19.079999999999998</v>
      </c>
      <c r="N6" s="11">
        <f>[2]Fevereiro!$H$17</f>
        <v>18</v>
      </c>
      <c r="O6" s="11">
        <f>[2]Fevereiro!$H$18</f>
        <v>14.4</v>
      </c>
      <c r="P6" s="11">
        <f>[2]Fevereiro!$H$19</f>
        <v>14.04</v>
      </c>
      <c r="Q6" s="11">
        <f>[2]Fevereiro!$H$20</f>
        <v>11.520000000000001</v>
      </c>
      <c r="R6" s="11">
        <f>[2]Fevereiro!$H$21</f>
        <v>12.96</v>
      </c>
      <c r="S6" s="11">
        <f>[2]Fevereiro!$H$22</f>
        <v>17.28</v>
      </c>
      <c r="T6" s="11">
        <f>[2]Fevereiro!$H$23</f>
        <v>13.68</v>
      </c>
      <c r="U6" s="11">
        <f>[2]Fevereiro!$H$24</f>
        <v>8.64</v>
      </c>
      <c r="V6" s="11">
        <f>[2]Fevereiro!$H$25</f>
        <v>11.520000000000001</v>
      </c>
      <c r="W6" s="11">
        <f>[2]Fevereiro!$H$26</f>
        <v>10.44</v>
      </c>
      <c r="X6" s="11">
        <f>[2]Fevereiro!$H$27</f>
        <v>8.2799999999999994</v>
      </c>
      <c r="Y6" s="11">
        <f>[2]Fevereiro!$H$28</f>
        <v>14.4</v>
      </c>
      <c r="Z6" s="11">
        <f>[2]Fevereiro!$H$29</f>
        <v>15.120000000000001</v>
      </c>
      <c r="AA6" s="11">
        <f>[2]Fevereiro!$H$30</f>
        <v>9.7200000000000006</v>
      </c>
      <c r="AB6" s="11">
        <f>[2]Fevereiro!$H$31</f>
        <v>7.2</v>
      </c>
      <c r="AC6" s="11">
        <f>[2]Fevereiro!$H$32</f>
        <v>7.2</v>
      </c>
      <c r="AD6" s="11">
        <f>[2]Fevereiro!$H$33</f>
        <v>8.2799999999999994</v>
      </c>
      <c r="AE6" s="15">
        <f>MAX(B6:AD6)</f>
        <v>19.079999999999998</v>
      </c>
      <c r="AF6" s="115">
        <f>AVERAGE(B6:AD6)</f>
        <v>12.202758620689654</v>
      </c>
    </row>
    <row r="7" spans="1:32" x14ac:dyDescent="0.2">
      <c r="A7" s="57" t="s">
        <v>104</v>
      </c>
      <c r="B7" s="11">
        <f>[3]Fevereiro!$H$5</f>
        <v>15.48</v>
      </c>
      <c r="C7" s="11">
        <f>[3]Fevereiro!$H$6</f>
        <v>16.559999999999999</v>
      </c>
      <c r="D7" s="11">
        <f>[3]Fevereiro!$H$7</f>
        <v>14.76</v>
      </c>
      <c r="E7" s="11">
        <f>[3]Fevereiro!$H$8</f>
        <v>10.8</v>
      </c>
      <c r="F7" s="11">
        <f>[3]Fevereiro!$H$9</f>
        <v>19.079999999999998</v>
      </c>
      <c r="G7" s="11">
        <f>[3]Fevereiro!$H$10</f>
        <v>11.16</v>
      </c>
      <c r="H7" s="11">
        <f>[3]Fevereiro!$H$11</f>
        <v>14.76</v>
      </c>
      <c r="I7" s="11">
        <f>[3]Fevereiro!$H$12</f>
        <v>16.920000000000002</v>
      </c>
      <c r="J7" s="11">
        <f>[3]Fevereiro!$H$13</f>
        <v>9.7200000000000006</v>
      </c>
      <c r="K7" s="11">
        <f>[3]Fevereiro!$H$14</f>
        <v>15.48</v>
      </c>
      <c r="L7" s="11">
        <f>[3]Fevereiro!$H$15</f>
        <v>12.96</v>
      </c>
      <c r="M7" s="11">
        <f>[3]Fevereiro!$H$16</f>
        <v>18.720000000000002</v>
      </c>
      <c r="N7" s="11">
        <f>[3]Fevereiro!$H$17</f>
        <v>18.720000000000002</v>
      </c>
      <c r="O7" s="11">
        <f>[3]Fevereiro!$H$18</f>
        <v>16.559999999999999</v>
      </c>
      <c r="P7" s="11">
        <f>[3]Fevereiro!$H$19</f>
        <v>11.16</v>
      </c>
      <c r="Q7" s="11">
        <f>[3]Fevereiro!$H$20</f>
        <v>13.32</v>
      </c>
      <c r="R7" s="11">
        <f>[3]Fevereiro!$H$21</f>
        <v>24.840000000000003</v>
      </c>
      <c r="S7" s="11">
        <f>[3]Fevereiro!$H$22</f>
        <v>15.48</v>
      </c>
      <c r="T7" s="11">
        <f>[3]Fevereiro!$H$23</f>
        <v>15.48</v>
      </c>
      <c r="U7" s="11">
        <f>[3]Fevereiro!$H$24</f>
        <v>15.48</v>
      </c>
      <c r="V7" s="11">
        <f>[3]Fevereiro!$H$25</f>
        <v>11.16</v>
      </c>
      <c r="W7" s="11">
        <f>[3]Fevereiro!$H$26</f>
        <v>16.920000000000002</v>
      </c>
      <c r="X7" s="11">
        <f>[3]Fevereiro!$H$27</f>
        <v>16.2</v>
      </c>
      <c r="Y7" s="11">
        <f>[3]Fevereiro!$H$28</f>
        <v>12.6</v>
      </c>
      <c r="Z7" s="11">
        <f>[3]Fevereiro!$H$29</f>
        <v>15.120000000000001</v>
      </c>
      <c r="AA7" s="11">
        <f>[3]Fevereiro!$H$30</f>
        <v>21.6</v>
      </c>
      <c r="AB7" s="11">
        <f>[3]Fevereiro!$H$31</f>
        <v>10.08</v>
      </c>
      <c r="AC7" s="11">
        <f>[3]Fevereiro!$H$32</f>
        <v>14.76</v>
      </c>
      <c r="AD7" s="11">
        <f>[3]Fevereiro!$H$33</f>
        <v>11.520000000000001</v>
      </c>
      <c r="AE7" s="91">
        <f>MAX(B7:AD7)</f>
        <v>24.840000000000003</v>
      </c>
      <c r="AF7" s="109">
        <f>AVERAGE(B7:AD7)</f>
        <v>15.082758620689658</v>
      </c>
    </row>
    <row r="8" spans="1:32" x14ac:dyDescent="0.2">
      <c r="A8" s="57" t="s">
        <v>1</v>
      </c>
      <c r="B8" s="11" t="str">
        <f>[4]Fevereiro!$H$5</f>
        <v>*</v>
      </c>
      <c r="C8" s="11" t="str">
        <f>[4]Fevereiro!$H$6</f>
        <v>*</v>
      </c>
      <c r="D8" s="11" t="str">
        <f>[4]Fevereiro!$H$7</f>
        <v>*</v>
      </c>
      <c r="E8" s="11" t="str">
        <f>[4]Fevereiro!$H$8</f>
        <v>*</v>
      </c>
      <c r="F8" s="11">
        <f>[4]Fevereiro!$H$9</f>
        <v>3.24</v>
      </c>
      <c r="G8" s="11">
        <f>[4]Fevereiro!$H$10</f>
        <v>0</v>
      </c>
      <c r="H8" s="11">
        <f>[4]Fevereiro!$H$11</f>
        <v>0.36000000000000004</v>
      </c>
      <c r="I8" s="11">
        <f>[4]Fevereiro!$H$12</f>
        <v>0</v>
      </c>
      <c r="J8" s="11">
        <f>[4]Fevereiro!$H$13</f>
        <v>0</v>
      </c>
      <c r="K8" s="11">
        <f>[4]Fevereiro!$H$14</f>
        <v>0.72000000000000008</v>
      </c>
      <c r="L8" s="11">
        <f>[4]Fevereiro!$H$15</f>
        <v>0.36000000000000004</v>
      </c>
      <c r="M8" s="11" t="str">
        <f>[4]Fevereiro!$H$16</f>
        <v>*</v>
      </c>
      <c r="N8" s="11" t="str">
        <f>[4]Fevereiro!$H$17</f>
        <v>*</v>
      </c>
      <c r="O8" s="11" t="str">
        <f>[4]Fevereiro!$H$18</f>
        <v>*</v>
      </c>
      <c r="P8" s="11" t="str">
        <f>[4]Fevereiro!$H$19</f>
        <v>*</v>
      </c>
      <c r="Q8" s="11" t="str">
        <f>[4]Fevereiro!$H$20</f>
        <v>*</v>
      </c>
      <c r="R8" s="11">
        <f>[4]Fevereiro!$H$21</f>
        <v>1.4400000000000002</v>
      </c>
      <c r="S8" s="11">
        <f>[4]Fevereiro!$H$22</f>
        <v>1.8</v>
      </c>
      <c r="T8" s="11">
        <f>[4]Fevereiro!$H$23</f>
        <v>0</v>
      </c>
      <c r="U8" s="11">
        <f>[4]Fevereiro!$H$24</f>
        <v>1.8</v>
      </c>
      <c r="V8" s="11">
        <f>[4]Fevereiro!$H$25</f>
        <v>16.559999999999999</v>
      </c>
      <c r="W8" s="11">
        <f>[4]Fevereiro!$H$26</f>
        <v>0.36000000000000004</v>
      </c>
      <c r="X8" s="11">
        <f>[4]Fevereiro!$H$27</f>
        <v>0</v>
      </c>
      <c r="Y8" s="11" t="str">
        <f>[4]Fevereiro!$H$28</f>
        <v>*</v>
      </c>
      <c r="Z8" s="11" t="str">
        <f>[4]Fevereiro!$H$29</f>
        <v>*</v>
      </c>
      <c r="AA8" s="11" t="str">
        <f>[4]Fevereiro!$H$30</f>
        <v>*</v>
      </c>
      <c r="AB8" s="11" t="str">
        <f>[4]Fevereiro!$H$31</f>
        <v>*</v>
      </c>
      <c r="AC8" s="11" t="str">
        <f>[4]Fevereiro!$H$32</f>
        <v>*</v>
      </c>
      <c r="AD8" s="11" t="str">
        <f>[4]Fevereiro!$H$33</f>
        <v>*</v>
      </c>
      <c r="AE8" s="15">
        <f>MAX(B8:AD8)</f>
        <v>16.559999999999999</v>
      </c>
      <c r="AF8" s="115">
        <f>AVERAGE(B8:AD8)</f>
        <v>1.9028571428571428</v>
      </c>
    </row>
    <row r="9" spans="1:32" x14ac:dyDescent="0.2">
      <c r="A9" s="57" t="s">
        <v>167</v>
      </c>
      <c r="B9" s="11">
        <f>[5]Fevereiro!$H$5</f>
        <v>11.879999999999999</v>
      </c>
      <c r="C9" s="11">
        <f>[5]Fevereiro!$H$6</f>
        <v>12.96</v>
      </c>
      <c r="D9" s="11">
        <f>[5]Fevereiro!$H$7</f>
        <v>21.6</v>
      </c>
      <c r="E9" s="11">
        <f>[5]Fevereiro!$H$8</f>
        <v>18</v>
      </c>
      <c r="F9" s="11">
        <f>[5]Fevereiro!$H$9</f>
        <v>21.96</v>
      </c>
      <c r="G9" s="11">
        <f>[5]Fevereiro!$H$10</f>
        <v>16.2</v>
      </c>
      <c r="H9" s="11">
        <f>[5]Fevereiro!$H$11</f>
        <v>13.32</v>
      </c>
      <c r="I9" s="11">
        <f>[5]Fevereiro!$H$12</f>
        <v>14.4</v>
      </c>
      <c r="J9" s="11">
        <f>[5]Fevereiro!$H$13</f>
        <v>16.2</v>
      </c>
      <c r="K9" s="11">
        <f>[5]Fevereiro!$H$14</f>
        <v>16.559999999999999</v>
      </c>
      <c r="L9" s="11">
        <f>[5]Fevereiro!$H$15</f>
        <v>15.840000000000002</v>
      </c>
      <c r="M9" s="11">
        <f>[5]Fevereiro!$H$16</f>
        <v>21.6</v>
      </c>
      <c r="N9" s="11">
        <f>[5]Fevereiro!$H$17</f>
        <v>22.68</v>
      </c>
      <c r="O9" s="11">
        <f>[5]Fevereiro!$H$18</f>
        <v>20.16</v>
      </c>
      <c r="P9" s="11">
        <f>[5]Fevereiro!$H$19</f>
        <v>17.64</v>
      </c>
      <c r="Q9" s="11">
        <f>[5]Fevereiro!$H$20</f>
        <v>14.76</v>
      </c>
      <c r="R9" s="11">
        <f>[5]Fevereiro!$H$21</f>
        <v>20.52</v>
      </c>
      <c r="S9" s="11">
        <f>[5]Fevereiro!$H$22</f>
        <v>18.36</v>
      </c>
      <c r="T9" s="11">
        <f>[5]Fevereiro!$H$23</f>
        <v>15.48</v>
      </c>
      <c r="U9" s="11">
        <f>[5]Fevereiro!$H$24</f>
        <v>19.079999999999998</v>
      </c>
      <c r="V9" s="11">
        <f>[5]Fevereiro!$H$25</f>
        <v>19.8</v>
      </c>
      <c r="W9" s="11">
        <f>[5]Fevereiro!$H$26</f>
        <v>21.6</v>
      </c>
      <c r="X9" s="11">
        <f>[5]Fevereiro!$H$27</f>
        <v>14.04</v>
      </c>
      <c r="Y9" s="11">
        <f>[5]Fevereiro!$H$28</f>
        <v>20.16</v>
      </c>
      <c r="Z9" s="11">
        <f>[5]Fevereiro!$H$29</f>
        <v>22.68</v>
      </c>
      <c r="AA9" s="11">
        <f>[5]Fevereiro!$H$30</f>
        <v>18</v>
      </c>
      <c r="AB9" s="11">
        <f>[5]Fevereiro!$H$31</f>
        <v>12.96</v>
      </c>
      <c r="AC9" s="11">
        <f>[5]Fevereiro!$H$32</f>
        <v>10.8</v>
      </c>
      <c r="AD9" s="11">
        <f>[5]Fevereiro!$H$33</f>
        <v>14.76</v>
      </c>
      <c r="AE9" s="91">
        <f>MAX(B9:AD9)</f>
        <v>22.68</v>
      </c>
      <c r="AF9" s="109">
        <f>AVERAGE(B9:AD9)</f>
        <v>17.379310344827587</v>
      </c>
    </row>
    <row r="10" spans="1:32" x14ac:dyDescent="0.2">
      <c r="A10" s="57" t="s">
        <v>111</v>
      </c>
      <c r="B10" s="11" t="str">
        <f>[6]Fevereiro!$H$5</f>
        <v>*</v>
      </c>
      <c r="C10" s="11" t="str">
        <f>[6]Fevereiro!$H$6</f>
        <v>*</v>
      </c>
      <c r="D10" s="11" t="str">
        <f>[6]Fevereiro!$H$7</f>
        <v>*</v>
      </c>
      <c r="E10" s="11" t="str">
        <f>[6]Fevereiro!$H$8</f>
        <v>*</v>
      </c>
      <c r="F10" s="11" t="str">
        <f>[6]Fevereiro!$H$9</f>
        <v>*</v>
      </c>
      <c r="G10" s="11" t="str">
        <f>[6]Fevereiro!$H$10</f>
        <v>*</v>
      </c>
      <c r="H10" s="11" t="str">
        <f>[6]Fevereiro!$H$11</f>
        <v>*</v>
      </c>
      <c r="I10" s="11" t="str">
        <f>[6]Fevereiro!$H$12</f>
        <v>*</v>
      </c>
      <c r="J10" s="11" t="str">
        <f>[6]Fevereiro!$H$13</f>
        <v>*</v>
      </c>
      <c r="K10" s="11" t="str">
        <f>[6]Fevereiro!$H$14</f>
        <v>*</v>
      </c>
      <c r="L10" s="11" t="str">
        <f>[6]Fevereiro!$H$15</f>
        <v>*</v>
      </c>
      <c r="M10" s="11" t="str">
        <f>[6]Fevereiro!$H$16</f>
        <v>*</v>
      </c>
      <c r="N10" s="11" t="str">
        <f>[6]Fevereiro!$H$17</f>
        <v>*</v>
      </c>
      <c r="O10" s="11" t="str">
        <f>[6]Fevereiro!$H$18</f>
        <v>*</v>
      </c>
      <c r="P10" s="11" t="str">
        <f>[6]Fevereiro!$H$19</f>
        <v>*</v>
      </c>
      <c r="Q10" s="11" t="str">
        <f>[6]Fevereiro!$H$20</f>
        <v>*</v>
      </c>
      <c r="R10" s="11" t="str">
        <f>[6]Fevereiro!$H$21</f>
        <v>*</v>
      </c>
      <c r="S10" s="11" t="str">
        <f>[6]Fevereiro!$H$22</f>
        <v>*</v>
      </c>
      <c r="T10" s="11" t="str">
        <f>[6]Fevereiro!$H$23</f>
        <v>*</v>
      </c>
      <c r="U10" s="11" t="str">
        <f>[6]Fevereiro!$H$24</f>
        <v>*</v>
      </c>
      <c r="V10" s="11" t="str">
        <f>[6]Fevereiro!$H$25</f>
        <v>*</v>
      </c>
      <c r="W10" s="11" t="str">
        <f>[6]Fevereiro!$H$26</f>
        <v>*</v>
      </c>
      <c r="X10" s="11" t="str">
        <f>[6]Fevereiro!$H$27</f>
        <v>*</v>
      </c>
      <c r="Y10" s="11" t="str">
        <f>[6]Fevereiro!$H$28</f>
        <v>*</v>
      </c>
      <c r="Z10" s="11" t="str">
        <f>[6]Fevereiro!$H$29</f>
        <v>*</v>
      </c>
      <c r="AA10" s="11" t="str">
        <f>[6]Fevereiro!$H$30</f>
        <v>*</v>
      </c>
      <c r="AB10" s="11" t="str">
        <f>[6]Fevereiro!$H$31</f>
        <v>*</v>
      </c>
      <c r="AC10" s="11" t="str">
        <f>[6]Fevereiro!$H$32</f>
        <v>*</v>
      </c>
      <c r="AD10" s="11" t="str">
        <f>[6]Fevereiro!$H$33</f>
        <v>*</v>
      </c>
      <c r="AE10" s="87" t="s">
        <v>226</v>
      </c>
      <c r="AF10" s="109" t="s">
        <v>226</v>
      </c>
    </row>
    <row r="11" spans="1:32" x14ac:dyDescent="0.2">
      <c r="A11" s="57" t="s">
        <v>64</v>
      </c>
      <c r="B11" s="11">
        <f>[7]Fevereiro!$H$5</f>
        <v>14.04</v>
      </c>
      <c r="C11" s="11">
        <f>[7]Fevereiro!$H$6</f>
        <v>20.16</v>
      </c>
      <c r="D11" s="11">
        <f>[7]Fevereiro!$H$7</f>
        <v>16.920000000000002</v>
      </c>
      <c r="E11" s="11">
        <f>[7]Fevereiro!$H$8</f>
        <v>12.24</v>
      </c>
      <c r="F11" s="11">
        <f>[7]Fevereiro!$H$9</f>
        <v>12.6</v>
      </c>
      <c r="G11" s="11">
        <f>[7]Fevereiro!$H$10</f>
        <v>14.04</v>
      </c>
      <c r="H11" s="11">
        <f>[7]Fevereiro!$H$11</f>
        <v>15.120000000000001</v>
      </c>
      <c r="I11" s="11">
        <f>[7]Fevereiro!$H$12</f>
        <v>20.16</v>
      </c>
      <c r="J11" s="11">
        <f>[7]Fevereiro!$H$13</f>
        <v>15.840000000000002</v>
      </c>
      <c r="K11" s="11">
        <f>[7]Fevereiro!$H$14</f>
        <v>17.64</v>
      </c>
      <c r="L11" s="11">
        <f>[7]Fevereiro!$H$15</f>
        <v>19.440000000000001</v>
      </c>
      <c r="M11" s="11">
        <f>[7]Fevereiro!$H$16</f>
        <v>19.8</v>
      </c>
      <c r="N11" s="11">
        <f>[7]Fevereiro!$H$17</f>
        <v>23.040000000000003</v>
      </c>
      <c r="O11" s="11">
        <f>[7]Fevereiro!$H$18</f>
        <v>19.079999999999998</v>
      </c>
      <c r="P11" s="11">
        <f>[7]Fevereiro!$H$19</f>
        <v>13.32</v>
      </c>
      <c r="Q11" s="11">
        <f>[7]Fevereiro!$H$20</f>
        <v>15.840000000000002</v>
      </c>
      <c r="R11" s="11">
        <f>[7]Fevereiro!$H$21</f>
        <v>15.48</v>
      </c>
      <c r="S11" s="11">
        <f>[7]Fevereiro!$H$22</f>
        <v>17.64</v>
      </c>
      <c r="T11" s="11">
        <f>[7]Fevereiro!$H$23</f>
        <v>7.2</v>
      </c>
      <c r="U11" s="11">
        <f>[7]Fevereiro!$H$24</f>
        <v>11.520000000000001</v>
      </c>
      <c r="V11" s="11">
        <f>[7]Fevereiro!$H$25</f>
        <v>8.64</v>
      </c>
      <c r="W11" s="11">
        <f>[7]Fevereiro!$H$26</f>
        <v>10.44</v>
      </c>
      <c r="X11" s="11">
        <f>[7]Fevereiro!$H$27</f>
        <v>19.8</v>
      </c>
      <c r="Y11" s="11">
        <f>[7]Fevereiro!$H$28</f>
        <v>14.76</v>
      </c>
      <c r="Z11" s="11">
        <f>[7]Fevereiro!$H$29</f>
        <v>11.879999999999999</v>
      </c>
      <c r="AA11" s="11">
        <f>[7]Fevereiro!$H$30</f>
        <v>24.48</v>
      </c>
      <c r="AB11" s="11">
        <f>[7]Fevereiro!$H$31</f>
        <v>15.120000000000001</v>
      </c>
      <c r="AC11" s="11">
        <f>[7]Fevereiro!$H$32</f>
        <v>16.920000000000002</v>
      </c>
      <c r="AD11" s="11">
        <f>[7]Fevereiro!$H$33</f>
        <v>19.079999999999998</v>
      </c>
      <c r="AE11" s="15">
        <f>MAX(B11:AD11)</f>
        <v>24.48</v>
      </c>
      <c r="AF11" s="115">
        <f>AVERAGE(B11:AD11)</f>
        <v>15.939310344827584</v>
      </c>
    </row>
    <row r="12" spans="1:32" x14ac:dyDescent="0.2">
      <c r="A12" s="57" t="s">
        <v>41</v>
      </c>
      <c r="B12" s="11" t="str">
        <f>[8]Fevereiro!$H$5</f>
        <v>*</v>
      </c>
      <c r="C12" s="11" t="str">
        <f>[8]Fevereiro!$H$6</f>
        <v>*</v>
      </c>
      <c r="D12" s="11" t="str">
        <f>[8]Fevereiro!$H$7</f>
        <v>*</v>
      </c>
      <c r="E12" s="11" t="str">
        <f>[8]Fevereiro!$H$8</f>
        <v>*</v>
      </c>
      <c r="F12" s="11" t="str">
        <f>[8]Fevereiro!$H$9</f>
        <v>*</v>
      </c>
      <c r="G12" s="11" t="str">
        <f>[8]Fevereiro!$H$10</f>
        <v>*</v>
      </c>
      <c r="H12" s="11" t="str">
        <f>[8]Fevereiro!$H$11</f>
        <v>*</v>
      </c>
      <c r="I12" s="11" t="str">
        <f>[8]Fevereiro!$H$12</f>
        <v>*</v>
      </c>
      <c r="J12" s="11" t="str">
        <f>[8]Fevereiro!$H$13</f>
        <v>*</v>
      </c>
      <c r="K12" s="11" t="str">
        <f>[8]Fevereiro!$H$14</f>
        <v>*</v>
      </c>
      <c r="L12" s="11" t="str">
        <f>[8]Fevereiro!$H$15</f>
        <v>*</v>
      </c>
      <c r="M12" s="11" t="str">
        <f>[8]Fevereiro!$H$16</f>
        <v>*</v>
      </c>
      <c r="N12" s="11" t="str">
        <f>[8]Fevereiro!$H$17</f>
        <v>*</v>
      </c>
      <c r="O12" s="11" t="str">
        <f>[8]Fevereiro!$H$18</f>
        <v>*</v>
      </c>
      <c r="P12" s="11" t="str">
        <f>[8]Fevereiro!$H$19</f>
        <v>*</v>
      </c>
      <c r="Q12" s="11" t="str">
        <f>[8]Fevereiro!$H$20</f>
        <v>*</v>
      </c>
      <c r="R12" s="11" t="str">
        <f>[8]Fevereiro!$H$21</f>
        <v>*</v>
      </c>
      <c r="S12" s="11" t="str">
        <f>[8]Fevereiro!$H$22</f>
        <v>*</v>
      </c>
      <c r="T12" s="11" t="str">
        <f>[8]Fevereiro!$H$23</f>
        <v>*</v>
      </c>
      <c r="U12" s="11" t="str">
        <f>[8]Fevereiro!$H$24</f>
        <v>*</v>
      </c>
      <c r="V12" s="11" t="str">
        <f>[8]Fevereiro!$H$25</f>
        <v>*</v>
      </c>
      <c r="W12" s="11" t="str">
        <f>[8]Fevereiro!$H$26</f>
        <v>*</v>
      </c>
      <c r="X12" s="11" t="str">
        <f>[8]Fevereiro!$H$27</f>
        <v>*</v>
      </c>
      <c r="Y12" s="11" t="str">
        <f>[8]Fevereiro!$H$28</f>
        <v>*</v>
      </c>
      <c r="Z12" s="11" t="str">
        <f>[8]Fevereiro!$H$29</f>
        <v>*</v>
      </c>
      <c r="AA12" s="11" t="str">
        <f>[8]Fevereiro!$H$30</f>
        <v>*</v>
      </c>
      <c r="AB12" s="11" t="str">
        <f>[8]Fevereiro!$H$31</f>
        <v>*</v>
      </c>
      <c r="AC12" s="11" t="str">
        <f>[8]Fevereiro!$H$32</f>
        <v>*</v>
      </c>
      <c r="AD12" s="11" t="str">
        <f>[8]Fevereiro!$H$33</f>
        <v>*</v>
      </c>
      <c r="AE12" s="15" t="s">
        <v>226</v>
      </c>
      <c r="AF12" s="115" t="s">
        <v>226</v>
      </c>
    </row>
    <row r="13" spans="1:32" x14ac:dyDescent="0.2">
      <c r="A13" s="57" t="s">
        <v>114</v>
      </c>
      <c r="B13" s="11" t="str">
        <f>[9]Fevereiro!$H$5</f>
        <v>*</v>
      </c>
      <c r="C13" s="11" t="str">
        <f>[9]Fevereiro!$H$6</f>
        <v>*</v>
      </c>
      <c r="D13" s="11" t="str">
        <f>[9]Fevereiro!$H$7</f>
        <v>*</v>
      </c>
      <c r="E13" s="11" t="str">
        <f>[9]Fevereiro!$H$8</f>
        <v>*</v>
      </c>
      <c r="F13" s="11" t="str">
        <f>[9]Fevereiro!$H$9</f>
        <v>*</v>
      </c>
      <c r="G13" s="11" t="str">
        <f>[9]Fevereiro!$H$10</f>
        <v>*</v>
      </c>
      <c r="H13" s="11" t="str">
        <f>[9]Fevereiro!$H$11</f>
        <v>*</v>
      </c>
      <c r="I13" s="11" t="str">
        <f>[9]Fevereiro!$H$12</f>
        <v>*</v>
      </c>
      <c r="J13" s="11" t="str">
        <f>[9]Fevereiro!$H$13</f>
        <v>*</v>
      </c>
      <c r="K13" s="11" t="str">
        <f>[9]Fevereiro!$H$14</f>
        <v>*</v>
      </c>
      <c r="L13" s="11" t="str">
        <f>[9]Fevereiro!$H$15</f>
        <v>*</v>
      </c>
      <c r="M13" s="11" t="str">
        <f>[9]Fevereiro!$H$16</f>
        <v>*</v>
      </c>
      <c r="N13" s="11" t="str">
        <f>[9]Fevereiro!$H$17</f>
        <v>*</v>
      </c>
      <c r="O13" s="11" t="str">
        <f>[9]Fevereiro!$H$18</f>
        <v>*</v>
      </c>
      <c r="P13" s="11" t="str">
        <f>[9]Fevereiro!$H$19</f>
        <v>*</v>
      </c>
      <c r="Q13" s="11" t="str">
        <f>[9]Fevereiro!$H$20</f>
        <v>*</v>
      </c>
      <c r="R13" s="11" t="str">
        <f>[9]Fevereiro!$H$21</f>
        <v>*</v>
      </c>
      <c r="S13" s="11" t="str">
        <f>[9]Fevereiro!$H$22</f>
        <v>*</v>
      </c>
      <c r="T13" s="11" t="str">
        <f>[9]Fevereiro!$H$23</f>
        <v>*</v>
      </c>
      <c r="U13" s="11" t="str">
        <f>[9]Fevereiro!$H$24</f>
        <v>*</v>
      </c>
      <c r="V13" s="11" t="str">
        <f>[9]Fevereiro!$H$25</f>
        <v>*</v>
      </c>
      <c r="W13" s="11" t="str">
        <f>[9]Fevereiro!$H$26</f>
        <v>*</v>
      </c>
      <c r="X13" s="11" t="str">
        <f>[9]Fevereiro!$H$27</f>
        <v>*</v>
      </c>
      <c r="Y13" s="11" t="str">
        <f>[9]Fevereiro!$H$28</f>
        <v>*</v>
      </c>
      <c r="Z13" s="11" t="str">
        <f>[9]Fevereiro!$H$29</f>
        <v>*</v>
      </c>
      <c r="AA13" s="11" t="str">
        <f>[9]Fevereiro!$H$30</f>
        <v>*</v>
      </c>
      <c r="AB13" s="11" t="str">
        <f>[9]Fevereiro!$H$31</f>
        <v>*</v>
      </c>
      <c r="AC13" s="11" t="str">
        <f>[9]Fevereiro!$H$32</f>
        <v>*</v>
      </c>
      <c r="AD13" s="11" t="str">
        <f>[9]Fevereiro!$H$33</f>
        <v>*</v>
      </c>
      <c r="AE13" s="91" t="s">
        <v>226</v>
      </c>
      <c r="AF13" s="109" t="s">
        <v>226</v>
      </c>
    </row>
    <row r="14" spans="1:32" x14ac:dyDescent="0.2">
      <c r="A14" s="57" t="s">
        <v>118</v>
      </c>
      <c r="B14" s="11" t="str">
        <f>[10]Fevereiro!$H$5</f>
        <v>*</v>
      </c>
      <c r="C14" s="11" t="str">
        <f>[10]Fevereiro!$H$6</f>
        <v>*</v>
      </c>
      <c r="D14" s="11" t="str">
        <f>[10]Fevereiro!$H$7</f>
        <v>*</v>
      </c>
      <c r="E14" s="11" t="str">
        <f>[10]Fevereiro!$H$8</f>
        <v>*</v>
      </c>
      <c r="F14" s="11" t="str">
        <f>[10]Fevereiro!$H$9</f>
        <v>*</v>
      </c>
      <c r="G14" s="11" t="str">
        <f>[10]Fevereiro!$H$10</f>
        <v>*</v>
      </c>
      <c r="H14" s="11" t="str">
        <f>[10]Fevereiro!$H$11</f>
        <v>*</v>
      </c>
      <c r="I14" s="11" t="str">
        <f>[10]Fevereiro!$H$12</f>
        <v>*</v>
      </c>
      <c r="J14" s="11" t="str">
        <f>[10]Fevereiro!$H$13</f>
        <v>*</v>
      </c>
      <c r="K14" s="11" t="str">
        <f>[10]Fevereiro!$H$14</f>
        <v>*</v>
      </c>
      <c r="L14" s="11" t="str">
        <f>[10]Fevereiro!$H$15</f>
        <v>*</v>
      </c>
      <c r="M14" s="11" t="str">
        <f>[10]Fevereiro!$H$16</f>
        <v>*</v>
      </c>
      <c r="N14" s="11" t="str">
        <f>[10]Fevereiro!$H$17</f>
        <v>*</v>
      </c>
      <c r="O14" s="11" t="str">
        <f>[10]Fevereiro!$H$18</f>
        <v>*</v>
      </c>
      <c r="P14" s="11" t="str">
        <f>[10]Fevereiro!$H$19</f>
        <v>*</v>
      </c>
      <c r="Q14" s="11" t="str">
        <f>[10]Fevereiro!$H$20</f>
        <v>*</v>
      </c>
      <c r="R14" s="11" t="str">
        <f>[10]Fevereiro!$H$21</f>
        <v>*</v>
      </c>
      <c r="S14" s="11" t="str">
        <f>[10]Fevereiro!$H$22</f>
        <v>*</v>
      </c>
      <c r="T14" s="11" t="str">
        <f>[10]Fevereiro!$H$23</f>
        <v>*</v>
      </c>
      <c r="U14" s="11" t="str">
        <f>[10]Fevereiro!$H$24</f>
        <v>*</v>
      </c>
      <c r="V14" s="11" t="str">
        <f>[10]Fevereiro!$H$25</f>
        <v>*</v>
      </c>
      <c r="W14" s="11" t="str">
        <f>[10]Fevereiro!$H$26</f>
        <v>*</v>
      </c>
      <c r="X14" s="11" t="str">
        <f>[10]Fevereiro!$H$27</f>
        <v>*</v>
      </c>
      <c r="Y14" s="11" t="str">
        <f>[10]Fevereiro!$H$28</f>
        <v>*</v>
      </c>
      <c r="Z14" s="11" t="str">
        <f>[10]Fevereiro!$H$29</f>
        <v>*</v>
      </c>
      <c r="AA14" s="11" t="str">
        <f>[10]Fevereiro!$H$30</f>
        <v>*</v>
      </c>
      <c r="AB14" s="11" t="str">
        <f>[10]Fevereiro!$H$31</f>
        <v>*</v>
      </c>
      <c r="AC14" s="11" t="str">
        <f>[10]Fevereiro!$H$32</f>
        <v>*</v>
      </c>
      <c r="AD14" s="11" t="str">
        <f>[10]Fevereiro!$H$33</f>
        <v>*</v>
      </c>
      <c r="AE14" s="87" t="s">
        <v>226</v>
      </c>
      <c r="AF14" s="109" t="s">
        <v>226</v>
      </c>
    </row>
    <row r="15" spans="1:32" x14ac:dyDescent="0.2">
      <c r="A15" s="57" t="s">
        <v>121</v>
      </c>
      <c r="B15" s="11">
        <f>[11]Fevereiro!$H$5</f>
        <v>16.2</v>
      </c>
      <c r="C15" s="11">
        <f>[11]Fevereiro!$H$6</f>
        <v>14.76</v>
      </c>
      <c r="D15" s="11">
        <f>[11]Fevereiro!$H$7</f>
        <v>21.6</v>
      </c>
      <c r="E15" s="11">
        <f>[11]Fevereiro!$H$8</f>
        <v>14.04</v>
      </c>
      <c r="F15" s="11">
        <f>[11]Fevereiro!$H$9</f>
        <v>15.48</v>
      </c>
      <c r="G15" s="11">
        <f>[11]Fevereiro!$H$10</f>
        <v>14.04</v>
      </c>
      <c r="H15" s="11">
        <f>[11]Fevereiro!$H$11</f>
        <v>12.24</v>
      </c>
      <c r="I15" s="11">
        <f>[11]Fevereiro!$H$12</f>
        <v>20.16</v>
      </c>
      <c r="J15" s="11">
        <f>[11]Fevereiro!$H$13</f>
        <v>11.520000000000001</v>
      </c>
      <c r="K15" s="11">
        <f>[11]Fevereiro!$H$14</f>
        <v>9.3600000000000012</v>
      </c>
      <c r="L15" s="11">
        <f>[11]Fevereiro!$H$15</f>
        <v>14.04</v>
      </c>
      <c r="M15" s="11">
        <f>[11]Fevereiro!$H$16</f>
        <v>18.720000000000002</v>
      </c>
      <c r="N15" s="11">
        <f>[11]Fevereiro!$H$17</f>
        <v>19.079999999999998</v>
      </c>
      <c r="O15" s="11">
        <f>[11]Fevereiro!$H$18</f>
        <v>23.400000000000002</v>
      </c>
      <c r="P15" s="11">
        <f>[11]Fevereiro!$H$19</f>
        <v>17.28</v>
      </c>
      <c r="Q15" s="11">
        <f>[11]Fevereiro!$H$20</f>
        <v>16.2</v>
      </c>
      <c r="R15" s="11">
        <f>[11]Fevereiro!$H$21</f>
        <v>18.36</v>
      </c>
      <c r="S15" s="11">
        <f>[11]Fevereiro!$H$22</f>
        <v>25.92</v>
      </c>
      <c r="T15" s="11">
        <f>[11]Fevereiro!$H$23</f>
        <v>17.64</v>
      </c>
      <c r="U15" s="11">
        <f>[11]Fevereiro!$H$24</f>
        <v>17.64</v>
      </c>
      <c r="V15" s="11">
        <f>[11]Fevereiro!$H$25</f>
        <v>16.559999999999999</v>
      </c>
      <c r="W15" s="11">
        <f>[11]Fevereiro!$H$26</f>
        <v>21.96</v>
      </c>
      <c r="X15" s="11">
        <f>[11]Fevereiro!$H$27</f>
        <v>15.120000000000001</v>
      </c>
      <c r="Y15" s="11">
        <f>[11]Fevereiro!$H$28</f>
        <v>18</v>
      </c>
      <c r="Z15" s="11">
        <f>[11]Fevereiro!$H$29</f>
        <v>26.28</v>
      </c>
      <c r="AA15" s="11">
        <f>[11]Fevereiro!$H$30</f>
        <v>16.2</v>
      </c>
      <c r="AB15" s="11">
        <f>[11]Fevereiro!$H$31</f>
        <v>11.16</v>
      </c>
      <c r="AC15" s="11">
        <f>[11]Fevereiro!$H$32</f>
        <v>14.76</v>
      </c>
      <c r="AD15" s="11">
        <f>[11]Fevereiro!$H$33</f>
        <v>12.96</v>
      </c>
      <c r="AE15" s="87">
        <f t="shared" ref="AE15:AE48" si="1">MAX(B15:AD15)</f>
        <v>26.28</v>
      </c>
      <c r="AF15" s="109">
        <f t="shared" ref="AF15:AF48" si="2">AVERAGE(B15:AD15)</f>
        <v>16.920000000000002</v>
      </c>
    </row>
    <row r="16" spans="1:32" x14ac:dyDescent="0.2">
      <c r="A16" s="57" t="s">
        <v>168</v>
      </c>
      <c r="B16" s="11" t="str">
        <f>[12]Fevereiro!$H$5</f>
        <v>*</v>
      </c>
      <c r="C16" s="11" t="str">
        <f>[12]Fevereiro!$H$6</f>
        <v>*</v>
      </c>
      <c r="D16" s="11" t="str">
        <f>[12]Fevereiro!$H$7</f>
        <v>*</v>
      </c>
      <c r="E16" s="11" t="str">
        <f>[12]Fevereiro!$H$8</f>
        <v>*</v>
      </c>
      <c r="F16" s="11" t="str">
        <f>[12]Fevereiro!$H$9</f>
        <v>*</v>
      </c>
      <c r="G16" s="11" t="str">
        <f>[12]Fevereiro!$H$10</f>
        <v>*</v>
      </c>
      <c r="H16" s="11" t="str">
        <f>[12]Fevereiro!$H$11</f>
        <v>*</v>
      </c>
      <c r="I16" s="11" t="str">
        <f>[12]Fevereiro!$H$12</f>
        <v>*</v>
      </c>
      <c r="J16" s="11" t="str">
        <f>[12]Fevereiro!$H$13</f>
        <v>*</v>
      </c>
      <c r="K16" s="11" t="str">
        <f>[12]Fevereiro!$H$14</f>
        <v>*</v>
      </c>
      <c r="L16" s="11" t="str">
        <f>[12]Fevereiro!$H$15</f>
        <v>*</v>
      </c>
      <c r="M16" s="11" t="str">
        <f>[12]Fevereiro!$H$16</f>
        <v>*</v>
      </c>
      <c r="N16" s="11" t="str">
        <f>[12]Fevereiro!$H$17</f>
        <v>*</v>
      </c>
      <c r="O16" s="11" t="str">
        <f>[12]Fevereiro!$H$18</f>
        <v>*</v>
      </c>
      <c r="P16" s="11" t="str">
        <f>[12]Fevereiro!$H$19</f>
        <v>*</v>
      </c>
      <c r="Q16" s="11" t="str">
        <f>[12]Fevereiro!$H$20</f>
        <v>*</v>
      </c>
      <c r="R16" s="11" t="str">
        <f>[12]Fevereiro!$H$21</f>
        <v>*</v>
      </c>
      <c r="S16" s="11" t="str">
        <f>[12]Fevereiro!$H$22</f>
        <v>*</v>
      </c>
      <c r="T16" s="11" t="str">
        <f>[12]Fevereiro!$H$23</f>
        <v>*</v>
      </c>
      <c r="U16" s="11" t="str">
        <f>[12]Fevereiro!$H$24</f>
        <v>*</v>
      </c>
      <c r="V16" s="11" t="str">
        <f>[12]Fevereiro!$H$25</f>
        <v>*</v>
      </c>
      <c r="W16" s="11" t="str">
        <f>[12]Fevereiro!$H$26</f>
        <v>*</v>
      </c>
      <c r="X16" s="11" t="str">
        <f>[12]Fevereiro!$H$27</f>
        <v>*</v>
      </c>
      <c r="Y16" s="11" t="str">
        <f>[12]Fevereiro!$H$28</f>
        <v>*</v>
      </c>
      <c r="Z16" s="11" t="str">
        <f>[12]Fevereiro!$H$29</f>
        <v>*</v>
      </c>
      <c r="AA16" s="11" t="str">
        <f>[12]Fevereiro!$H$30</f>
        <v>*</v>
      </c>
      <c r="AB16" s="11" t="str">
        <f>[12]Fevereiro!$H$31</f>
        <v>*</v>
      </c>
      <c r="AC16" s="11" t="str">
        <f>[12]Fevereiro!$H$32</f>
        <v>*</v>
      </c>
      <c r="AD16" s="11" t="str">
        <f>[12]Fevereiro!$H$33</f>
        <v>*</v>
      </c>
      <c r="AE16" s="15" t="s">
        <v>226</v>
      </c>
      <c r="AF16" s="115" t="s">
        <v>226</v>
      </c>
    </row>
    <row r="17" spans="1:36" x14ac:dyDescent="0.2">
      <c r="A17" s="57" t="s">
        <v>2</v>
      </c>
      <c r="B17" s="11">
        <f>[13]Fevereiro!$H$5</f>
        <v>10.08</v>
      </c>
      <c r="C17" s="11">
        <f>[13]Fevereiro!$H$6</f>
        <v>15.120000000000001</v>
      </c>
      <c r="D17" s="11">
        <f>[13]Fevereiro!$H$7</f>
        <v>11.520000000000001</v>
      </c>
      <c r="E17" s="11">
        <f>[13]Fevereiro!$H$8</f>
        <v>12.6</v>
      </c>
      <c r="F17" s="11">
        <f>[13]Fevereiro!$H$9</f>
        <v>15.840000000000002</v>
      </c>
      <c r="G17" s="11">
        <f>[13]Fevereiro!$H$10</f>
        <v>12.24</v>
      </c>
      <c r="H17" s="11">
        <f>[13]Fevereiro!$H$11</f>
        <v>16.559999999999999</v>
      </c>
      <c r="I17" s="11">
        <f>[13]Fevereiro!$H$12</f>
        <v>17.28</v>
      </c>
      <c r="J17" s="11">
        <f>[13]Fevereiro!$H$13</f>
        <v>17.28</v>
      </c>
      <c r="K17" s="11">
        <f>[13]Fevereiro!$H$14</f>
        <v>15.48</v>
      </c>
      <c r="L17" s="11">
        <f>[13]Fevereiro!$H$15</f>
        <v>15.840000000000002</v>
      </c>
      <c r="M17" s="11">
        <f>[13]Fevereiro!$H$16</f>
        <v>17.28</v>
      </c>
      <c r="N17" s="11">
        <f>[13]Fevereiro!$H$17</f>
        <v>12.6</v>
      </c>
      <c r="O17" s="11">
        <f>[13]Fevereiro!$H$18</f>
        <v>14.4</v>
      </c>
      <c r="P17" s="11">
        <f>[13]Fevereiro!$H$19</f>
        <v>16.2</v>
      </c>
      <c r="Q17" s="11">
        <f>[13]Fevereiro!$H$20</f>
        <v>12.6</v>
      </c>
      <c r="R17" s="11">
        <f>[13]Fevereiro!$H$21</f>
        <v>16.920000000000002</v>
      </c>
      <c r="S17" s="11">
        <f>[13]Fevereiro!$H$22</f>
        <v>14.04</v>
      </c>
      <c r="T17" s="11">
        <f>[13]Fevereiro!$H$23</f>
        <v>21.240000000000002</v>
      </c>
      <c r="U17" s="11">
        <f>[13]Fevereiro!$H$24</f>
        <v>16.2</v>
      </c>
      <c r="V17" s="11">
        <f>[13]Fevereiro!$H$25</f>
        <v>9</v>
      </c>
      <c r="W17" s="11">
        <f>[13]Fevereiro!$H$26</f>
        <v>24.12</v>
      </c>
      <c r="X17" s="11">
        <f>[13]Fevereiro!$H$27</f>
        <v>14.76</v>
      </c>
      <c r="Y17" s="11">
        <f>[13]Fevereiro!$H$28</f>
        <v>12.24</v>
      </c>
      <c r="Z17" s="11">
        <f>[13]Fevereiro!$H$29</f>
        <v>19.440000000000001</v>
      </c>
      <c r="AA17" s="11">
        <f>[13]Fevereiro!$H$30</f>
        <v>21.240000000000002</v>
      </c>
      <c r="AB17" s="11">
        <f>[13]Fevereiro!$H$31</f>
        <v>15.120000000000001</v>
      </c>
      <c r="AC17" s="11">
        <f>[13]Fevereiro!$H$32</f>
        <v>14.76</v>
      </c>
      <c r="AD17" s="11">
        <f>[13]Fevereiro!$H$33</f>
        <v>15.840000000000002</v>
      </c>
      <c r="AE17" s="15">
        <f t="shared" si="1"/>
        <v>24.12</v>
      </c>
      <c r="AF17" s="115">
        <f t="shared" si="2"/>
        <v>15.442758620689654</v>
      </c>
      <c r="AH17" s="12" t="s">
        <v>47</v>
      </c>
    </row>
    <row r="18" spans="1:36" x14ac:dyDescent="0.2">
      <c r="A18" s="57" t="s">
        <v>3</v>
      </c>
      <c r="B18" s="11">
        <f>[14]Fevereiro!$H$5</f>
        <v>9.7200000000000006</v>
      </c>
      <c r="C18" s="11">
        <f>[14]Fevereiro!$H$6</f>
        <v>11.16</v>
      </c>
      <c r="D18" s="11">
        <f>[14]Fevereiro!$H$7</f>
        <v>17.28</v>
      </c>
      <c r="E18" s="11">
        <f>[14]Fevereiro!$H$8</f>
        <v>9.3600000000000012</v>
      </c>
      <c r="F18" s="11">
        <f>[14]Fevereiro!$H$9</f>
        <v>9.7200000000000006</v>
      </c>
      <c r="G18" s="11">
        <f>[14]Fevereiro!$H$10</f>
        <v>10.08</v>
      </c>
      <c r="H18" s="11">
        <f>[14]Fevereiro!$H$11</f>
        <v>18.36</v>
      </c>
      <c r="I18" s="11">
        <f>[14]Fevereiro!$H$12</f>
        <v>13.68</v>
      </c>
      <c r="J18" s="11">
        <f>[14]Fevereiro!$H$13</f>
        <v>15.48</v>
      </c>
      <c r="K18" s="11">
        <f>[14]Fevereiro!$H$14</f>
        <v>18.36</v>
      </c>
      <c r="L18" s="11">
        <f>[14]Fevereiro!$H$15</f>
        <v>15.48</v>
      </c>
      <c r="M18" s="11">
        <f>[14]Fevereiro!$H$16</f>
        <v>10.44</v>
      </c>
      <c r="N18" s="11">
        <f>[14]Fevereiro!$H$17</f>
        <v>11.879999999999999</v>
      </c>
      <c r="O18" s="11">
        <f>[14]Fevereiro!$H$18</f>
        <v>18</v>
      </c>
      <c r="P18" s="11">
        <f>[14]Fevereiro!$H$19</f>
        <v>7.9200000000000008</v>
      </c>
      <c r="Q18" s="11">
        <f>[14]Fevereiro!$H$20</f>
        <v>28.08</v>
      </c>
      <c r="R18" s="11">
        <f>[14]Fevereiro!$H$21</f>
        <v>13.32</v>
      </c>
      <c r="S18" s="11">
        <f>[14]Fevereiro!$H$22</f>
        <v>10.08</v>
      </c>
      <c r="T18" s="11">
        <f>[14]Fevereiro!$H$23</f>
        <v>14.04</v>
      </c>
      <c r="U18" s="11">
        <f>[14]Fevereiro!$H$24</f>
        <v>11.879999999999999</v>
      </c>
      <c r="V18" s="11">
        <f>[14]Fevereiro!$H$25</f>
        <v>12.6</v>
      </c>
      <c r="W18" s="11">
        <f>[14]Fevereiro!$H$26</f>
        <v>13.32</v>
      </c>
      <c r="X18" s="11">
        <f>[14]Fevereiro!$H$27</f>
        <v>22.32</v>
      </c>
      <c r="Y18" s="11">
        <f>[14]Fevereiro!$H$28</f>
        <v>13.32</v>
      </c>
      <c r="Z18" s="11">
        <f>[14]Fevereiro!$H$29</f>
        <v>11.16</v>
      </c>
      <c r="AA18" s="11">
        <f>[14]Fevereiro!$H$30</f>
        <v>18.720000000000002</v>
      </c>
      <c r="AB18" s="11">
        <f>[14]Fevereiro!$H$31</f>
        <v>10.44</v>
      </c>
      <c r="AC18" s="11">
        <f>[14]Fevereiro!$H$32</f>
        <v>10.08</v>
      </c>
      <c r="AD18" s="11">
        <f>[14]Fevereiro!$H$33</f>
        <v>12.96</v>
      </c>
      <c r="AE18" s="15">
        <f t="shared" si="1"/>
        <v>28.08</v>
      </c>
      <c r="AF18" s="115">
        <f t="shared" si="2"/>
        <v>13.766896551724138</v>
      </c>
      <c r="AG18" s="12" t="s">
        <v>47</v>
      </c>
      <c r="AH18" s="12" t="s">
        <v>47</v>
      </c>
    </row>
    <row r="19" spans="1:36" x14ac:dyDescent="0.2">
      <c r="A19" s="57" t="s">
        <v>4</v>
      </c>
      <c r="B19" s="11">
        <f>[15]Fevereiro!$H$5</f>
        <v>16.920000000000002</v>
      </c>
      <c r="C19" s="11">
        <f>[15]Fevereiro!$H$6</f>
        <v>9.7200000000000006</v>
      </c>
      <c r="D19" s="11">
        <f>[15]Fevereiro!$H$7</f>
        <v>14.76</v>
      </c>
      <c r="E19" s="11">
        <f>[15]Fevereiro!$H$8</f>
        <v>14.76</v>
      </c>
      <c r="F19" s="11">
        <f>[15]Fevereiro!$H$9</f>
        <v>14.76</v>
      </c>
      <c r="G19" s="11">
        <f>[15]Fevereiro!$H$10</f>
        <v>15.48</v>
      </c>
      <c r="H19" s="11">
        <f>[15]Fevereiro!$H$11</f>
        <v>13.32</v>
      </c>
      <c r="I19" s="11">
        <f>[15]Fevereiro!$H$12</f>
        <v>12.24</v>
      </c>
      <c r="J19" s="11">
        <f>[15]Fevereiro!$H$13</f>
        <v>21.6</v>
      </c>
      <c r="K19" s="11">
        <f>[15]Fevereiro!$H$14</f>
        <v>18.36</v>
      </c>
      <c r="L19" s="11">
        <f>[15]Fevereiro!$H$15</f>
        <v>15.48</v>
      </c>
      <c r="M19" s="11">
        <f>[15]Fevereiro!$H$16</f>
        <v>6.84</v>
      </c>
      <c r="N19" s="11">
        <f>[15]Fevereiro!$H$17</f>
        <v>14.04</v>
      </c>
      <c r="O19" s="11">
        <f>[15]Fevereiro!$H$18</f>
        <v>14.76</v>
      </c>
      <c r="P19" s="11">
        <f>[15]Fevereiro!$H$19</f>
        <v>11.16</v>
      </c>
      <c r="Q19" s="11">
        <f>[15]Fevereiro!$H$20</f>
        <v>13.68</v>
      </c>
      <c r="R19" s="11">
        <f>[15]Fevereiro!$H$21</f>
        <v>15.840000000000002</v>
      </c>
      <c r="S19" s="11">
        <f>[15]Fevereiro!$H$22</f>
        <v>12.24</v>
      </c>
      <c r="T19" s="11">
        <f>[15]Fevereiro!$H$23</f>
        <v>15.48</v>
      </c>
      <c r="U19" s="11">
        <f>[15]Fevereiro!$H$24</f>
        <v>23.400000000000002</v>
      </c>
      <c r="V19" s="11">
        <f>[15]Fevereiro!$H$25</f>
        <v>15.48</v>
      </c>
      <c r="W19" s="11">
        <f>[15]Fevereiro!$H$26</f>
        <v>16.559999999999999</v>
      </c>
      <c r="X19" s="11" t="str">
        <f>[15]Fevereiro!$H$27</f>
        <v>*</v>
      </c>
      <c r="Y19" s="11" t="str">
        <f>[15]Fevereiro!$H$28</f>
        <v>*</v>
      </c>
      <c r="Z19" s="11" t="str">
        <f>[15]Fevereiro!$H$29</f>
        <v>*</v>
      </c>
      <c r="AA19" s="11" t="str">
        <f>[15]Fevereiro!$H$30</f>
        <v>*</v>
      </c>
      <c r="AB19" s="11" t="str">
        <f>[15]Fevereiro!$H$31</f>
        <v>*</v>
      </c>
      <c r="AC19" s="11" t="str">
        <f>[15]Fevereiro!$H$32</f>
        <v>*</v>
      </c>
      <c r="AD19" s="11" t="str">
        <f>[15]Fevereiro!$H$33</f>
        <v>*</v>
      </c>
      <c r="AE19" s="15">
        <f t="shared" si="1"/>
        <v>23.400000000000002</v>
      </c>
      <c r="AF19" s="115">
        <f t="shared" si="2"/>
        <v>14.858181818181817</v>
      </c>
      <c r="AH19" t="s">
        <v>47</v>
      </c>
    </row>
    <row r="20" spans="1:36" x14ac:dyDescent="0.2">
      <c r="A20" s="57" t="s">
        <v>5</v>
      </c>
      <c r="B20" s="11">
        <f>[16]Fevereiro!$H$5</f>
        <v>20.16</v>
      </c>
      <c r="C20" s="11">
        <f>[16]Fevereiro!$H$6</f>
        <v>0.36000000000000004</v>
      </c>
      <c r="D20" s="11">
        <f>[16]Fevereiro!$H$7</f>
        <v>19.8</v>
      </c>
      <c r="E20" s="11">
        <f>[16]Fevereiro!$H$8</f>
        <v>9.7200000000000006</v>
      </c>
      <c r="F20" s="11">
        <f>[16]Fevereiro!$H$9</f>
        <v>9.7200000000000006</v>
      </c>
      <c r="G20" s="11">
        <f>[16]Fevereiro!$H$10</f>
        <v>12.6</v>
      </c>
      <c r="H20" s="11">
        <f>[16]Fevereiro!$H$11</f>
        <v>11.520000000000001</v>
      </c>
      <c r="I20" s="11">
        <f>[16]Fevereiro!$H$12</f>
        <v>11.16</v>
      </c>
      <c r="J20" s="11">
        <f>[16]Fevereiro!$H$13</f>
        <v>0</v>
      </c>
      <c r="K20" s="11">
        <f>[16]Fevereiro!$H$14</f>
        <v>0</v>
      </c>
      <c r="L20" s="11">
        <f>[16]Fevereiro!$H$15</f>
        <v>1.08</v>
      </c>
      <c r="M20" s="11">
        <f>[16]Fevereiro!$H$16</f>
        <v>13.32</v>
      </c>
      <c r="N20" s="11">
        <f>[16]Fevereiro!$H$17</f>
        <v>1.8</v>
      </c>
      <c r="O20" s="11">
        <f>[16]Fevereiro!$H$18</f>
        <v>4.6800000000000006</v>
      </c>
      <c r="P20" s="11">
        <f>[16]Fevereiro!$H$19</f>
        <v>11.879999999999999</v>
      </c>
      <c r="Q20" s="11">
        <f>[16]Fevereiro!$H$20</f>
        <v>14.4</v>
      </c>
      <c r="R20" s="11">
        <f>[16]Fevereiro!$H$21</f>
        <v>11.16</v>
      </c>
      <c r="S20" s="11">
        <f>[16]Fevereiro!$H$22</f>
        <v>11.16</v>
      </c>
      <c r="T20" s="11">
        <f>[16]Fevereiro!$H$23</f>
        <v>14.4</v>
      </c>
      <c r="U20" s="11">
        <f>[16]Fevereiro!$H$24</f>
        <v>14.76</v>
      </c>
      <c r="V20" s="11">
        <f>[16]Fevereiro!$H$25</f>
        <v>1.08</v>
      </c>
      <c r="W20" s="11">
        <f>[16]Fevereiro!$H$26</f>
        <v>12.24</v>
      </c>
      <c r="X20" s="11">
        <f>[16]Fevereiro!$H$27</f>
        <v>6.84</v>
      </c>
      <c r="Y20" s="11">
        <f>[16]Fevereiro!$H$28</f>
        <v>3.24</v>
      </c>
      <c r="Z20" s="11">
        <f>[16]Fevereiro!$H$29</f>
        <v>14.76</v>
      </c>
      <c r="AA20" s="11">
        <f>[16]Fevereiro!$H$30</f>
        <v>5.04</v>
      </c>
      <c r="AB20" s="11">
        <f>[16]Fevereiro!$H$31</f>
        <v>5.7600000000000007</v>
      </c>
      <c r="AC20" s="11">
        <f>[16]Fevereiro!$H$32</f>
        <v>0</v>
      </c>
      <c r="AD20" s="11">
        <f>[16]Fevereiro!$H$33</f>
        <v>6.48</v>
      </c>
      <c r="AE20" s="15" t="s">
        <v>226</v>
      </c>
      <c r="AF20" s="115" t="s">
        <v>226</v>
      </c>
      <c r="AG20" s="12" t="s">
        <v>47</v>
      </c>
      <c r="AI20" t="s">
        <v>47</v>
      </c>
    </row>
    <row r="21" spans="1:36" x14ac:dyDescent="0.2">
      <c r="A21" s="57" t="s">
        <v>43</v>
      </c>
      <c r="B21" s="11">
        <f>[17]Fevereiro!$H$5</f>
        <v>13.32</v>
      </c>
      <c r="C21" s="11">
        <f>[17]Fevereiro!$H$6</f>
        <v>10.44</v>
      </c>
      <c r="D21" s="11">
        <f>[17]Fevereiro!$H$7</f>
        <v>20.16</v>
      </c>
      <c r="E21" s="11">
        <f>[17]Fevereiro!$H$8</f>
        <v>30.96</v>
      </c>
      <c r="F21" s="11">
        <f>[17]Fevereiro!$H$9</f>
        <v>19.8</v>
      </c>
      <c r="G21" s="11">
        <f>[17]Fevereiro!$H$10</f>
        <v>20.88</v>
      </c>
      <c r="H21" s="11">
        <f>[17]Fevereiro!$H$11</f>
        <v>21.240000000000002</v>
      </c>
      <c r="I21" s="11">
        <f>[17]Fevereiro!$H$12</f>
        <v>21.240000000000002</v>
      </c>
      <c r="J21" s="11">
        <f>[17]Fevereiro!$H$13</f>
        <v>27</v>
      </c>
      <c r="K21" s="11">
        <f>[17]Fevereiro!$H$14</f>
        <v>22.32</v>
      </c>
      <c r="L21" s="11">
        <f>[17]Fevereiro!$H$15</f>
        <v>19.8</v>
      </c>
      <c r="M21" s="11">
        <f>[17]Fevereiro!$H$16</f>
        <v>19.440000000000001</v>
      </c>
      <c r="N21" s="11">
        <f>[17]Fevereiro!$H$17</f>
        <v>14.76</v>
      </c>
      <c r="O21" s="11">
        <f>[17]Fevereiro!$H$18</f>
        <v>15.120000000000001</v>
      </c>
      <c r="P21" s="11">
        <f>[17]Fevereiro!$H$19</f>
        <v>18</v>
      </c>
      <c r="Q21" s="11">
        <f>[17]Fevereiro!$H$20</f>
        <v>18</v>
      </c>
      <c r="R21" s="11">
        <f>[17]Fevereiro!$H$21</f>
        <v>18</v>
      </c>
      <c r="S21" s="11">
        <f>[17]Fevereiro!$H$22</f>
        <v>21.96</v>
      </c>
      <c r="T21" s="11">
        <f>[17]Fevereiro!$H$23</f>
        <v>17.28</v>
      </c>
      <c r="U21" s="11">
        <f>[17]Fevereiro!$H$24</f>
        <v>30.6</v>
      </c>
      <c r="V21" s="11">
        <f>[17]Fevereiro!$H$25</f>
        <v>17.28</v>
      </c>
      <c r="W21" s="11">
        <f>[17]Fevereiro!$H$26</f>
        <v>16.920000000000002</v>
      </c>
      <c r="X21" s="11">
        <f>[17]Fevereiro!$H$27</f>
        <v>21.6</v>
      </c>
      <c r="Y21" s="11">
        <f>[17]Fevereiro!$H$28</f>
        <v>19.8</v>
      </c>
      <c r="Z21" s="11">
        <f>[17]Fevereiro!$H$29</f>
        <v>25.92</v>
      </c>
      <c r="AA21" s="11">
        <f>[17]Fevereiro!$H$30</f>
        <v>28.8</v>
      </c>
      <c r="AB21" s="11">
        <f>[17]Fevereiro!$H$31</f>
        <v>15.48</v>
      </c>
      <c r="AC21" s="11">
        <f>[17]Fevereiro!$H$32</f>
        <v>17.28</v>
      </c>
      <c r="AD21" s="11">
        <f>[17]Fevereiro!$H$33</f>
        <v>20.16</v>
      </c>
      <c r="AE21" s="15">
        <f t="shared" si="1"/>
        <v>30.96</v>
      </c>
      <c r="AF21" s="115">
        <f t="shared" si="2"/>
        <v>20.122758620689659</v>
      </c>
    </row>
    <row r="22" spans="1:36" x14ac:dyDescent="0.2">
      <c r="A22" s="57" t="s">
        <v>6</v>
      </c>
      <c r="B22" s="11">
        <f>[18]Fevereiro!$H$5</f>
        <v>22.32</v>
      </c>
      <c r="C22" s="11">
        <f>[18]Fevereiro!$H$6</f>
        <v>6.48</v>
      </c>
      <c r="D22" s="11">
        <f>[18]Fevereiro!$H$7</f>
        <v>11.520000000000001</v>
      </c>
      <c r="E22" s="11">
        <f>[18]Fevereiro!$H$8</f>
        <v>12.24</v>
      </c>
      <c r="F22" s="11">
        <f>[18]Fevereiro!$H$9</f>
        <v>21.240000000000002</v>
      </c>
      <c r="G22" s="11">
        <f>[18]Fevereiro!$H$10</f>
        <v>15.840000000000002</v>
      </c>
      <c r="H22" s="11">
        <f>[18]Fevereiro!$H$11</f>
        <v>9.7200000000000006</v>
      </c>
      <c r="I22" s="11">
        <f>[18]Fevereiro!$H$12</f>
        <v>9</v>
      </c>
      <c r="J22" s="11">
        <f>[18]Fevereiro!$H$13</f>
        <v>11.879999999999999</v>
      </c>
      <c r="K22" s="11">
        <f>[18]Fevereiro!$H$14</f>
        <v>12.96</v>
      </c>
      <c r="L22" s="11">
        <f>[18]Fevereiro!$H$15</f>
        <v>14.76</v>
      </c>
      <c r="M22" s="11">
        <f>[18]Fevereiro!$H$16</f>
        <v>12.6</v>
      </c>
      <c r="N22" s="11">
        <f>[18]Fevereiro!$H$17</f>
        <v>10.44</v>
      </c>
      <c r="O22" s="11">
        <f>[18]Fevereiro!$H$18</f>
        <v>9</v>
      </c>
      <c r="P22" s="11">
        <f>[18]Fevereiro!$H$19</f>
        <v>11.16</v>
      </c>
      <c r="Q22" s="11">
        <f>[18]Fevereiro!$H$20</f>
        <v>5.7600000000000007</v>
      </c>
      <c r="R22" s="11">
        <f>[18]Fevereiro!$H$21</f>
        <v>27.36</v>
      </c>
      <c r="S22" s="11">
        <f>[18]Fevereiro!$H$22</f>
        <v>9</v>
      </c>
      <c r="T22" s="11">
        <f>[18]Fevereiro!$H$23</f>
        <v>10.44</v>
      </c>
      <c r="U22" s="11">
        <f>[18]Fevereiro!$H$24</f>
        <v>14.4</v>
      </c>
      <c r="V22" s="11">
        <f>[18]Fevereiro!$H$25</f>
        <v>12.24</v>
      </c>
      <c r="W22" s="11">
        <f>[18]Fevereiro!$H$26</f>
        <v>6.12</v>
      </c>
      <c r="X22" s="11">
        <f>[18]Fevereiro!$H$27</f>
        <v>15.48</v>
      </c>
      <c r="Y22" s="11">
        <f>[18]Fevereiro!$H$28</f>
        <v>13.68</v>
      </c>
      <c r="Z22" s="11">
        <f>[18]Fevereiro!$H$29</f>
        <v>15.840000000000002</v>
      </c>
      <c r="AA22" s="11">
        <f>[18]Fevereiro!$H$30</f>
        <v>13.32</v>
      </c>
      <c r="AB22" s="11">
        <f>[18]Fevereiro!$H$31</f>
        <v>11.16</v>
      </c>
      <c r="AC22" s="11">
        <f>[18]Fevereiro!$H$32</f>
        <v>7.5600000000000005</v>
      </c>
      <c r="AD22" s="11">
        <f>[18]Fevereiro!$H$33</f>
        <v>10.44</v>
      </c>
      <c r="AE22" s="15">
        <f t="shared" si="1"/>
        <v>27.36</v>
      </c>
      <c r="AF22" s="115">
        <f t="shared" si="2"/>
        <v>12.550344827586207</v>
      </c>
      <c r="AJ22" t="s">
        <v>47</v>
      </c>
    </row>
    <row r="23" spans="1:36" x14ac:dyDescent="0.2">
      <c r="A23" s="57" t="s">
        <v>7</v>
      </c>
      <c r="B23" s="11">
        <f>[19]Fevereiro!$H$5</f>
        <v>17.28</v>
      </c>
      <c r="C23" s="11">
        <f>[19]Fevereiro!$H$6</f>
        <v>15.48</v>
      </c>
      <c r="D23" s="11">
        <f>[19]Fevereiro!$H$7</f>
        <v>17.28</v>
      </c>
      <c r="E23" s="11">
        <f>[19]Fevereiro!$H$8</f>
        <v>12.96</v>
      </c>
      <c r="F23" s="11">
        <f>[19]Fevereiro!$H$9</f>
        <v>19.079999999999998</v>
      </c>
      <c r="G23" s="11">
        <f>[19]Fevereiro!$H$10</f>
        <v>11.520000000000001</v>
      </c>
      <c r="H23" s="11">
        <f>[19]Fevereiro!$H$11</f>
        <v>18</v>
      </c>
      <c r="I23" s="11">
        <f>[19]Fevereiro!$H$12</f>
        <v>13.32</v>
      </c>
      <c r="J23" s="11">
        <f>[19]Fevereiro!$H$13</f>
        <v>11.520000000000001</v>
      </c>
      <c r="K23" s="11">
        <f>[19]Fevereiro!$H$14</f>
        <v>12.24</v>
      </c>
      <c r="L23" s="11">
        <f>[19]Fevereiro!$H$15</f>
        <v>12.24</v>
      </c>
      <c r="M23" s="11">
        <f>[19]Fevereiro!$H$16</f>
        <v>15.48</v>
      </c>
      <c r="N23" s="11">
        <f>[19]Fevereiro!$H$17</f>
        <v>15.120000000000001</v>
      </c>
      <c r="O23" s="11">
        <f>[19]Fevereiro!$H$18</f>
        <v>16.920000000000002</v>
      </c>
      <c r="P23" s="11">
        <f>[19]Fevereiro!$H$19</f>
        <v>16.559999999999999</v>
      </c>
      <c r="Q23" s="11">
        <f>[19]Fevereiro!$H$20</f>
        <v>10.08</v>
      </c>
      <c r="R23" s="11">
        <f>[19]Fevereiro!$H$21</f>
        <v>15.120000000000001</v>
      </c>
      <c r="S23" s="11">
        <f>[19]Fevereiro!$H$22</f>
        <v>24.840000000000003</v>
      </c>
      <c r="T23" s="11">
        <f>[19]Fevereiro!$H$23</f>
        <v>22.68</v>
      </c>
      <c r="U23" s="11">
        <f>[19]Fevereiro!$H$24</f>
        <v>16.2</v>
      </c>
      <c r="V23" s="11">
        <f>[19]Fevereiro!$H$25</f>
        <v>18.720000000000002</v>
      </c>
      <c r="W23" s="11">
        <f>[19]Fevereiro!$H$26</f>
        <v>20.88</v>
      </c>
      <c r="X23" s="11">
        <f>[19]Fevereiro!$H$27</f>
        <v>12.6</v>
      </c>
      <c r="Y23" s="11">
        <f>[19]Fevereiro!$H$28</f>
        <v>14.4</v>
      </c>
      <c r="Z23" s="11">
        <f>[19]Fevereiro!$H$29</f>
        <v>24.840000000000003</v>
      </c>
      <c r="AA23" s="11">
        <f>[19]Fevereiro!$H$30</f>
        <v>14.04</v>
      </c>
      <c r="AB23" s="11">
        <f>[19]Fevereiro!$H$31</f>
        <v>11.879999999999999</v>
      </c>
      <c r="AC23" s="11">
        <f>[19]Fevereiro!$H$32</f>
        <v>12.6</v>
      </c>
      <c r="AD23" s="11">
        <f>[19]Fevereiro!$H$33</f>
        <v>14.4</v>
      </c>
      <c r="AE23" s="15">
        <f t="shared" si="1"/>
        <v>24.840000000000003</v>
      </c>
      <c r="AF23" s="115">
        <f t="shared" si="2"/>
        <v>15.80275862068966</v>
      </c>
    </row>
    <row r="24" spans="1:36" x14ac:dyDescent="0.2">
      <c r="A24" s="57" t="s">
        <v>169</v>
      </c>
      <c r="B24" s="11" t="str">
        <f>[20]Fevereiro!$H$5</f>
        <v>*</v>
      </c>
      <c r="C24" s="11" t="str">
        <f>[20]Fevereiro!$H$6</f>
        <v>*</v>
      </c>
      <c r="D24" s="11" t="str">
        <f>[20]Fevereiro!$H$7</f>
        <v>*</v>
      </c>
      <c r="E24" s="11" t="str">
        <f>[20]Fevereiro!$H$8</f>
        <v>*</v>
      </c>
      <c r="F24" s="11" t="str">
        <f>[20]Fevereiro!$H$9</f>
        <v>*</v>
      </c>
      <c r="G24" s="11" t="str">
        <f>[20]Fevereiro!$H$10</f>
        <v>*</v>
      </c>
      <c r="H24" s="11" t="str">
        <f>[20]Fevereiro!$H$11</f>
        <v>*</v>
      </c>
      <c r="I24" s="11" t="str">
        <f>[20]Fevereiro!$H$12</f>
        <v>*</v>
      </c>
      <c r="J24" s="11" t="str">
        <f>[20]Fevereiro!$H$13</f>
        <v>*</v>
      </c>
      <c r="K24" s="11" t="str">
        <f>[20]Fevereiro!$H$14</f>
        <v>*</v>
      </c>
      <c r="L24" s="11" t="str">
        <f>[20]Fevereiro!$H$15</f>
        <v>*</v>
      </c>
      <c r="M24" s="11" t="str">
        <f>[20]Fevereiro!$H$16</f>
        <v>*</v>
      </c>
      <c r="N24" s="11" t="str">
        <f>[20]Fevereiro!$H$17</f>
        <v>*</v>
      </c>
      <c r="O24" s="11" t="str">
        <f>[20]Fevereiro!$H$18</f>
        <v>*</v>
      </c>
      <c r="P24" s="11" t="str">
        <f>[20]Fevereiro!$H$19</f>
        <v>*</v>
      </c>
      <c r="Q24" s="11" t="str">
        <f>[20]Fevereiro!$H$20</f>
        <v>*</v>
      </c>
      <c r="R24" s="11" t="str">
        <f>[20]Fevereiro!$H$21</f>
        <v>*</v>
      </c>
      <c r="S24" s="11" t="str">
        <f>[20]Fevereiro!$H$22</f>
        <v>*</v>
      </c>
      <c r="T24" s="11" t="str">
        <f>[20]Fevereiro!$H$23</f>
        <v>*</v>
      </c>
      <c r="U24" s="11" t="str">
        <f>[20]Fevereiro!$H$24</f>
        <v>*</v>
      </c>
      <c r="V24" s="11" t="str">
        <f>[20]Fevereiro!$H$25</f>
        <v>*</v>
      </c>
      <c r="W24" s="11" t="str">
        <f>[20]Fevereiro!$H$25</f>
        <v>*</v>
      </c>
      <c r="X24" s="11" t="str">
        <f>[20]Fevereiro!$H$27</f>
        <v>*</v>
      </c>
      <c r="Y24" s="11" t="str">
        <f>[20]Fevereiro!$H$28</f>
        <v>*</v>
      </c>
      <c r="Z24" s="11" t="str">
        <f>[20]Fevereiro!$H$29</f>
        <v>*</v>
      </c>
      <c r="AA24" s="11" t="str">
        <f>[20]Fevereiro!$H$30</f>
        <v>*</v>
      </c>
      <c r="AB24" s="11" t="str">
        <f>[20]Fevereiro!$H$31</f>
        <v>*</v>
      </c>
      <c r="AC24" s="11" t="str">
        <f>[20]Fevereiro!$H$32</f>
        <v>*</v>
      </c>
      <c r="AD24" s="11" t="str">
        <f>[20]Fevereiro!$H$33</f>
        <v>*</v>
      </c>
      <c r="AE24" s="87" t="s">
        <v>226</v>
      </c>
      <c r="AF24" s="109" t="s">
        <v>226</v>
      </c>
      <c r="AI24" t="s">
        <v>47</v>
      </c>
      <c r="AJ24" t="s">
        <v>47</v>
      </c>
    </row>
    <row r="25" spans="1:36" x14ac:dyDescent="0.2">
      <c r="A25" s="57" t="s">
        <v>170</v>
      </c>
      <c r="B25" s="11">
        <f>[21]Fevereiro!$H$5</f>
        <v>14.76</v>
      </c>
      <c r="C25" s="11">
        <f>[21]Fevereiro!$H$6</f>
        <v>20.16</v>
      </c>
      <c r="D25" s="11">
        <f>[21]Fevereiro!$H$7</f>
        <v>19.079999999999998</v>
      </c>
      <c r="E25" s="11">
        <f>[21]Fevereiro!$H$8</f>
        <v>19.8</v>
      </c>
      <c r="F25" s="11">
        <f>[21]Fevereiro!$H$9</f>
        <v>20.52</v>
      </c>
      <c r="G25" s="11">
        <f>[21]Fevereiro!$H$10</f>
        <v>16.559999999999999</v>
      </c>
      <c r="H25" s="11">
        <f>[21]Fevereiro!$H$11</f>
        <v>22.32</v>
      </c>
      <c r="I25" s="11">
        <f>[21]Fevereiro!$H$12</f>
        <v>14.76</v>
      </c>
      <c r="J25" s="11">
        <f>[21]Fevereiro!$H$13</f>
        <v>12.6</v>
      </c>
      <c r="K25" s="11">
        <f>[21]Fevereiro!$H$14</f>
        <v>19.079999999999998</v>
      </c>
      <c r="L25" s="11">
        <f>[21]Fevereiro!$H$15</f>
        <v>21.240000000000002</v>
      </c>
      <c r="M25" s="11">
        <f>[21]Fevereiro!$H$16</f>
        <v>26.64</v>
      </c>
      <c r="N25" s="11">
        <f>[21]Fevereiro!$H$17</f>
        <v>24.840000000000003</v>
      </c>
      <c r="O25" s="11">
        <f>[21]Fevereiro!$H$18</f>
        <v>30.240000000000002</v>
      </c>
      <c r="P25" s="11">
        <f>[21]Fevereiro!$H$19</f>
        <v>22.32</v>
      </c>
      <c r="Q25" s="11">
        <f>[21]Fevereiro!$H$20</f>
        <v>25.92</v>
      </c>
      <c r="R25" s="11">
        <f>[21]Fevereiro!$H$21</f>
        <v>19.440000000000001</v>
      </c>
      <c r="S25" s="11">
        <f>[21]Fevereiro!$H$22</f>
        <v>30.96</v>
      </c>
      <c r="T25" s="11">
        <f>[21]Fevereiro!$H$23</f>
        <v>25.56</v>
      </c>
      <c r="U25" s="11">
        <f>[21]Fevereiro!$H$24</f>
        <v>11.16</v>
      </c>
      <c r="V25" s="11">
        <f>[21]Fevereiro!$H$25</f>
        <v>25.56</v>
      </c>
      <c r="W25" s="11">
        <f>[21]Fevereiro!$H$26</f>
        <v>21.96</v>
      </c>
      <c r="X25" s="11">
        <f>[21]Fevereiro!$H$27</f>
        <v>18.720000000000002</v>
      </c>
      <c r="Y25" s="11">
        <f>[21]Fevereiro!$H$28</f>
        <v>22.68</v>
      </c>
      <c r="Z25" s="11">
        <f>[21]Fevereiro!$H$29</f>
        <v>22.68</v>
      </c>
      <c r="AA25" s="11">
        <f>[21]Fevereiro!$H$30</f>
        <v>20.16</v>
      </c>
      <c r="AB25" s="11">
        <f>[21]Fevereiro!$H$31</f>
        <v>11.16</v>
      </c>
      <c r="AC25" s="11">
        <f>[21]Fevereiro!$H$32</f>
        <v>18.720000000000002</v>
      </c>
      <c r="AD25" s="11">
        <f>[21]Fevereiro!$H$33</f>
        <v>14.76</v>
      </c>
      <c r="AE25" s="87">
        <f t="shared" si="1"/>
        <v>30.96</v>
      </c>
      <c r="AF25" s="109">
        <f t="shared" si="2"/>
        <v>20.4951724137931</v>
      </c>
      <c r="AG25" s="12" t="s">
        <v>47</v>
      </c>
    </row>
    <row r="26" spans="1:36" x14ac:dyDescent="0.2">
      <c r="A26" s="57" t="s">
        <v>171</v>
      </c>
      <c r="B26" s="11">
        <f>[22]Fevereiro!$H$5</f>
        <v>20.88</v>
      </c>
      <c r="C26" s="11">
        <f>[22]Fevereiro!$H$6</f>
        <v>15.840000000000002</v>
      </c>
      <c r="D26" s="11">
        <f>[22]Fevereiro!$H$7</f>
        <v>10.44</v>
      </c>
      <c r="E26" s="11">
        <f>[22]Fevereiro!$H$8</f>
        <v>9</v>
      </c>
      <c r="F26" s="11">
        <f>[22]Fevereiro!$H$9</f>
        <v>21.96</v>
      </c>
      <c r="G26" s="11">
        <f>[22]Fevereiro!$H$10</f>
        <v>12.24</v>
      </c>
      <c r="H26" s="11">
        <f>[22]Fevereiro!$H$11</f>
        <v>8.64</v>
      </c>
      <c r="I26" s="11">
        <f>[22]Fevereiro!$H$12</f>
        <v>11.16</v>
      </c>
      <c r="J26" s="11">
        <f>[22]Fevereiro!$H$13</f>
        <v>8.64</v>
      </c>
      <c r="K26" s="11">
        <f>[22]Fevereiro!$H$14</f>
        <v>12.24</v>
      </c>
      <c r="L26" s="11">
        <f>[22]Fevereiro!$H$15</f>
        <v>7.9200000000000008</v>
      </c>
      <c r="M26" s="11">
        <f>[22]Fevereiro!$H$16</f>
        <v>14.04</v>
      </c>
      <c r="N26" s="11">
        <f>[22]Fevereiro!$H$17</f>
        <v>15.48</v>
      </c>
      <c r="O26" s="11">
        <f>[22]Fevereiro!$H$18</f>
        <v>14.4</v>
      </c>
      <c r="P26" s="11">
        <f>[22]Fevereiro!$H$19</f>
        <v>12.6</v>
      </c>
      <c r="Q26" s="11">
        <f>[22]Fevereiro!$H$20</f>
        <v>14.76</v>
      </c>
      <c r="R26" s="11">
        <f>[22]Fevereiro!$H$21</f>
        <v>19.440000000000001</v>
      </c>
      <c r="S26" s="11">
        <f>[22]Fevereiro!$H$22</f>
        <v>17.64</v>
      </c>
      <c r="T26" s="11">
        <f>[22]Fevereiro!$H$23</f>
        <v>22.32</v>
      </c>
      <c r="U26" s="11">
        <f>[22]Fevereiro!$H$24</f>
        <v>15.840000000000002</v>
      </c>
      <c r="V26" s="11">
        <f>[22]Fevereiro!$H$25</f>
        <v>11.879999999999999</v>
      </c>
      <c r="W26" s="11">
        <f>[22]Fevereiro!$H$26</f>
        <v>15.48</v>
      </c>
      <c r="X26" s="11">
        <f>[22]Fevereiro!$H$27</f>
        <v>10.08</v>
      </c>
      <c r="Y26" s="11">
        <f>[22]Fevereiro!$H$28</f>
        <v>36</v>
      </c>
      <c r="Z26" s="11">
        <f>[22]Fevereiro!$H$29</f>
        <v>25.92</v>
      </c>
      <c r="AA26" s="11">
        <f>[22]Fevereiro!$H$30</f>
        <v>12.96</v>
      </c>
      <c r="AB26" s="11">
        <f>[22]Fevereiro!$H$31</f>
        <v>11.879999999999999</v>
      </c>
      <c r="AC26" s="11">
        <f>[22]Fevereiro!$H$32</f>
        <v>10.44</v>
      </c>
      <c r="AD26" s="11">
        <f>[22]Fevereiro!$H$33</f>
        <v>9.3600000000000012</v>
      </c>
      <c r="AE26" s="87">
        <f t="shared" si="1"/>
        <v>36</v>
      </c>
      <c r="AF26" s="109">
        <f t="shared" si="2"/>
        <v>14.809655172413789</v>
      </c>
      <c r="AG26" t="s">
        <v>47</v>
      </c>
      <c r="AH26" t="s">
        <v>47</v>
      </c>
      <c r="AI26" t="s">
        <v>47</v>
      </c>
      <c r="AJ26" t="s">
        <v>47</v>
      </c>
    </row>
    <row r="27" spans="1:36" x14ac:dyDescent="0.2">
      <c r="A27" s="57" t="s">
        <v>8</v>
      </c>
      <c r="B27" s="11">
        <f>[23]Fevereiro!$H$5</f>
        <v>12.24</v>
      </c>
      <c r="C27" s="11">
        <f>[23]Fevereiro!$H$6</f>
        <v>27.36</v>
      </c>
      <c r="D27" s="11">
        <f>[23]Fevereiro!$H$7</f>
        <v>14.4</v>
      </c>
      <c r="E27" s="11">
        <f>[23]Fevereiro!$H$8</f>
        <v>15.840000000000002</v>
      </c>
      <c r="F27" s="11">
        <f>[23]Fevereiro!$H$9</f>
        <v>19.079999999999998</v>
      </c>
      <c r="G27" s="11">
        <f>[23]Fevereiro!$H$10</f>
        <v>10.08</v>
      </c>
      <c r="H27" s="11">
        <f>[23]Fevereiro!$H$11</f>
        <v>16.559999999999999</v>
      </c>
      <c r="I27" s="11">
        <f>[23]Fevereiro!$H$12</f>
        <v>16.2</v>
      </c>
      <c r="J27" s="11">
        <f>[23]Fevereiro!$H$13</f>
        <v>12.24</v>
      </c>
      <c r="K27" s="11">
        <f>[23]Fevereiro!$H$14</f>
        <v>41.4</v>
      </c>
      <c r="L27" s="11">
        <f>[23]Fevereiro!$H$15</f>
        <v>16.2</v>
      </c>
      <c r="M27" s="11">
        <f>[23]Fevereiro!$H$16</f>
        <v>18.720000000000002</v>
      </c>
      <c r="N27" s="11">
        <f>[23]Fevereiro!$H$17</f>
        <v>18.36</v>
      </c>
      <c r="O27" s="11">
        <f>[23]Fevereiro!$H$18</f>
        <v>18.36</v>
      </c>
      <c r="P27" s="11">
        <f>[23]Fevereiro!$H$19</f>
        <v>12.24</v>
      </c>
      <c r="Q27" s="11">
        <f>[23]Fevereiro!$H$20</f>
        <v>14.04</v>
      </c>
      <c r="R27" s="11">
        <f>[23]Fevereiro!$H$21</f>
        <v>15.840000000000002</v>
      </c>
      <c r="S27" s="11">
        <f>[23]Fevereiro!$H$22</f>
        <v>17.64</v>
      </c>
      <c r="T27" s="11">
        <f>[23]Fevereiro!$H$23</f>
        <v>15.120000000000001</v>
      </c>
      <c r="U27" s="11">
        <f>[23]Fevereiro!$H$24</f>
        <v>11.16</v>
      </c>
      <c r="V27" s="11">
        <f>[23]Fevereiro!$H$25</f>
        <v>13.32</v>
      </c>
      <c r="W27" s="11">
        <f>[23]Fevereiro!$H$26</f>
        <v>18.36</v>
      </c>
      <c r="X27" s="11">
        <f>[23]Fevereiro!$H$27</f>
        <v>14.4</v>
      </c>
      <c r="Y27" s="11">
        <f>[23]Fevereiro!$H$28</f>
        <v>13.32</v>
      </c>
      <c r="Z27" s="11">
        <f>[23]Fevereiro!$H$29</f>
        <v>20.52</v>
      </c>
      <c r="AA27" s="11">
        <f>[23]Fevereiro!$H$30</f>
        <v>18.36</v>
      </c>
      <c r="AB27" s="11">
        <f>[23]Fevereiro!$H$31</f>
        <v>12.24</v>
      </c>
      <c r="AC27" s="11">
        <f>[23]Fevereiro!$H$32</f>
        <v>10.8</v>
      </c>
      <c r="AD27" s="11">
        <f>[23]Fevereiro!$H$33</f>
        <v>12.6</v>
      </c>
      <c r="AE27" s="15">
        <f t="shared" si="1"/>
        <v>41.4</v>
      </c>
      <c r="AF27" s="115">
        <f t="shared" si="2"/>
        <v>16.448275862068968</v>
      </c>
      <c r="AI27" t="s">
        <v>47</v>
      </c>
    </row>
    <row r="28" spans="1:36" x14ac:dyDescent="0.2">
      <c r="A28" s="57" t="s">
        <v>9</v>
      </c>
      <c r="B28" s="11">
        <f>[24]Fevereiro!$H$5</f>
        <v>16.920000000000002</v>
      </c>
      <c r="C28" s="11">
        <f>[24]Fevereiro!$H$6</f>
        <v>23.400000000000002</v>
      </c>
      <c r="D28" s="11">
        <f>[24]Fevereiro!$H$7</f>
        <v>16.559999999999999</v>
      </c>
      <c r="E28" s="11">
        <f>[24]Fevereiro!$H$8</f>
        <v>11.520000000000001</v>
      </c>
      <c r="F28" s="11">
        <f>[24]Fevereiro!$H$9</f>
        <v>31.319999999999997</v>
      </c>
      <c r="G28" s="11">
        <f>[24]Fevereiro!$H$10</f>
        <v>9.7200000000000006</v>
      </c>
      <c r="H28" s="11">
        <f>[24]Fevereiro!$H$11</f>
        <v>14.4</v>
      </c>
      <c r="I28" s="11">
        <f>[24]Fevereiro!$H$12</f>
        <v>15.840000000000002</v>
      </c>
      <c r="J28" s="11">
        <f>[24]Fevereiro!$H$13</f>
        <v>9.3600000000000012</v>
      </c>
      <c r="K28" s="11">
        <f>[24]Fevereiro!$H$14</f>
        <v>12.24</v>
      </c>
      <c r="L28" s="11">
        <f>[24]Fevereiro!$H$15</f>
        <v>15.120000000000001</v>
      </c>
      <c r="M28" s="11">
        <f>[24]Fevereiro!$H$16</f>
        <v>14.76</v>
      </c>
      <c r="N28" s="11">
        <f>[24]Fevereiro!$H$17</f>
        <v>17.64</v>
      </c>
      <c r="O28" s="11">
        <f>[24]Fevereiro!$H$18</f>
        <v>15.840000000000002</v>
      </c>
      <c r="P28" s="11">
        <f>[24]Fevereiro!$H$19</f>
        <v>11.879999999999999</v>
      </c>
      <c r="Q28" s="11">
        <f>[24]Fevereiro!$H$20</f>
        <v>12.96</v>
      </c>
      <c r="R28" s="11">
        <f>[24]Fevereiro!$H$21</f>
        <v>19.8</v>
      </c>
      <c r="S28" s="11">
        <f>[24]Fevereiro!$H$22</f>
        <v>15.48</v>
      </c>
      <c r="T28" s="11">
        <f>[24]Fevereiro!$H$23</f>
        <v>21.96</v>
      </c>
      <c r="U28" s="11">
        <f>[24]Fevereiro!$H$24</f>
        <v>14.76</v>
      </c>
      <c r="V28" s="11">
        <f>[24]Fevereiro!$H$25</f>
        <v>14.04</v>
      </c>
      <c r="W28" s="11">
        <f>[24]Fevereiro!$H$26</f>
        <v>26.28</v>
      </c>
      <c r="X28" s="11">
        <f>[24]Fevereiro!$H$27</f>
        <v>14.4</v>
      </c>
      <c r="Y28" s="11">
        <f>[24]Fevereiro!$H$28</f>
        <v>12.24</v>
      </c>
      <c r="Z28" s="11">
        <f>[24]Fevereiro!$H$29</f>
        <v>17.28</v>
      </c>
      <c r="AA28" s="11">
        <f>[24]Fevereiro!$H$30</f>
        <v>17.64</v>
      </c>
      <c r="AB28" s="11">
        <f>[24]Fevereiro!$H$31</f>
        <v>12.6</v>
      </c>
      <c r="AC28" s="11">
        <f>[24]Fevereiro!$H$32</f>
        <v>11.520000000000001</v>
      </c>
      <c r="AD28" s="11">
        <f>[24]Fevereiro!$H$33</f>
        <v>12.24</v>
      </c>
      <c r="AE28" s="15">
        <f t="shared" si="1"/>
        <v>31.319999999999997</v>
      </c>
      <c r="AF28" s="115">
        <f t="shared" si="2"/>
        <v>15.85241379310345</v>
      </c>
      <c r="AI28" t="s">
        <v>47</v>
      </c>
    </row>
    <row r="29" spans="1:36" x14ac:dyDescent="0.2">
      <c r="A29" s="57" t="s">
        <v>42</v>
      </c>
      <c r="B29" s="11">
        <f>[25]Fevereiro!$H$5</f>
        <v>9</v>
      </c>
      <c r="C29" s="11">
        <f>[25]Fevereiro!$H$6</f>
        <v>17.28</v>
      </c>
      <c r="D29" s="11">
        <f>[25]Fevereiro!$H$7</f>
        <v>11.520000000000001</v>
      </c>
      <c r="E29" s="11">
        <f>[25]Fevereiro!$H$8</f>
        <v>13.68</v>
      </c>
      <c r="F29" s="11">
        <f>[25]Fevereiro!$H$9</f>
        <v>16.559999999999999</v>
      </c>
      <c r="G29" s="11">
        <f>[25]Fevereiro!$H$10</f>
        <v>11.520000000000001</v>
      </c>
      <c r="H29" s="11">
        <f>[25]Fevereiro!$H$11</f>
        <v>17.28</v>
      </c>
      <c r="I29" s="11">
        <f>[25]Fevereiro!$H$12</f>
        <v>8.64</v>
      </c>
      <c r="J29" s="11">
        <f>[25]Fevereiro!$H$13</f>
        <v>11.16</v>
      </c>
      <c r="K29" s="11">
        <f>[25]Fevereiro!$H$14</f>
        <v>10.8</v>
      </c>
      <c r="L29" s="11">
        <f>[25]Fevereiro!$H$15</f>
        <v>7.9200000000000008</v>
      </c>
      <c r="M29" s="11">
        <f>[25]Fevereiro!$H$16</f>
        <v>10.8</v>
      </c>
      <c r="N29" s="11">
        <f>[25]Fevereiro!$H$17</f>
        <v>11.16</v>
      </c>
      <c r="O29" s="11">
        <f>[25]Fevereiro!$H$18</f>
        <v>12.96</v>
      </c>
      <c r="P29" s="11">
        <f>[25]Fevereiro!$H$19</f>
        <v>9</v>
      </c>
      <c r="Q29" s="11">
        <f>[25]Fevereiro!$H$20</f>
        <v>12.24</v>
      </c>
      <c r="R29" s="11">
        <f>[25]Fevereiro!$H$21</f>
        <v>18.720000000000002</v>
      </c>
      <c r="S29" s="11">
        <f>[25]Fevereiro!$H$22</f>
        <v>15.48</v>
      </c>
      <c r="T29" s="11">
        <f>[25]Fevereiro!$H$23</f>
        <v>14.04</v>
      </c>
      <c r="U29" s="11">
        <f>[25]Fevereiro!$H$24</f>
        <v>16.920000000000002</v>
      </c>
      <c r="V29" s="11">
        <f>[25]Fevereiro!$H$25</f>
        <v>10.8</v>
      </c>
      <c r="W29" s="11">
        <f>[25]Fevereiro!$H$26</f>
        <v>11.16</v>
      </c>
      <c r="X29" s="11">
        <f>[25]Fevereiro!$H$27</f>
        <v>7.2</v>
      </c>
      <c r="Y29" s="11">
        <f>[25]Fevereiro!$H$28</f>
        <v>13.32</v>
      </c>
      <c r="Z29" s="11">
        <f>[25]Fevereiro!$H$29</f>
        <v>14.4</v>
      </c>
      <c r="AA29" s="11">
        <f>[25]Fevereiro!$H$30</f>
        <v>9.3600000000000012</v>
      </c>
      <c r="AB29" s="11">
        <f>[25]Fevereiro!$H$31</f>
        <v>9.3600000000000012</v>
      </c>
      <c r="AC29" s="11">
        <f>[25]Fevereiro!$H$32</f>
        <v>5.7600000000000007</v>
      </c>
      <c r="AD29" s="11">
        <f>[25]Fevereiro!$H$33</f>
        <v>6.48</v>
      </c>
      <c r="AE29" s="15">
        <f t="shared" si="1"/>
        <v>18.720000000000002</v>
      </c>
      <c r="AF29" s="115">
        <f t="shared" si="2"/>
        <v>11.88</v>
      </c>
      <c r="AH29" t="s">
        <v>47</v>
      </c>
    </row>
    <row r="30" spans="1:36" x14ac:dyDescent="0.2">
      <c r="A30" s="57" t="s">
        <v>10</v>
      </c>
      <c r="B30" s="11">
        <f>[26]Fevereiro!$H$5</f>
        <v>11.879999999999999</v>
      </c>
      <c r="C30" s="11">
        <f>[26]Fevereiro!$H$6</f>
        <v>11.879999999999999</v>
      </c>
      <c r="D30" s="11">
        <f>[26]Fevereiro!$H$7</f>
        <v>15.120000000000001</v>
      </c>
      <c r="E30" s="11">
        <f>[26]Fevereiro!$H$8</f>
        <v>11.879999999999999</v>
      </c>
      <c r="F30" s="11">
        <f>[26]Fevereiro!$H$9</f>
        <v>14.04</v>
      </c>
      <c r="G30" s="11">
        <f>[26]Fevereiro!$H$10</f>
        <v>8.2799999999999994</v>
      </c>
      <c r="H30" s="11">
        <f>[26]Fevereiro!$H$11</f>
        <v>12.6</v>
      </c>
      <c r="I30" s="11">
        <f>[26]Fevereiro!$H$12</f>
        <v>10.8</v>
      </c>
      <c r="J30" s="11">
        <f>[26]Fevereiro!$H$13</f>
        <v>10.44</v>
      </c>
      <c r="K30" s="11">
        <f>[26]Fevereiro!$H$14</f>
        <v>10.08</v>
      </c>
      <c r="L30" s="11">
        <f>[26]Fevereiro!$H$15</f>
        <v>10.8</v>
      </c>
      <c r="M30" s="11">
        <f>[26]Fevereiro!$H$16</f>
        <v>16.920000000000002</v>
      </c>
      <c r="N30" s="11">
        <f>[26]Fevereiro!$H$17</f>
        <v>15.48</v>
      </c>
      <c r="O30" s="11">
        <f>[26]Fevereiro!$H$18</f>
        <v>18.36</v>
      </c>
      <c r="P30" s="11">
        <f>[26]Fevereiro!$H$19</f>
        <v>11.879999999999999</v>
      </c>
      <c r="Q30" s="11">
        <f>[26]Fevereiro!$H$20</f>
        <v>12.6</v>
      </c>
      <c r="R30" s="11">
        <f>[26]Fevereiro!$H$21</f>
        <v>14.04</v>
      </c>
      <c r="S30" s="11">
        <f>[26]Fevereiro!$H$22</f>
        <v>14.4</v>
      </c>
      <c r="T30" s="11">
        <f>[26]Fevereiro!$H$23</f>
        <v>12.24</v>
      </c>
      <c r="U30" s="11">
        <f>[26]Fevereiro!$H$24</f>
        <v>7.9200000000000008</v>
      </c>
      <c r="V30" s="11">
        <f>[26]Fevereiro!$H$25</f>
        <v>14.4</v>
      </c>
      <c r="W30" s="11">
        <f>[26]Fevereiro!$H$26</f>
        <v>11.879999999999999</v>
      </c>
      <c r="X30" s="11">
        <f>[26]Fevereiro!$H$27</f>
        <v>12.96</v>
      </c>
      <c r="Y30" s="11">
        <f>[26]Fevereiro!$H$28</f>
        <v>12.24</v>
      </c>
      <c r="Z30" s="11">
        <f>[26]Fevereiro!$H$29</f>
        <v>15.120000000000001</v>
      </c>
      <c r="AA30" s="11">
        <f>[26]Fevereiro!$H$30</f>
        <v>10.08</v>
      </c>
      <c r="AB30" s="11">
        <f>[26]Fevereiro!$H$31</f>
        <v>6.48</v>
      </c>
      <c r="AC30" s="11">
        <f>[26]Fevereiro!$H$32</f>
        <v>9.7200000000000006</v>
      </c>
      <c r="AD30" s="11">
        <f>[26]Fevereiro!$H$33</f>
        <v>9.3600000000000012</v>
      </c>
      <c r="AE30" s="15">
        <f t="shared" si="1"/>
        <v>18.36</v>
      </c>
      <c r="AF30" s="115">
        <f t="shared" si="2"/>
        <v>12.202758620689654</v>
      </c>
      <c r="AJ30" t="s">
        <v>47</v>
      </c>
    </row>
    <row r="31" spans="1:36" x14ac:dyDescent="0.2">
      <c r="A31" s="57" t="s">
        <v>172</v>
      </c>
      <c r="B31" s="11">
        <f>[27]Fevereiro!$H$5</f>
        <v>20.52</v>
      </c>
      <c r="C31" s="11">
        <f>[27]Fevereiro!$H$6</f>
        <v>17.64</v>
      </c>
      <c r="D31" s="11">
        <f>[27]Fevereiro!$H$7</f>
        <v>21.6</v>
      </c>
      <c r="E31" s="11">
        <f>[27]Fevereiro!$H$8</f>
        <v>23.040000000000003</v>
      </c>
      <c r="F31" s="11">
        <f>[27]Fevereiro!$H$9</f>
        <v>20.16</v>
      </c>
      <c r="G31" s="11">
        <f>[27]Fevereiro!$H$10</f>
        <v>18.36</v>
      </c>
      <c r="H31" s="11">
        <f>[27]Fevereiro!$H$11</f>
        <v>19.079999999999998</v>
      </c>
      <c r="I31" s="11">
        <f>[27]Fevereiro!$H$12</f>
        <v>19.079999999999998</v>
      </c>
      <c r="J31" s="11">
        <f>[27]Fevereiro!$H$13</f>
        <v>15.48</v>
      </c>
      <c r="K31" s="11">
        <f>[27]Fevereiro!$H$14</f>
        <v>20.16</v>
      </c>
      <c r="L31" s="11">
        <f>[27]Fevereiro!$H$15</f>
        <v>16.559999999999999</v>
      </c>
      <c r="M31" s="11">
        <f>[27]Fevereiro!$H$16</f>
        <v>21.6</v>
      </c>
      <c r="N31" s="11">
        <f>[27]Fevereiro!$H$17</f>
        <v>24.840000000000003</v>
      </c>
      <c r="O31" s="11">
        <f>[27]Fevereiro!$H$18</f>
        <v>23.040000000000003</v>
      </c>
      <c r="P31" s="11">
        <f>[27]Fevereiro!$H$19</f>
        <v>22.32</v>
      </c>
      <c r="Q31" s="11">
        <f>[27]Fevereiro!$H$20</f>
        <v>20.16</v>
      </c>
      <c r="R31" s="11">
        <f>[27]Fevereiro!$H$21</f>
        <v>26.28</v>
      </c>
      <c r="S31" s="11">
        <f>[27]Fevereiro!$H$22</f>
        <v>22.68</v>
      </c>
      <c r="T31" s="11">
        <f>[27]Fevereiro!$H$23</f>
        <v>22.32</v>
      </c>
      <c r="U31" s="11">
        <f>[27]Fevereiro!$H$24</f>
        <v>19.8</v>
      </c>
      <c r="V31" s="11">
        <f>[27]Fevereiro!$H$25</f>
        <v>24.12</v>
      </c>
      <c r="W31" s="11">
        <f>[27]Fevereiro!$H$26</f>
        <v>34.200000000000003</v>
      </c>
      <c r="X31" s="11">
        <f>[27]Fevereiro!$H$27</f>
        <v>19.440000000000001</v>
      </c>
      <c r="Y31" s="11">
        <f>[27]Fevereiro!$H$28</f>
        <v>20.52</v>
      </c>
      <c r="Z31" s="11">
        <f>[27]Fevereiro!$H$29</f>
        <v>30.96</v>
      </c>
      <c r="AA31" s="11">
        <f>[27]Fevereiro!$H$30</f>
        <v>25.2</v>
      </c>
      <c r="AB31" s="11">
        <f>[27]Fevereiro!$H$31</f>
        <v>13.32</v>
      </c>
      <c r="AC31" s="11">
        <f>[27]Fevereiro!$H$32</f>
        <v>12.6</v>
      </c>
      <c r="AD31" s="11">
        <f>[27]Fevereiro!$H$33</f>
        <v>12.6</v>
      </c>
      <c r="AE31" s="87">
        <f t="shared" si="1"/>
        <v>34.200000000000003</v>
      </c>
      <c r="AF31" s="109">
        <f t="shared" si="2"/>
        <v>20.954482758620696</v>
      </c>
      <c r="AG31" s="12" t="s">
        <v>47</v>
      </c>
      <c r="AI31" t="s">
        <v>47</v>
      </c>
    </row>
    <row r="32" spans="1:36" x14ac:dyDescent="0.2">
      <c r="A32" s="57" t="s">
        <v>11</v>
      </c>
      <c r="B32" s="11" t="str">
        <f>[28]Fevereiro!$H$5</f>
        <v>*</v>
      </c>
      <c r="C32" s="11" t="str">
        <f>[28]Fevereiro!$H$6</f>
        <v>*</v>
      </c>
      <c r="D32" s="11" t="str">
        <f>[28]Fevereiro!$H$7</f>
        <v>*</v>
      </c>
      <c r="E32" s="11" t="str">
        <f>[28]Fevereiro!$H$8</f>
        <v>*</v>
      </c>
      <c r="F32" s="11" t="str">
        <f>[28]Fevereiro!$H$9</f>
        <v>*</v>
      </c>
      <c r="G32" s="11" t="str">
        <f>[28]Fevereiro!$H$10</f>
        <v>*</v>
      </c>
      <c r="H32" s="11" t="str">
        <f>[28]Fevereiro!$H$11</f>
        <v>*</v>
      </c>
      <c r="I32" s="11" t="str">
        <f>[28]Fevereiro!$H$12</f>
        <v>*</v>
      </c>
      <c r="J32" s="11" t="str">
        <f>[28]Fevereiro!$H$13</f>
        <v>*</v>
      </c>
      <c r="K32" s="11" t="str">
        <f>[28]Fevereiro!$H$14</f>
        <v>*</v>
      </c>
      <c r="L32" s="11" t="str">
        <f>[28]Fevereiro!$H$15</f>
        <v>*</v>
      </c>
      <c r="M32" s="11" t="str">
        <f>[28]Fevereiro!$H$16</f>
        <v>*</v>
      </c>
      <c r="N32" s="11" t="str">
        <f>[28]Fevereiro!$H$17</f>
        <v>*</v>
      </c>
      <c r="O32" s="11" t="str">
        <f>[28]Fevereiro!$H$18</f>
        <v>*</v>
      </c>
      <c r="P32" s="11" t="str">
        <f>[28]Fevereiro!$H$19</f>
        <v>*</v>
      </c>
      <c r="Q32" s="11" t="str">
        <f>[28]Fevereiro!$H$20</f>
        <v>*</v>
      </c>
      <c r="R32" s="11" t="str">
        <f>[28]Fevereiro!$H$21</f>
        <v>*</v>
      </c>
      <c r="S32" s="11" t="str">
        <f>[28]Fevereiro!$H$22</f>
        <v>*</v>
      </c>
      <c r="T32" s="11" t="str">
        <f>[28]Fevereiro!$H$23</f>
        <v>*</v>
      </c>
      <c r="U32" s="11" t="str">
        <f>[28]Fevereiro!$H$24</f>
        <v>*</v>
      </c>
      <c r="V32" s="11" t="str">
        <f>[28]Fevereiro!$H$25</f>
        <v>*</v>
      </c>
      <c r="W32" s="11" t="str">
        <f>[28]Fevereiro!$H$26</f>
        <v>*</v>
      </c>
      <c r="X32" s="11" t="str">
        <f>[28]Fevereiro!$H$27</f>
        <v>*</v>
      </c>
      <c r="Y32" s="11" t="str">
        <f>[28]Fevereiro!$H$28</f>
        <v>*</v>
      </c>
      <c r="Z32" s="11" t="str">
        <f>[28]Fevereiro!$H$29</f>
        <v>*</v>
      </c>
      <c r="AA32" s="11" t="str">
        <f>[28]Fevereiro!$H$30</f>
        <v>*</v>
      </c>
      <c r="AB32" s="11" t="str">
        <f>[28]Fevereiro!$H$31</f>
        <v>*</v>
      </c>
      <c r="AC32" s="11" t="str">
        <f>[28]Fevereiro!$H$32</f>
        <v>*</v>
      </c>
      <c r="AD32" s="11" t="str">
        <f>[28]Fevereiro!$H$33</f>
        <v>*</v>
      </c>
      <c r="AE32" s="15" t="s">
        <v>226</v>
      </c>
      <c r="AF32" s="115" t="s">
        <v>226</v>
      </c>
      <c r="AI32" t="s">
        <v>47</v>
      </c>
      <c r="AJ32" t="s">
        <v>47</v>
      </c>
    </row>
    <row r="33" spans="1:36" s="5" customFormat="1" x14ac:dyDescent="0.2">
      <c r="A33" s="57" t="s">
        <v>12</v>
      </c>
      <c r="B33" s="11">
        <f>[29]Fevereiro!$H$5</f>
        <v>7.5600000000000005</v>
      </c>
      <c r="C33" s="11">
        <f>[29]Fevereiro!$H$6</f>
        <v>7.9200000000000008</v>
      </c>
      <c r="D33" s="11">
        <f>[29]Fevereiro!$H$7</f>
        <v>10.08</v>
      </c>
      <c r="E33" s="11">
        <f>[29]Fevereiro!$H$8</f>
        <v>13.68</v>
      </c>
      <c r="F33" s="11">
        <f>[29]Fevereiro!$H$9</f>
        <v>12.6</v>
      </c>
      <c r="G33" s="11">
        <f>[29]Fevereiro!$H$10</f>
        <v>8.64</v>
      </c>
      <c r="H33" s="11">
        <f>[29]Fevereiro!$H$11</f>
        <v>11.16</v>
      </c>
      <c r="I33" s="11">
        <f>[29]Fevereiro!$H$12</f>
        <v>4.32</v>
      </c>
      <c r="J33" s="11">
        <f>[29]Fevereiro!$H$13</f>
        <v>6.84</v>
      </c>
      <c r="K33" s="11">
        <f>[29]Fevereiro!$H$14</f>
        <v>9</v>
      </c>
      <c r="L33" s="11">
        <f>[29]Fevereiro!$H$15</f>
        <v>10.8</v>
      </c>
      <c r="M33" s="11">
        <f>[29]Fevereiro!$H$16</f>
        <v>7.2</v>
      </c>
      <c r="N33" s="11">
        <f>[29]Fevereiro!$H$17</f>
        <v>9.7200000000000006</v>
      </c>
      <c r="O33" s="11">
        <f>[29]Fevereiro!$H$18</f>
        <v>13.68</v>
      </c>
      <c r="P33" s="11">
        <f>[29]Fevereiro!$H$19</f>
        <v>5.7600000000000007</v>
      </c>
      <c r="Q33" s="11">
        <f>[29]Fevereiro!$H$20</f>
        <v>16.2</v>
      </c>
      <c r="R33" s="11">
        <f>[29]Fevereiro!$H$21</f>
        <v>12.96</v>
      </c>
      <c r="S33" s="11">
        <f>[29]Fevereiro!$H$22</f>
        <v>10.8</v>
      </c>
      <c r="T33" s="11">
        <f>[29]Fevereiro!$H$23</f>
        <v>4.6800000000000006</v>
      </c>
      <c r="U33" s="11">
        <f>[29]Fevereiro!$H$24</f>
        <v>6.84</v>
      </c>
      <c r="V33" s="11">
        <f>[29]Fevereiro!$H$25</f>
        <v>10.44</v>
      </c>
      <c r="W33" s="11">
        <f>[29]Fevereiro!$H$26</f>
        <v>12.6</v>
      </c>
      <c r="X33" s="11">
        <f>[29]Fevereiro!$H$27</f>
        <v>5.7600000000000007</v>
      </c>
      <c r="Y33" s="11">
        <f>[29]Fevereiro!$H$28</f>
        <v>9</v>
      </c>
      <c r="Z33" s="11">
        <f>[29]Fevereiro!$H$29</f>
        <v>8.64</v>
      </c>
      <c r="AA33" s="11">
        <f>[29]Fevereiro!$H$30</f>
        <v>12.96</v>
      </c>
      <c r="AB33" s="11">
        <f>[29]Fevereiro!$H$31</f>
        <v>4.32</v>
      </c>
      <c r="AC33" s="11">
        <f>[29]Fevereiro!$H$32</f>
        <v>6.12</v>
      </c>
      <c r="AD33" s="11">
        <f>[29]Fevereiro!$H$33</f>
        <v>4.6800000000000006</v>
      </c>
      <c r="AE33" s="15">
        <f t="shared" si="1"/>
        <v>16.2</v>
      </c>
      <c r="AF33" s="115">
        <f t="shared" si="2"/>
        <v>9.1365517241379308</v>
      </c>
      <c r="AI33" s="5" t="s">
        <v>47</v>
      </c>
      <c r="AJ33" s="5" t="s">
        <v>47</v>
      </c>
    </row>
    <row r="34" spans="1:36" x14ac:dyDescent="0.2">
      <c r="A34" s="57" t="s">
        <v>13</v>
      </c>
      <c r="B34" s="11">
        <f>[30]Fevereiro!$H$5</f>
        <v>0.72000000000000008</v>
      </c>
      <c r="C34" s="11">
        <f>[30]Fevereiro!$H$6</f>
        <v>1.08</v>
      </c>
      <c r="D34" s="11">
        <f>[30]Fevereiro!$H$7</f>
        <v>0.36000000000000004</v>
      </c>
      <c r="E34" s="11">
        <f>[30]Fevereiro!$H$8</f>
        <v>1.08</v>
      </c>
      <c r="F34" s="11">
        <f>[30]Fevereiro!$H$9</f>
        <v>9.3600000000000012</v>
      </c>
      <c r="G34" s="11">
        <f>[30]Fevereiro!$H$10</f>
        <v>0.36000000000000004</v>
      </c>
      <c r="H34" s="11">
        <f>[30]Fevereiro!$H$11</f>
        <v>3.24</v>
      </c>
      <c r="I34" s="11">
        <f>[30]Fevereiro!$H$12</f>
        <v>1.08</v>
      </c>
      <c r="J34" s="11">
        <f>[30]Fevereiro!$H$13</f>
        <v>0.36000000000000004</v>
      </c>
      <c r="K34" s="11">
        <f>[30]Fevereiro!$H$14</f>
        <v>1.4400000000000002</v>
      </c>
      <c r="L34" s="11">
        <f>[30]Fevereiro!$H$15</f>
        <v>0.36000000000000004</v>
      </c>
      <c r="M34" s="11">
        <f>[30]Fevereiro!$H$16</f>
        <v>0.36000000000000004</v>
      </c>
      <c r="N34" s="11">
        <f>[30]Fevereiro!$H$17</f>
        <v>0.36000000000000004</v>
      </c>
      <c r="O34" s="11">
        <f>[30]Fevereiro!$H$18</f>
        <v>0.36000000000000004</v>
      </c>
      <c r="P34" s="11">
        <f>[30]Fevereiro!$H$19</f>
        <v>4.6800000000000006</v>
      </c>
      <c r="Q34" s="11">
        <f>[30]Fevereiro!$H$20</f>
        <v>1.4400000000000002</v>
      </c>
      <c r="R34" s="11">
        <f>[30]Fevereiro!$H$21</f>
        <v>0.36000000000000004</v>
      </c>
      <c r="S34" s="11">
        <f>[30]Fevereiro!$H$22</f>
        <v>0.36000000000000004</v>
      </c>
      <c r="T34" s="11">
        <f>[30]Fevereiro!$H$23</f>
        <v>1.08</v>
      </c>
      <c r="U34" s="11">
        <f>[30]Fevereiro!$H$24</f>
        <v>0.72000000000000008</v>
      </c>
      <c r="V34" s="11">
        <f>[30]Fevereiro!$H$25</f>
        <v>0</v>
      </c>
      <c r="W34" s="11">
        <f>[30]Fevereiro!$H$26</f>
        <v>0.72000000000000008</v>
      </c>
      <c r="X34" s="11">
        <f>[30]Fevereiro!$H$27</f>
        <v>0.72000000000000008</v>
      </c>
      <c r="Y34" s="11">
        <f>[30]Fevereiro!$H$28</f>
        <v>0.36000000000000004</v>
      </c>
      <c r="Z34" s="11">
        <f>[30]Fevereiro!$H$29</f>
        <v>4.32</v>
      </c>
      <c r="AA34" s="11">
        <f>[30]Fevereiro!$H$30</f>
        <v>0.72000000000000008</v>
      </c>
      <c r="AB34" s="11">
        <f>[30]Fevereiro!$H$31</f>
        <v>4.32</v>
      </c>
      <c r="AC34" s="11">
        <f>[30]Fevereiro!$H$32</f>
        <v>0</v>
      </c>
      <c r="AD34" s="11">
        <f>[30]Fevereiro!$H$33</f>
        <v>0.72000000000000008</v>
      </c>
      <c r="AE34" s="15">
        <f t="shared" si="1"/>
        <v>9.3600000000000012</v>
      </c>
      <c r="AF34" s="115">
        <f t="shared" si="2"/>
        <v>1.4151724137931032</v>
      </c>
      <c r="AI34" t="s">
        <v>47</v>
      </c>
      <c r="AJ34" s="12" t="s">
        <v>47</v>
      </c>
    </row>
    <row r="35" spans="1:36" x14ac:dyDescent="0.2">
      <c r="A35" s="57" t="s">
        <v>173</v>
      </c>
      <c r="B35" s="11">
        <f>[31]Fevereiro!$H$5</f>
        <v>12.24</v>
      </c>
      <c r="C35" s="11">
        <f>[31]Fevereiro!$H$6</f>
        <v>11.520000000000001</v>
      </c>
      <c r="D35" s="11">
        <f>[31]Fevereiro!$H$7</f>
        <v>9.3600000000000012</v>
      </c>
      <c r="E35" s="11">
        <f>[31]Fevereiro!$H$8</f>
        <v>23.040000000000003</v>
      </c>
      <c r="F35" s="11">
        <f>[31]Fevereiro!$H$9</f>
        <v>23.759999999999998</v>
      </c>
      <c r="G35" s="11">
        <f>[31]Fevereiro!$H$10</f>
        <v>11.16</v>
      </c>
      <c r="H35" s="11">
        <f>[31]Fevereiro!$H$11</f>
        <v>15.120000000000001</v>
      </c>
      <c r="I35" s="11">
        <f>[31]Fevereiro!$H$12</f>
        <v>12.24</v>
      </c>
      <c r="J35" s="11">
        <f>[31]Fevereiro!$H$13</f>
        <v>9</v>
      </c>
      <c r="K35" s="11">
        <f>[31]Fevereiro!$H$14</f>
        <v>12.6</v>
      </c>
      <c r="L35" s="11">
        <f>[31]Fevereiro!$H$15</f>
        <v>0</v>
      </c>
      <c r="M35" s="11">
        <f>[31]Fevereiro!$H$16</f>
        <v>0</v>
      </c>
      <c r="N35" s="11">
        <f>[31]Fevereiro!$H$17</f>
        <v>0</v>
      </c>
      <c r="O35" s="11">
        <f>[31]Fevereiro!$H$18</f>
        <v>0</v>
      </c>
      <c r="P35" s="11">
        <f>[31]Fevereiro!$H$19</f>
        <v>0</v>
      </c>
      <c r="Q35" s="11">
        <f>[31]Fevereiro!$H$20</f>
        <v>0</v>
      </c>
      <c r="R35" s="11">
        <f>[31]Fevereiro!$H$21</f>
        <v>0</v>
      </c>
      <c r="S35" s="11">
        <f>[31]Fevereiro!$H$22</f>
        <v>0</v>
      </c>
      <c r="T35" s="11">
        <f>[31]Fevereiro!$H$23</f>
        <v>0</v>
      </c>
      <c r="U35" s="11">
        <f>[31]Fevereiro!$H$24</f>
        <v>0</v>
      </c>
      <c r="V35" s="11">
        <f>[31]Fevereiro!$H$25</f>
        <v>0</v>
      </c>
      <c r="W35" s="11">
        <f>[31]Fevereiro!$H$26</f>
        <v>0</v>
      </c>
      <c r="X35" s="11">
        <f>[31]Fevereiro!$H$27</f>
        <v>0</v>
      </c>
      <c r="Y35" s="11">
        <f>[31]Fevereiro!$H$28</f>
        <v>0</v>
      </c>
      <c r="Z35" s="11">
        <f>[31]Fevereiro!$H$29</f>
        <v>0</v>
      </c>
      <c r="AA35" s="11">
        <f>[31]Fevereiro!$H$30</f>
        <v>0</v>
      </c>
      <c r="AB35" s="11">
        <f>[31]Fevereiro!$H$31</f>
        <v>0</v>
      </c>
      <c r="AC35" s="11" t="str">
        <f>[31]Fevereiro!$H$32</f>
        <v>*</v>
      </c>
      <c r="AD35" s="11" t="str">
        <f>[31]Fevereiro!$H$33</f>
        <v>*</v>
      </c>
      <c r="AE35" s="87">
        <f t="shared" si="1"/>
        <v>23.759999999999998</v>
      </c>
      <c r="AF35" s="109">
        <f t="shared" si="2"/>
        <v>5.1866666666666674</v>
      </c>
      <c r="AI35" t="s">
        <v>47</v>
      </c>
    </row>
    <row r="36" spans="1:36" x14ac:dyDescent="0.2">
      <c r="A36" s="57" t="s">
        <v>144</v>
      </c>
      <c r="B36" s="11" t="str">
        <f>[32]Fevereiro!$H$5</f>
        <v>*</v>
      </c>
      <c r="C36" s="11" t="str">
        <f>[32]Fevereiro!$H$6</f>
        <v>*</v>
      </c>
      <c r="D36" s="11" t="str">
        <f>[32]Fevereiro!$H$7</f>
        <v>*</v>
      </c>
      <c r="E36" s="11" t="str">
        <f>[32]Fevereiro!$H$8</f>
        <v>*</v>
      </c>
      <c r="F36" s="11" t="str">
        <f>[32]Fevereiro!$H$9</f>
        <v>*</v>
      </c>
      <c r="G36" s="11" t="str">
        <f>[32]Fevereiro!$H$10</f>
        <v>*</v>
      </c>
      <c r="H36" s="11" t="str">
        <f>[32]Fevereiro!$H$11</f>
        <v>*</v>
      </c>
      <c r="I36" s="11" t="str">
        <f>[32]Fevereiro!$H$12</f>
        <v>*</v>
      </c>
      <c r="J36" s="11" t="str">
        <f>[32]Fevereiro!$H$13</f>
        <v>*</v>
      </c>
      <c r="K36" s="11" t="str">
        <f>[32]Fevereiro!$H$14</f>
        <v>*</v>
      </c>
      <c r="L36" s="11" t="str">
        <f>[32]Fevereiro!$H$15</f>
        <v>*</v>
      </c>
      <c r="M36" s="11" t="str">
        <f>[32]Fevereiro!$H$16</f>
        <v>*</v>
      </c>
      <c r="N36" s="11" t="str">
        <f>[32]Fevereiro!$H$17</f>
        <v>*</v>
      </c>
      <c r="O36" s="11" t="str">
        <f>[32]Fevereiro!$H$18</f>
        <v>*</v>
      </c>
      <c r="P36" s="11" t="str">
        <f>[32]Fevereiro!$H$19</f>
        <v>*</v>
      </c>
      <c r="Q36" s="11" t="str">
        <f>[32]Fevereiro!$H$20</f>
        <v>*</v>
      </c>
      <c r="R36" s="11" t="str">
        <f>[32]Fevereiro!$H$21</f>
        <v>*</v>
      </c>
      <c r="S36" s="11" t="str">
        <f>[32]Fevereiro!$H$22</f>
        <v>*</v>
      </c>
      <c r="T36" s="11" t="str">
        <f>[32]Fevereiro!$H$23</f>
        <v>*</v>
      </c>
      <c r="U36" s="11" t="str">
        <f>[32]Fevereiro!$H$24</f>
        <v>*</v>
      </c>
      <c r="V36" s="11" t="str">
        <f>[32]Fevereiro!$H$25</f>
        <v>*</v>
      </c>
      <c r="W36" s="11" t="str">
        <f>[32]Fevereiro!$H$26</f>
        <v>*</v>
      </c>
      <c r="X36" s="11" t="str">
        <f>[32]Fevereiro!$H$27</f>
        <v>*</v>
      </c>
      <c r="Y36" s="11" t="str">
        <f>[32]Fevereiro!$H$28</f>
        <v>*</v>
      </c>
      <c r="Z36" s="11" t="str">
        <f>[32]Fevereiro!$H$29</f>
        <v>*</v>
      </c>
      <c r="AA36" s="11" t="str">
        <f>[32]Fevereiro!$H$30</f>
        <v>*</v>
      </c>
      <c r="AB36" s="11" t="str">
        <f>[32]Fevereiro!$H$31</f>
        <v>*</v>
      </c>
      <c r="AC36" s="11" t="str">
        <f>[32]Fevereiro!$H$32</f>
        <v>*</v>
      </c>
      <c r="AD36" s="11" t="str">
        <f>[32]Fevereiro!$H$33</f>
        <v>*</v>
      </c>
      <c r="AE36" s="87" t="s">
        <v>226</v>
      </c>
      <c r="AF36" s="109" t="s">
        <v>226</v>
      </c>
      <c r="AI36" t="s">
        <v>47</v>
      </c>
    </row>
    <row r="37" spans="1:36" x14ac:dyDescent="0.2">
      <c r="A37" s="57" t="s">
        <v>14</v>
      </c>
      <c r="B37" s="11">
        <f>[33]Fevereiro!$H$5</f>
        <v>11.16</v>
      </c>
      <c r="C37" s="11">
        <f>[33]Fevereiro!$H$6</f>
        <v>18.36</v>
      </c>
      <c r="D37" s="11">
        <f>[33]Fevereiro!$H$7</f>
        <v>19.440000000000001</v>
      </c>
      <c r="E37" s="11">
        <f>[33]Fevereiro!$H$8</f>
        <v>22.68</v>
      </c>
      <c r="F37" s="11">
        <f>[33]Fevereiro!$H$9</f>
        <v>15.120000000000001</v>
      </c>
      <c r="G37" s="11">
        <f>[33]Fevereiro!$H$10</f>
        <v>12.24</v>
      </c>
      <c r="H37" s="11">
        <f>[33]Fevereiro!$H$11</f>
        <v>17.64</v>
      </c>
      <c r="I37" s="11">
        <f>[33]Fevereiro!$H$12</f>
        <v>20.16</v>
      </c>
      <c r="J37" s="11">
        <f>[33]Fevereiro!$H$13</f>
        <v>16.920000000000002</v>
      </c>
      <c r="K37" s="11">
        <f>[33]Fevereiro!$H$14</f>
        <v>16.559999999999999</v>
      </c>
      <c r="L37" s="11">
        <f>[33]Fevereiro!$H$15</f>
        <v>15.120000000000001</v>
      </c>
      <c r="M37" s="11">
        <f>[33]Fevereiro!$H$16</f>
        <v>5.04</v>
      </c>
      <c r="N37" s="11">
        <f>[33]Fevereiro!$H$17</f>
        <v>9</v>
      </c>
      <c r="O37" s="11">
        <f>[33]Fevereiro!$H$18</f>
        <v>11.520000000000001</v>
      </c>
      <c r="P37" s="11">
        <f>[33]Fevereiro!$H$19</f>
        <v>0.36000000000000004</v>
      </c>
      <c r="Q37" s="11" t="str">
        <f>[33]Fevereiro!$H$20</f>
        <v>*</v>
      </c>
      <c r="R37" s="11" t="str">
        <f>[33]Fevereiro!$H$21</f>
        <v>*</v>
      </c>
      <c r="S37" s="11" t="str">
        <f>[33]Fevereiro!$H$22</f>
        <v>*</v>
      </c>
      <c r="T37" s="11" t="str">
        <f>[33]Fevereiro!$H$23</f>
        <v>*</v>
      </c>
      <c r="U37" s="11" t="str">
        <f>[33]Fevereiro!$H$24</f>
        <v>*</v>
      </c>
      <c r="V37" s="11" t="str">
        <f>[33]Fevereiro!$H$25</f>
        <v>*</v>
      </c>
      <c r="W37" s="11" t="str">
        <f>[33]Fevereiro!$H$26</f>
        <v>*</v>
      </c>
      <c r="X37" s="11" t="str">
        <f>[33]Fevereiro!$H$27</f>
        <v>*</v>
      </c>
      <c r="Y37" s="11" t="str">
        <f>[33]Fevereiro!$H$28</f>
        <v>*</v>
      </c>
      <c r="Z37" s="11" t="str">
        <f>[33]Fevereiro!$H$29</f>
        <v>*</v>
      </c>
      <c r="AA37" s="11" t="str">
        <f>[33]Fevereiro!$H$30</f>
        <v>*</v>
      </c>
      <c r="AB37" s="11" t="str">
        <f>[33]Fevereiro!$H$31</f>
        <v>*</v>
      </c>
      <c r="AC37" s="11" t="str">
        <f>[33]Fevereiro!$H$32</f>
        <v>*</v>
      </c>
      <c r="AD37" s="11" t="str">
        <f>[33]Fevereiro!$H$33</f>
        <v>*</v>
      </c>
      <c r="AE37" s="15">
        <f t="shared" si="1"/>
        <v>22.68</v>
      </c>
      <c r="AF37" s="115">
        <f t="shared" si="2"/>
        <v>14.088000000000003</v>
      </c>
      <c r="AI37" t="s">
        <v>47</v>
      </c>
    </row>
    <row r="38" spans="1:36" x14ac:dyDescent="0.2">
      <c r="A38" s="57" t="s">
        <v>174</v>
      </c>
      <c r="B38" s="11">
        <f>[34]Fevereiro!$H$5</f>
        <v>5.4</v>
      </c>
      <c r="C38" s="11">
        <f>[34]Fevereiro!$H$6</f>
        <v>6.48</v>
      </c>
      <c r="D38" s="11">
        <f>[34]Fevereiro!$H$7</f>
        <v>18.36</v>
      </c>
      <c r="E38" s="11">
        <f>[34]Fevereiro!$H$8</f>
        <v>12.6</v>
      </c>
      <c r="F38" s="11">
        <f>[34]Fevereiro!$H$9</f>
        <v>6.48</v>
      </c>
      <c r="G38" s="11">
        <f>[34]Fevereiro!$H$10</f>
        <v>7.9200000000000008</v>
      </c>
      <c r="H38" s="11">
        <f>[34]Fevereiro!$H$11</f>
        <v>11.879999999999999</v>
      </c>
      <c r="I38" s="11">
        <f>[34]Fevereiro!$H$12</f>
        <v>8.2799999999999994</v>
      </c>
      <c r="J38" s="11">
        <f>[34]Fevereiro!$H$13</f>
        <v>11.520000000000001</v>
      </c>
      <c r="K38" s="11">
        <f>[34]Fevereiro!$H$14</f>
        <v>11.879999999999999</v>
      </c>
      <c r="L38" s="11">
        <f>[34]Fevereiro!$H$15</f>
        <v>16.559999999999999</v>
      </c>
      <c r="M38" s="11">
        <f>[34]Fevereiro!$H$16</f>
        <v>8.64</v>
      </c>
      <c r="N38" s="11">
        <f>[34]Fevereiro!$H$17</f>
        <v>6.48</v>
      </c>
      <c r="O38" s="11">
        <f>[34]Fevereiro!$H$18</f>
        <v>5.04</v>
      </c>
      <c r="P38" s="11">
        <f>[34]Fevereiro!$H$19</f>
        <v>5.7600000000000007</v>
      </c>
      <c r="Q38" s="11">
        <f>[34]Fevereiro!$H$20</f>
        <v>5.4</v>
      </c>
      <c r="R38" s="11">
        <f>[34]Fevereiro!$H$21</f>
        <v>7.9200000000000008</v>
      </c>
      <c r="S38" s="11">
        <f>[34]Fevereiro!$H$22</f>
        <v>6.84</v>
      </c>
      <c r="T38" s="11">
        <f>[34]Fevereiro!$H$23</f>
        <v>10.8</v>
      </c>
      <c r="U38" s="11">
        <f>[34]Fevereiro!$H$24</f>
        <v>7.5600000000000005</v>
      </c>
      <c r="V38" s="11">
        <f>[34]Fevereiro!$H$25</f>
        <v>9</v>
      </c>
      <c r="W38" s="11">
        <f>[34]Fevereiro!$H$26</f>
        <v>7.5600000000000005</v>
      </c>
      <c r="X38" s="11">
        <f>[34]Fevereiro!$H$27</f>
        <v>9</v>
      </c>
      <c r="Y38" s="11">
        <f>[34]Fevereiro!$H$28</f>
        <v>13.68</v>
      </c>
      <c r="Z38" s="11">
        <f>[34]Fevereiro!$H$29</f>
        <v>12.24</v>
      </c>
      <c r="AA38" s="11">
        <f>[34]Fevereiro!$H$30</f>
        <v>9</v>
      </c>
      <c r="AB38" s="11">
        <f>[34]Fevereiro!$H$31</f>
        <v>10.8</v>
      </c>
      <c r="AC38" s="11">
        <f>[34]Fevereiro!$H$32</f>
        <v>6.48</v>
      </c>
      <c r="AD38" s="11">
        <f>[34]Fevereiro!$H$33</f>
        <v>10.8</v>
      </c>
      <c r="AE38" s="87">
        <f t="shared" si="1"/>
        <v>18.36</v>
      </c>
      <c r="AF38" s="109">
        <f t="shared" si="2"/>
        <v>9.3227586206896564</v>
      </c>
    </row>
    <row r="39" spans="1:36" x14ac:dyDescent="0.2">
      <c r="A39" s="57" t="s">
        <v>15</v>
      </c>
      <c r="B39" s="11" t="str">
        <f>[35]Fevereiro!$H$5</f>
        <v>*</v>
      </c>
      <c r="C39" s="11" t="str">
        <f>[35]Fevereiro!$H$6</f>
        <v>*</v>
      </c>
      <c r="D39" s="11" t="str">
        <f>[35]Fevereiro!$H$7</f>
        <v>*</v>
      </c>
      <c r="E39" s="11" t="str">
        <f>[35]Fevereiro!$H$8</f>
        <v>*</v>
      </c>
      <c r="F39" s="11" t="str">
        <f>[35]Fevereiro!$H$9</f>
        <v>*</v>
      </c>
      <c r="G39" s="11" t="str">
        <f>[35]Fevereiro!$H$10</f>
        <v>*</v>
      </c>
      <c r="H39" s="11" t="str">
        <f>[35]Fevereiro!$H$11</f>
        <v>*</v>
      </c>
      <c r="I39" s="11" t="str">
        <f>[35]Fevereiro!$H$12</f>
        <v>*</v>
      </c>
      <c r="J39" s="11" t="str">
        <f>[35]Fevereiro!$H$13</f>
        <v>*</v>
      </c>
      <c r="K39" s="11" t="str">
        <f>[35]Fevereiro!$H$14</f>
        <v>*</v>
      </c>
      <c r="L39" s="11" t="str">
        <f>[35]Fevereiro!$H$15</f>
        <v>*</v>
      </c>
      <c r="M39" s="11" t="str">
        <f>[35]Fevereiro!$H$16</f>
        <v>*</v>
      </c>
      <c r="N39" s="11" t="str">
        <f>[35]Fevereiro!$H$17</f>
        <v>*</v>
      </c>
      <c r="O39" s="11" t="str">
        <f>[35]Fevereiro!$H$18</f>
        <v>*</v>
      </c>
      <c r="P39" s="11" t="str">
        <f>[35]Fevereiro!$H$19</f>
        <v>*</v>
      </c>
      <c r="Q39" s="11" t="str">
        <f>[35]Fevereiro!$H$20</f>
        <v>*</v>
      </c>
      <c r="R39" s="11" t="str">
        <f>[35]Fevereiro!$H$21</f>
        <v>*</v>
      </c>
      <c r="S39" s="11" t="str">
        <f>[35]Fevereiro!$H$22</f>
        <v>*</v>
      </c>
      <c r="T39" s="11" t="str">
        <f>[35]Fevereiro!$H$23</f>
        <v>*</v>
      </c>
      <c r="U39" s="11" t="str">
        <f>[35]Fevereiro!$H$24</f>
        <v>*</v>
      </c>
      <c r="V39" s="11" t="str">
        <f>[35]Fevereiro!$H$25</f>
        <v>*</v>
      </c>
      <c r="W39" s="11" t="str">
        <f>[35]Fevereiro!$H$26</f>
        <v>*</v>
      </c>
      <c r="X39" s="11" t="str">
        <f>[35]Fevereiro!$H$27</f>
        <v>*</v>
      </c>
      <c r="Y39" s="11" t="str">
        <f>[35]Fevereiro!$H$28</f>
        <v>*</v>
      </c>
      <c r="Z39" s="11" t="str">
        <f>[35]Fevereiro!$H$29</f>
        <v>*</v>
      </c>
      <c r="AA39" s="11" t="str">
        <f>[35]Fevereiro!$H$30</f>
        <v>*</v>
      </c>
      <c r="AB39" s="11" t="str">
        <f>[35]Fevereiro!$H$31</f>
        <v>*</v>
      </c>
      <c r="AC39" s="11" t="str">
        <f>[35]Fevereiro!$H$32</f>
        <v>*</v>
      </c>
      <c r="AD39" s="11" t="str">
        <f>[35]Fevereiro!$H$33</f>
        <v>*</v>
      </c>
      <c r="AE39" s="15" t="s">
        <v>226</v>
      </c>
      <c r="AF39" s="115" t="s">
        <v>226</v>
      </c>
      <c r="AG39" s="12" t="s">
        <v>47</v>
      </c>
      <c r="AI39" t="s">
        <v>47</v>
      </c>
    </row>
    <row r="40" spans="1:36" x14ac:dyDescent="0.2">
      <c r="A40" s="57" t="s">
        <v>16</v>
      </c>
      <c r="B40" s="11">
        <f>[36]Fevereiro!$H$5</f>
        <v>10.08</v>
      </c>
      <c r="C40" s="11">
        <f>[36]Fevereiro!$H$6</f>
        <v>8.2799999999999994</v>
      </c>
      <c r="D40" s="11">
        <f>[36]Fevereiro!$H$7</f>
        <v>18</v>
      </c>
      <c r="E40" s="11">
        <f>[36]Fevereiro!$H$8</f>
        <v>10.44</v>
      </c>
      <c r="F40" s="11">
        <f>[36]Fevereiro!$H$9</f>
        <v>10.8</v>
      </c>
      <c r="G40" s="11">
        <f>[36]Fevereiro!$H$10</f>
        <v>10.44</v>
      </c>
      <c r="H40" s="11">
        <f>[36]Fevereiro!$H$11</f>
        <v>8.64</v>
      </c>
      <c r="I40" s="11">
        <f>[36]Fevereiro!$H$12</f>
        <v>0.36000000000000004</v>
      </c>
      <c r="J40" s="11" t="str">
        <f>[36]Fevereiro!$H$13</f>
        <v>*</v>
      </c>
      <c r="K40" s="11" t="str">
        <f>[36]Fevereiro!$H$14</f>
        <v>*</v>
      </c>
      <c r="L40" s="11">
        <f>[36]Fevereiro!$H$15</f>
        <v>5.4</v>
      </c>
      <c r="M40" s="11">
        <f>[36]Fevereiro!$H$16</f>
        <v>5.7600000000000007</v>
      </c>
      <c r="N40" s="11">
        <f>[36]Fevereiro!$H$17</f>
        <v>9.3600000000000012</v>
      </c>
      <c r="O40" s="11">
        <f>[36]Fevereiro!$H$18</f>
        <v>11.16</v>
      </c>
      <c r="P40" s="11">
        <f>[36]Fevereiro!$H$19</f>
        <v>9.3600000000000012</v>
      </c>
      <c r="Q40" s="11">
        <f>[36]Fevereiro!$H$20</f>
        <v>11.520000000000001</v>
      </c>
      <c r="R40" s="11">
        <f>[36]Fevereiro!$H$21</f>
        <v>6.84</v>
      </c>
      <c r="S40" s="11" t="str">
        <f>[36]Fevereiro!$H$22</f>
        <v>*</v>
      </c>
      <c r="T40" s="11" t="str">
        <f>[36]Fevereiro!$H$23</f>
        <v>*</v>
      </c>
      <c r="U40" s="11">
        <f>[36]Fevereiro!$H$24</f>
        <v>7.9200000000000008</v>
      </c>
      <c r="V40" s="11">
        <f>[36]Fevereiro!$H$25</f>
        <v>21.96</v>
      </c>
      <c r="W40" s="11">
        <f>[36]Fevereiro!$H$26</f>
        <v>23.040000000000003</v>
      </c>
      <c r="X40" s="11">
        <f>[36]Fevereiro!$H$27</f>
        <v>7.5600000000000005</v>
      </c>
      <c r="Y40" s="11">
        <f>[36]Fevereiro!$H$28</f>
        <v>13.68</v>
      </c>
      <c r="Z40" s="11">
        <f>[36]Fevereiro!$H$29</f>
        <v>14.76</v>
      </c>
      <c r="AA40" s="11">
        <f>[36]Fevereiro!$H$30</f>
        <v>0</v>
      </c>
      <c r="AB40" s="11" t="str">
        <f>[36]Fevereiro!$H$31</f>
        <v>*</v>
      </c>
      <c r="AC40" s="11" t="str">
        <f>[36]Fevereiro!$H$32</f>
        <v>*</v>
      </c>
      <c r="AD40" s="11" t="str">
        <f>[36]Fevereiro!$H$33</f>
        <v>*</v>
      </c>
      <c r="AE40" s="15">
        <f t="shared" si="1"/>
        <v>23.040000000000003</v>
      </c>
      <c r="AF40" s="115">
        <f t="shared" si="2"/>
        <v>10.243636363636362</v>
      </c>
      <c r="AI40" t="s">
        <v>47</v>
      </c>
    </row>
    <row r="41" spans="1:36" x14ac:dyDescent="0.2">
      <c r="A41" s="57" t="s">
        <v>175</v>
      </c>
      <c r="B41" s="11">
        <f>[37]Fevereiro!$H$5</f>
        <v>15.48</v>
      </c>
      <c r="C41" s="11">
        <f>[37]Fevereiro!$H$6</f>
        <v>16.920000000000002</v>
      </c>
      <c r="D41" s="11">
        <f>[37]Fevereiro!$H$7</f>
        <v>21.96</v>
      </c>
      <c r="E41" s="11">
        <f>[37]Fevereiro!$H$8</f>
        <v>19.440000000000001</v>
      </c>
      <c r="F41" s="11">
        <f>[37]Fevereiro!$H$9</f>
        <v>17.28</v>
      </c>
      <c r="G41" s="11">
        <f>[37]Fevereiro!$H$10</f>
        <v>17.28</v>
      </c>
      <c r="H41" s="11">
        <f>[37]Fevereiro!$H$11</f>
        <v>12.96</v>
      </c>
      <c r="I41" s="11">
        <f>[37]Fevereiro!$H$12</f>
        <v>16.559999999999999</v>
      </c>
      <c r="J41" s="11">
        <f>[37]Fevereiro!$H$13</f>
        <v>20.52</v>
      </c>
      <c r="K41" s="11">
        <f>[37]Fevereiro!$H$14</f>
        <v>20.16</v>
      </c>
      <c r="L41" s="11">
        <f>[37]Fevereiro!$H$15</f>
        <v>24.12</v>
      </c>
      <c r="M41" s="11">
        <f>[37]Fevereiro!$H$16</f>
        <v>14.76</v>
      </c>
      <c r="N41" s="11">
        <f>[37]Fevereiro!$H$17</f>
        <v>10.44</v>
      </c>
      <c r="O41" s="11">
        <f>[37]Fevereiro!$H$18</f>
        <v>10.8</v>
      </c>
      <c r="P41" s="11">
        <f>[37]Fevereiro!$H$19</f>
        <v>12.6</v>
      </c>
      <c r="Q41" s="11">
        <f>[37]Fevereiro!$H$20</f>
        <v>12.6</v>
      </c>
      <c r="R41" s="11">
        <f>[37]Fevereiro!$H$21</f>
        <v>18</v>
      </c>
      <c r="S41" s="11">
        <f>[37]Fevereiro!$H$22</f>
        <v>17.64</v>
      </c>
      <c r="T41" s="11">
        <f>[37]Fevereiro!$H$23</f>
        <v>12.96</v>
      </c>
      <c r="U41" s="11">
        <f>[37]Fevereiro!$H$24</f>
        <v>13.68</v>
      </c>
      <c r="V41" s="11">
        <f>[37]Fevereiro!$H$25</f>
        <v>12.6</v>
      </c>
      <c r="W41" s="11">
        <f>[37]Fevereiro!$H$26</f>
        <v>17.28</v>
      </c>
      <c r="X41" s="11">
        <f>[37]Fevereiro!$H$27</f>
        <v>18.720000000000002</v>
      </c>
      <c r="Y41" s="11">
        <f>[37]Fevereiro!$H$28</f>
        <v>12.6</v>
      </c>
      <c r="Z41" s="11">
        <f>[37]Fevereiro!$H$29</f>
        <v>20.88</v>
      </c>
      <c r="AA41" s="11">
        <f>[37]Fevereiro!$H$30</f>
        <v>18</v>
      </c>
      <c r="AB41" s="11">
        <f>[37]Fevereiro!$H$31</f>
        <v>15.840000000000002</v>
      </c>
      <c r="AC41" s="11">
        <f>[37]Fevereiro!$H$32</f>
        <v>13.32</v>
      </c>
      <c r="AD41" s="11">
        <f>[37]Fevereiro!$H$33</f>
        <v>15.48</v>
      </c>
      <c r="AE41" s="15">
        <f t="shared" si="1"/>
        <v>24.12</v>
      </c>
      <c r="AF41" s="115">
        <f t="shared" si="2"/>
        <v>16.237241379310348</v>
      </c>
      <c r="AI41" t="s">
        <v>47</v>
      </c>
    </row>
    <row r="42" spans="1:36" x14ac:dyDescent="0.2">
      <c r="A42" s="57" t="s">
        <v>17</v>
      </c>
      <c r="B42" s="11">
        <f>[38]Fevereiro!$H$5</f>
        <v>16.2</v>
      </c>
      <c r="C42" s="11">
        <f>[38]Fevereiro!$H$6</f>
        <v>15.120000000000001</v>
      </c>
      <c r="D42" s="11">
        <f>[38]Fevereiro!$H$7</f>
        <v>10.44</v>
      </c>
      <c r="E42" s="11">
        <f>[38]Fevereiro!$H$8</f>
        <v>8.2799999999999994</v>
      </c>
      <c r="F42" s="11">
        <f>[38]Fevereiro!$H$9</f>
        <v>19.440000000000001</v>
      </c>
      <c r="G42" s="11">
        <f>[38]Fevereiro!$H$10</f>
        <v>10.8</v>
      </c>
      <c r="H42" s="11">
        <f>[38]Fevereiro!$H$11</f>
        <v>12.96</v>
      </c>
      <c r="I42" s="11">
        <f>[38]Fevereiro!$H$12</f>
        <v>14.04</v>
      </c>
      <c r="J42" s="11">
        <f>[38]Fevereiro!$H$13</f>
        <v>7.5600000000000005</v>
      </c>
      <c r="K42" s="11">
        <f>[38]Fevereiro!$H$14</f>
        <v>13.32</v>
      </c>
      <c r="L42" s="11">
        <f>[38]Fevereiro!$H$15</f>
        <v>8.2799999999999994</v>
      </c>
      <c r="M42" s="11">
        <f>[38]Fevereiro!$H$16</f>
        <v>12.96</v>
      </c>
      <c r="N42" s="11">
        <f>[38]Fevereiro!$H$17</f>
        <v>11.520000000000001</v>
      </c>
      <c r="O42" s="11">
        <f>[38]Fevereiro!$H$18</f>
        <v>14.76</v>
      </c>
      <c r="P42" s="11">
        <f>[38]Fevereiro!$H$19</f>
        <v>16.2</v>
      </c>
      <c r="Q42" s="11">
        <f>[38]Fevereiro!$H$20</f>
        <v>12.6</v>
      </c>
      <c r="R42" s="11">
        <f>[38]Fevereiro!$H$21</f>
        <v>18.36</v>
      </c>
      <c r="S42" s="11">
        <f>[38]Fevereiro!$H$22</f>
        <v>25.56</v>
      </c>
      <c r="T42" s="11">
        <f>[38]Fevereiro!$H$23</f>
        <v>26.64</v>
      </c>
      <c r="U42" s="11">
        <f>[38]Fevereiro!$H$24</f>
        <v>15.48</v>
      </c>
      <c r="V42" s="11">
        <f>[38]Fevereiro!$H$25</f>
        <v>11.16</v>
      </c>
      <c r="W42" s="11">
        <f>[38]Fevereiro!$H$26</f>
        <v>12.24</v>
      </c>
      <c r="X42" s="11">
        <f>[38]Fevereiro!$H$27</f>
        <v>9.7200000000000006</v>
      </c>
      <c r="Y42" s="11">
        <f>[38]Fevereiro!$H$28</f>
        <v>12.96</v>
      </c>
      <c r="Z42" s="11">
        <f>[38]Fevereiro!$H$29</f>
        <v>21.96</v>
      </c>
      <c r="AA42" s="11">
        <f>[38]Fevereiro!$H$30</f>
        <v>17.28</v>
      </c>
      <c r="AB42" s="11">
        <f>[38]Fevereiro!$H$31</f>
        <v>7.9200000000000008</v>
      </c>
      <c r="AC42" s="11">
        <f>[38]Fevereiro!$H$32</f>
        <v>8.64</v>
      </c>
      <c r="AD42" s="11">
        <f>[38]Fevereiro!$H$33</f>
        <v>8.2799999999999994</v>
      </c>
      <c r="AE42" s="15">
        <f t="shared" si="1"/>
        <v>26.64</v>
      </c>
      <c r="AF42" s="115">
        <f t="shared" si="2"/>
        <v>13.816551724137931</v>
      </c>
      <c r="AI42" t="s">
        <v>47</v>
      </c>
      <c r="AJ42" t="s">
        <v>47</v>
      </c>
    </row>
    <row r="43" spans="1:36" x14ac:dyDescent="0.2">
      <c r="A43" s="57" t="s">
        <v>157</v>
      </c>
      <c r="B43" s="11">
        <f>[39]Fevereiro!$H$5</f>
        <v>15.840000000000002</v>
      </c>
      <c r="C43" s="11">
        <f>[39]Fevereiro!$H$6</f>
        <v>16.2</v>
      </c>
      <c r="D43" s="11">
        <f>[39]Fevereiro!$H$7</f>
        <v>16.559999999999999</v>
      </c>
      <c r="E43" s="11">
        <f>[39]Fevereiro!$H$8</f>
        <v>14.76</v>
      </c>
      <c r="F43" s="11">
        <f>[39]Fevereiro!$H$9</f>
        <v>14.04</v>
      </c>
      <c r="G43" s="11">
        <f>[39]Fevereiro!$H$10</f>
        <v>16.920000000000002</v>
      </c>
      <c r="H43" s="11">
        <f>[39]Fevereiro!$H$11</f>
        <v>20.52</v>
      </c>
      <c r="I43" s="11">
        <f>[39]Fevereiro!$H$12</f>
        <v>20.52</v>
      </c>
      <c r="J43" s="11">
        <f>[39]Fevereiro!$H$13</f>
        <v>12.6</v>
      </c>
      <c r="K43" s="11">
        <f>[39]Fevereiro!$H$14</f>
        <v>12.96</v>
      </c>
      <c r="L43" s="11">
        <f>[39]Fevereiro!$H$15</f>
        <v>17.28</v>
      </c>
      <c r="M43" s="11">
        <f>[39]Fevereiro!$H$16</f>
        <v>19.440000000000001</v>
      </c>
      <c r="N43" s="11">
        <f>[39]Fevereiro!$H$17</f>
        <v>24.12</v>
      </c>
      <c r="O43" s="11">
        <f>[39]Fevereiro!$H$18</f>
        <v>20.16</v>
      </c>
      <c r="P43" s="11">
        <f>[39]Fevereiro!$H$19</f>
        <v>13.32</v>
      </c>
      <c r="Q43" s="11">
        <f>[39]Fevereiro!$H$20</f>
        <v>18.36</v>
      </c>
      <c r="R43" s="11">
        <f>[39]Fevereiro!$H$21</f>
        <v>23.040000000000003</v>
      </c>
      <c r="S43" s="11">
        <f>[39]Fevereiro!$H$22</f>
        <v>17.64</v>
      </c>
      <c r="T43" s="11">
        <f>[39]Fevereiro!$H$23</f>
        <v>16.2</v>
      </c>
      <c r="U43" s="11">
        <f>[39]Fevereiro!$H$24</f>
        <v>20.52</v>
      </c>
      <c r="V43" s="11">
        <f>[39]Fevereiro!$H$25</f>
        <v>12.96</v>
      </c>
      <c r="W43" s="11">
        <f>[39]Fevereiro!$H$26</f>
        <v>15.120000000000001</v>
      </c>
      <c r="X43" s="11">
        <f>[39]Fevereiro!$H$27</f>
        <v>23.040000000000003</v>
      </c>
      <c r="Y43" s="11">
        <f>[39]Fevereiro!$H$28</f>
        <v>21.240000000000002</v>
      </c>
      <c r="Z43" s="11">
        <f>[39]Fevereiro!$H$29</f>
        <v>24.48</v>
      </c>
      <c r="AA43" s="11">
        <f>[39]Fevereiro!$H$30</f>
        <v>24.840000000000003</v>
      </c>
      <c r="AB43" s="11">
        <f>[39]Fevereiro!$H$31</f>
        <v>12.24</v>
      </c>
      <c r="AC43" s="11">
        <f>[39]Fevereiro!$H$32</f>
        <v>21.240000000000002</v>
      </c>
      <c r="AD43" s="11">
        <f>[39]Fevereiro!$H$33</f>
        <v>18.36</v>
      </c>
      <c r="AE43" s="87">
        <f t="shared" si="1"/>
        <v>24.840000000000003</v>
      </c>
      <c r="AF43" s="109">
        <f t="shared" si="2"/>
        <v>18.086896551724138</v>
      </c>
      <c r="AJ43" t="s">
        <v>47</v>
      </c>
    </row>
    <row r="44" spans="1:36" x14ac:dyDescent="0.2">
      <c r="A44" s="57" t="s">
        <v>18</v>
      </c>
      <c r="B44" s="11">
        <f>[40]Fevereiro!$H$5</f>
        <v>16.559999999999999</v>
      </c>
      <c r="C44" s="11">
        <f>[40]Fevereiro!$H$6</f>
        <v>12.24</v>
      </c>
      <c r="D44" s="11">
        <f>[40]Fevereiro!$H$7</f>
        <v>19.079999999999998</v>
      </c>
      <c r="E44" s="11">
        <f>[40]Fevereiro!$H$8</f>
        <v>20.88</v>
      </c>
      <c r="F44" s="11">
        <f>[40]Fevereiro!$H$9</f>
        <v>18.720000000000002</v>
      </c>
      <c r="G44" s="11">
        <f>[40]Fevereiro!$H$10</f>
        <v>20.52</v>
      </c>
      <c r="H44" s="11">
        <f>[40]Fevereiro!$H$11</f>
        <v>15.48</v>
      </c>
      <c r="I44" s="11">
        <f>[40]Fevereiro!$H$12</f>
        <v>17.64</v>
      </c>
      <c r="J44" s="11">
        <f>[40]Fevereiro!$H$13</f>
        <v>16.2</v>
      </c>
      <c r="K44" s="11">
        <f>[40]Fevereiro!$H$14</f>
        <v>21.96</v>
      </c>
      <c r="L44" s="11">
        <f>[40]Fevereiro!$H$15</f>
        <v>16.2</v>
      </c>
      <c r="M44" s="11">
        <f>[40]Fevereiro!$H$16</f>
        <v>9.7200000000000006</v>
      </c>
      <c r="N44" s="11">
        <f>[40]Fevereiro!$H$17</f>
        <v>13.32</v>
      </c>
      <c r="O44" s="11">
        <f>[40]Fevereiro!$H$18</f>
        <v>15.120000000000001</v>
      </c>
      <c r="P44" s="11">
        <f>[40]Fevereiro!$H$19</f>
        <v>14.4</v>
      </c>
      <c r="Q44" s="11">
        <f>[40]Fevereiro!$H$20</f>
        <v>11.520000000000001</v>
      </c>
      <c r="R44" s="11">
        <f>[40]Fevereiro!$H$21</f>
        <v>24.12</v>
      </c>
      <c r="S44" s="11">
        <f>[40]Fevereiro!$H$22</f>
        <v>16.920000000000002</v>
      </c>
      <c r="T44" s="11">
        <f>[40]Fevereiro!$H$23</f>
        <v>18</v>
      </c>
      <c r="U44" s="11">
        <f>[40]Fevereiro!$H$24</f>
        <v>22.32</v>
      </c>
      <c r="V44" s="11">
        <f>[40]Fevereiro!$H$25</f>
        <v>10.8</v>
      </c>
      <c r="W44" s="11">
        <f>[40]Fevereiro!$H$26</f>
        <v>14.4</v>
      </c>
      <c r="X44" s="11">
        <f>[40]Fevereiro!$H$27</f>
        <v>10.44</v>
      </c>
      <c r="Y44" s="11">
        <f>[40]Fevereiro!$H$28</f>
        <v>16.2</v>
      </c>
      <c r="Z44" s="11">
        <f>[40]Fevereiro!$H$29</f>
        <v>21.96</v>
      </c>
      <c r="AA44" s="11">
        <f>[40]Fevereiro!$H$30</f>
        <v>23.040000000000003</v>
      </c>
      <c r="AB44" s="11">
        <f>[40]Fevereiro!$H$31</f>
        <v>15.48</v>
      </c>
      <c r="AC44" s="11">
        <f>[40]Fevereiro!$H$32</f>
        <v>11.520000000000001</v>
      </c>
      <c r="AD44" s="11">
        <f>[40]Fevereiro!$H$33</f>
        <v>16.2</v>
      </c>
      <c r="AE44" s="15">
        <f t="shared" si="1"/>
        <v>24.12</v>
      </c>
      <c r="AF44" s="115">
        <f t="shared" si="2"/>
        <v>16.584827586206895</v>
      </c>
      <c r="AH44" t="s">
        <v>47</v>
      </c>
      <c r="AI44" t="s">
        <v>47</v>
      </c>
      <c r="AJ44" t="s">
        <v>47</v>
      </c>
    </row>
    <row r="45" spans="1:36" x14ac:dyDescent="0.2">
      <c r="A45" s="57" t="s">
        <v>162</v>
      </c>
      <c r="B45" s="11" t="str">
        <f>[41]Fevereiro!$H$5</f>
        <v>*</v>
      </c>
      <c r="C45" s="11" t="str">
        <f>[41]Fevereiro!$H$6</f>
        <v>*</v>
      </c>
      <c r="D45" s="11" t="str">
        <f>[41]Fevereiro!$H$7</f>
        <v>*</v>
      </c>
      <c r="E45" s="11" t="str">
        <f>[41]Fevereiro!$H$8</f>
        <v>*</v>
      </c>
      <c r="F45" s="11" t="str">
        <f>[41]Fevereiro!$H$9</f>
        <v>*</v>
      </c>
      <c r="G45" s="11" t="str">
        <f>[41]Fevereiro!$H$10</f>
        <v>*</v>
      </c>
      <c r="H45" s="11" t="str">
        <f>[41]Fevereiro!$H$11</f>
        <v>*</v>
      </c>
      <c r="I45" s="11" t="str">
        <f>[41]Fevereiro!$H$12</f>
        <v>*</v>
      </c>
      <c r="J45" s="11" t="str">
        <f>[41]Fevereiro!$H$13</f>
        <v>*</v>
      </c>
      <c r="K45" s="11" t="str">
        <f>[41]Fevereiro!$H$14</f>
        <v>*</v>
      </c>
      <c r="L45" s="11" t="str">
        <f>[41]Fevereiro!$H$15</f>
        <v>*</v>
      </c>
      <c r="M45" s="11" t="str">
        <f>[41]Fevereiro!$H$16</f>
        <v>*</v>
      </c>
      <c r="N45" s="11" t="str">
        <f>[41]Fevereiro!$H$17</f>
        <v>*</v>
      </c>
      <c r="O45" s="11" t="str">
        <f>[41]Fevereiro!$H$18</f>
        <v>*</v>
      </c>
      <c r="P45" s="11" t="str">
        <f>[41]Fevereiro!$H$19</f>
        <v>*</v>
      </c>
      <c r="Q45" s="11" t="str">
        <f>[41]Fevereiro!$H$20</f>
        <v>*</v>
      </c>
      <c r="R45" s="11" t="str">
        <f>[41]Fevereiro!$H$21</f>
        <v>*</v>
      </c>
      <c r="S45" s="11" t="str">
        <f>[41]Fevereiro!$H$22</f>
        <v>*</v>
      </c>
      <c r="T45" s="11" t="str">
        <f>[41]Fevereiro!$H$23</f>
        <v>*</v>
      </c>
      <c r="U45" s="11" t="str">
        <f>[41]Fevereiro!$H$24</f>
        <v>*</v>
      </c>
      <c r="V45" s="11" t="str">
        <f>[41]Fevereiro!$H$25</f>
        <v>*</v>
      </c>
      <c r="W45" s="11" t="str">
        <f>[41]Fevereiro!$H$26</f>
        <v>*</v>
      </c>
      <c r="X45" s="11" t="str">
        <f>[41]Fevereiro!$H$27</f>
        <v>*</v>
      </c>
      <c r="Y45" s="11" t="str">
        <f>[41]Fevereiro!$H$28</f>
        <v>*</v>
      </c>
      <c r="Z45" s="11" t="str">
        <f>[41]Fevereiro!$H$29</f>
        <v>*</v>
      </c>
      <c r="AA45" s="11" t="str">
        <f>[41]Fevereiro!$H$30</f>
        <v>*</v>
      </c>
      <c r="AB45" s="11" t="str">
        <f>[41]Fevereiro!$H$31</f>
        <v>*</v>
      </c>
      <c r="AC45" s="11" t="str">
        <f>[41]Fevereiro!$H$32</f>
        <v>*</v>
      </c>
      <c r="AD45" s="11" t="str">
        <f>[41]Fevereiro!$H$33</f>
        <v>*</v>
      </c>
      <c r="AE45" s="87" t="s">
        <v>226</v>
      </c>
      <c r="AF45" s="109" t="s">
        <v>226</v>
      </c>
    </row>
    <row r="46" spans="1:36" x14ac:dyDescent="0.2">
      <c r="A46" s="57" t="s">
        <v>19</v>
      </c>
      <c r="B46" s="11">
        <f>[42]Fevereiro!$H$5</f>
        <v>1.08</v>
      </c>
      <c r="C46" s="11">
        <f>[42]Fevereiro!$H$6</f>
        <v>5.4</v>
      </c>
      <c r="D46" s="11">
        <f>[42]Fevereiro!$H$7</f>
        <v>1.4400000000000002</v>
      </c>
      <c r="E46" s="11">
        <f>[42]Fevereiro!$H$8</f>
        <v>9.7200000000000006</v>
      </c>
      <c r="F46" s="11">
        <f>[42]Fevereiro!$H$9</f>
        <v>3.9600000000000004</v>
      </c>
      <c r="G46" s="11">
        <f>[42]Fevereiro!$H$10</f>
        <v>3.9600000000000004</v>
      </c>
      <c r="H46" s="11">
        <f>[42]Fevereiro!$H$11</f>
        <v>1.08</v>
      </c>
      <c r="I46" s="11">
        <f>[42]Fevereiro!$H$12</f>
        <v>2.52</v>
      </c>
      <c r="J46" s="11">
        <f>[42]Fevereiro!$H$13</f>
        <v>2.8800000000000003</v>
      </c>
      <c r="K46" s="11">
        <f>[42]Fevereiro!$H$14</f>
        <v>6.48</v>
      </c>
      <c r="L46" s="11">
        <f>[42]Fevereiro!$H$15</f>
        <v>2.16</v>
      </c>
      <c r="M46" s="11">
        <f>[42]Fevereiro!$H$16</f>
        <v>12.24</v>
      </c>
      <c r="N46" s="11">
        <f>[42]Fevereiro!$H$17</f>
        <v>11.520000000000001</v>
      </c>
      <c r="O46" s="11">
        <f>[42]Fevereiro!$H$18</f>
        <v>11.16</v>
      </c>
      <c r="P46" s="11">
        <f>[42]Fevereiro!$H$19</f>
        <v>3.6</v>
      </c>
      <c r="Q46" s="11">
        <f>[42]Fevereiro!$H$20</f>
        <v>4.32</v>
      </c>
      <c r="R46" s="11">
        <f>[42]Fevereiro!$H$21</f>
        <v>5.7600000000000007</v>
      </c>
      <c r="S46" s="11">
        <f>[42]Fevereiro!$H$22</f>
        <v>11.879999999999999</v>
      </c>
      <c r="T46" s="11">
        <f>[42]Fevereiro!$H$23</f>
        <v>5.04</v>
      </c>
      <c r="U46" s="11">
        <f>[42]Fevereiro!$H$24</f>
        <v>2.16</v>
      </c>
      <c r="V46" s="11">
        <f>[42]Fevereiro!$H$25</f>
        <v>10.08</v>
      </c>
      <c r="W46" s="11">
        <f>[42]Fevereiro!$H$26</f>
        <v>15.48</v>
      </c>
      <c r="X46" s="11">
        <f>[42]Fevereiro!$H$27</f>
        <v>11.16</v>
      </c>
      <c r="Y46" s="11">
        <f>[42]Fevereiro!$H$28</f>
        <v>9.3600000000000012</v>
      </c>
      <c r="Z46" s="11">
        <f>[42]Fevereiro!$H$29</f>
        <v>18.720000000000002</v>
      </c>
      <c r="AA46" s="11">
        <f>[42]Fevereiro!$H$30</f>
        <v>1.8</v>
      </c>
      <c r="AB46" s="11">
        <f>[42]Fevereiro!$H$31</f>
        <v>0</v>
      </c>
      <c r="AC46" s="11">
        <f>[42]Fevereiro!$H$32</f>
        <v>1.08</v>
      </c>
      <c r="AD46" s="11">
        <f>[42]Fevereiro!$H$33</f>
        <v>1.4400000000000002</v>
      </c>
      <c r="AE46" s="15">
        <f t="shared" si="1"/>
        <v>18.720000000000002</v>
      </c>
      <c r="AF46" s="115">
        <f t="shared" si="2"/>
        <v>6.120000000000001</v>
      </c>
      <c r="AG46" s="12" t="s">
        <v>47</v>
      </c>
    </row>
    <row r="47" spans="1:36" x14ac:dyDescent="0.2">
      <c r="A47" s="57" t="s">
        <v>31</v>
      </c>
      <c r="B47" s="11">
        <f>[43]Fevereiro!$H$5</f>
        <v>10.8</v>
      </c>
      <c r="C47" s="11">
        <f>[43]Fevereiro!$H$6</f>
        <v>14.76</v>
      </c>
      <c r="D47" s="11">
        <f>[43]Fevereiro!$H$7</f>
        <v>9.3600000000000012</v>
      </c>
      <c r="E47" s="11">
        <f>[43]Fevereiro!$H$8</f>
        <v>11.879999999999999</v>
      </c>
      <c r="F47" s="11">
        <f>[43]Fevereiro!$H$9</f>
        <v>12.6</v>
      </c>
      <c r="G47" s="11">
        <f>[43]Fevereiro!$H$10</f>
        <v>9.3600000000000012</v>
      </c>
      <c r="H47" s="11">
        <f>[43]Fevereiro!$H$11</f>
        <v>7.56</v>
      </c>
      <c r="I47" s="11">
        <f>[43]Fevereiro!$H$12</f>
        <v>7.2</v>
      </c>
      <c r="J47" s="11">
        <f>[43]Fevereiro!$H$13</f>
        <v>11.879999999999999</v>
      </c>
      <c r="K47" s="11">
        <f>[43]Fevereiro!$H$14</f>
        <v>12.6</v>
      </c>
      <c r="L47" s="11">
        <f>[43]Fevereiro!$H$15</f>
        <v>12.24</v>
      </c>
      <c r="M47" s="11">
        <f>[43]Fevereiro!$H$16</f>
        <v>12.96</v>
      </c>
      <c r="N47" s="11">
        <f>[43]Fevereiro!$H$17</f>
        <v>9.3600000000000012</v>
      </c>
      <c r="O47" s="11">
        <f>[43]Fevereiro!$H$18</f>
        <v>12.24</v>
      </c>
      <c r="P47" s="11">
        <f>[43]Fevereiro!$H$19</f>
        <v>8.2799999999999994</v>
      </c>
      <c r="Q47" s="11">
        <f>[43]Fevereiro!$H$20</f>
        <v>12.96</v>
      </c>
      <c r="R47" s="11">
        <f>[43]Fevereiro!$H$21</f>
        <v>14.4</v>
      </c>
      <c r="S47" s="11">
        <f>[43]Fevereiro!$H$22</f>
        <v>12.96</v>
      </c>
      <c r="T47" s="11">
        <f>[43]Fevereiro!$H$23</f>
        <v>11.520000000000001</v>
      </c>
      <c r="U47" s="11">
        <f>[43]Fevereiro!$H$24</f>
        <v>15.48</v>
      </c>
      <c r="V47" s="11">
        <f>[43]Fevereiro!$H$25</f>
        <v>9.7200000000000006</v>
      </c>
      <c r="W47" s="11">
        <f>[43]Fevereiro!$H$26</f>
        <v>23.040000000000003</v>
      </c>
      <c r="X47" s="11">
        <f>[43]Fevereiro!$H$27</f>
        <v>10.08</v>
      </c>
      <c r="Y47" s="11">
        <f>[43]Fevereiro!$H$28</f>
        <v>12.24</v>
      </c>
      <c r="Z47" s="11">
        <f>[43]Fevereiro!$H$29</f>
        <v>11.879999999999999</v>
      </c>
      <c r="AA47" s="11">
        <f>[43]Fevereiro!$H$30</f>
        <v>18.720000000000002</v>
      </c>
      <c r="AB47" s="11">
        <f>[43]Fevereiro!$H$31</f>
        <v>12.6</v>
      </c>
      <c r="AC47" s="11">
        <f>[43]Fevereiro!$H$32</f>
        <v>7.2</v>
      </c>
      <c r="AD47" s="11">
        <f>[43]Fevereiro!$H$33</f>
        <v>11.879999999999999</v>
      </c>
      <c r="AE47" s="15">
        <f t="shared" si="1"/>
        <v>23.040000000000003</v>
      </c>
      <c r="AF47" s="115">
        <f t="shared" si="2"/>
        <v>11.991724137931037</v>
      </c>
    </row>
    <row r="48" spans="1:36" x14ac:dyDescent="0.2">
      <c r="A48" s="57" t="s">
        <v>44</v>
      </c>
      <c r="B48" s="11">
        <f>[44]Fevereiro!$H$5</f>
        <v>16.2</v>
      </c>
      <c r="C48" s="11">
        <f>[44]Fevereiro!$H$6</f>
        <v>12.6</v>
      </c>
      <c r="D48" s="11">
        <f>[44]Fevereiro!$H$7</f>
        <v>24.48</v>
      </c>
      <c r="E48" s="11">
        <f>[44]Fevereiro!$H$8</f>
        <v>19.079999999999998</v>
      </c>
      <c r="F48" s="11">
        <f>[44]Fevereiro!$H$9</f>
        <v>19.8</v>
      </c>
      <c r="G48" s="11">
        <f>[44]Fevereiro!$H$10</f>
        <v>18.720000000000002</v>
      </c>
      <c r="H48" s="11">
        <f>[44]Fevereiro!$H$11</f>
        <v>14.76</v>
      </c>
      <c r="I48" s="11">
        <f>[44]Fevereiro!$H$12</f>
        <v>16.920000000000002</v>
      </c>
      <c r="J48" s="11">
        <f>[44]Fevereiro!$H$13</f>
        <v>19.440000000000001</v>
      </c>
      <c r="K48" s="11">
        <f>[44]Fevereiro!$H$14</f>
        <v>23.759999999999998</v>
      </c>
      <c r="L48" s="11">
        <f>[44]Fevereiro!$H$15</f>
        <v>25.92</v>
      </c>
      <c r="M48" s="11">
        <f>[44]Fevereiro!$H$16</f>
        <v>16.920000000000002</v>
      </c>
      <c r="N48" s="11">
        <f>[44]Fevereiro!$H$17</f>
        <v>12.24</v>
      </c>
      <c r="O48" s="11">
        <f>[44]Fevereiro!$H$18</f>
        <v>20.88</v>
      </c>
      <c r="P48" s="11">
        <f>[44]Fevereiro!$H$19</f>
        <v>20.52</v>
      </c>
      <c r="Q48" s="11">
        <f>[44]Fevereiro!$H$20</f>
        <v>20.88</v>
      </c>
      <c r="R48" s="11">
        <f>[44]Fevereiro!$H$21</f>
        <v>21.240000000000002</v>
      </c>
      <c r="S48" s="11">
        <f>[44]Fevereiro!$H$22</f>
        <v>24.12</v>
      </c>
      <c r="T48" s="11">
        <f>[44]Fevereiro!$H$23</f>
        <v>14.04</v>
      </c>
      <c r="U48" s="11">
        <f>[44]Fevereiro!$H$24</f>
        <v>12.24</v>
      </c>
      <c r="V48" s="11">
        <f>[44]Fevereiro!$H$25</f>
        <v>15.840000000000002</v>
      </c>
      <c r="W48" s="11">
        <f>[44]Fevereiro!$H$26</f>
        <v>16.559999999999999</v>
      </c>
      <c r="X48" s="11">
        <f>[44]Fevereiro!$H$27</f>
        <v>17.64</v>
      </c>
      <c r="Y48" s="11">
        <f>[44]Fevereiro!$H$28</f>
        <v>19.079999999999998</v>
      </c>
      <c r="Z48" s="11">
        <f>[44]Fevereiro!$H$29</f>
        <v>22.68</v>
      </c>
      <c r="AA48" s="11">
        <f>[44]Fevereiro!$H$30</f>
        <v>20.16</v>
      </c>
      <c r="AB48" s="11">
        <f>[44]Fevereiro!$H$31</f>
        <v>16.2</v>
      </c>
      <c r="AC48" s="11">
        <f>[44]Fevereiro!$H$32</f>
        <v>13.68</v>
      </c>
      <c r="AD48" s="11">
        <f>[44]Fevereiro!$H$33</f>
        <v>17.28</v>
      </c>
      <c r="AE48" s="15">
        <f t="shared" si="1"/>
        <v>25.92</v>
      </c>
      <c r="AF48" s="115">
        <f t="shared" si="2"/>
        <v>18.409655172413792</v>
      </c>
      <c r="AG48" s="12" t="s">
        <v>47</v>
      </c>
    </row>
    <row r="49" spans="1:37" x14ac:dyDescent="0.2">
      <c r="A49" s="57" t="s">
        <v>20</v>
      </c>
      <c r="B49" s="11" t="str">
        <f>[45]Fevereiro!$H$5</f>
        <v>*</v>
      </c>
      <c r="C49" s="11" t="str">
        <f>[45]Fevereiro!$H$6</f>
        <v>*</v>
      </c>
      <c r="D49" s="11" t="str">
        <f>[45]Fevereiro!$H$7</f>
        <v>*</v>
      </c>
      <c r="E49" s="11" t="str">
        <f>[45]Fevereiro!$H$8</f>
        <v>*</v>
      </c>
      <c r="F49" s="11" t="str">
        <f>[45]Fevereiro!$H$9</f>
        <v>*</v>
      </c>
      <c r="G49" s="11" t="str">
        <f>[45]Fevereiro!$H$10</f>
        <v>*</v>
      </c>
      <c r="H49" s="11" t="str">
        <f>[45]Fevereiro!$H$11</f>
        <v>*</v>
      </c>
      <c r="I49" s="11" t="str">
        <f>[45]Fevereiro!$H$12</f>
        <v>*</v>
      </c>
      <c r="J49" s="11" t="str">
        <f>[45]Fevereiro!$H$13</f>
        <v>*</v>
      </c>
      <c r="K49" s="11" t="str">
        <f>[45]Fevereiro!$H$14</f>
        <v>*</v>
      </c>
      <c r="L49" s="11" t="str">
        <f>[45]Fevereiro!$H$15</f>
        <v>*</v>
      </c>
      <c r="M49" s="11" t="str">
        <f>[45]Fevereiro!$H$16</f>
        <v>*</v>
      </c>
      <c r="N49" s="11" t="str">
        <f>[45]Fevereiro!$H$17</f>
        <v>*</v>
      </c>
      <c r="O49" s="11" t="str">
        <f>[45]Fevereiro!$H$18</f>
        <v>*</v>
      </c>
      <c r="P49" s="11" t="str">
        <f>[45]Fevereiro!$H$19</f>
        <v>*</v>
      </c>
      <c r="Q49" s="11" t="str">
        <f>[45]Fevereiro!$H$20</f>
        <v>*</v>
      </c>
      <c r="R49" s="11" t="str">
        <f>[45]Fevereiro!$H$21</f>
        <v>*</v>
      </c>
      <c r="S49" s="11" t="str">
        <f>[45]Fevereiro!$H$22</f>
        <v>*</v>
      </c>
      <c r="T49" s="11" t="str">
        <f>[45]Fevereiro!$H$23</f>
        <v>*</v>
      </c>
      <c r="U49" s="11" t="str">
        <f>[45]Fevereiro!$H$24</f>
        <v>*</v>
      </c>
      <c r="V49" s="11" t="str">
        <f>[45]Fevereiro!$H$25</f>
        <v>*</v>
      </c>
      <c r="W49" s="11" t="str">
        <f>[45]Fevereiro!$H$26</f>
        <v>*</v>
      </c>
      <c r="X49" s="11" t="str">
        <f>[45]Fevereiro!$H$27</f>
        <v>*</v>
      </c>
      <c r="Y49" s="11" t="str">
        <f>[45]Fevereiro!$H$28</f>
        <v>*</v>
      </c>
      <c r="Z49" s="11" t="str">
        <f>[45]Fevereiro!$H$29</f>
        <v>*</v>
      </c>
      <c r="AA49" s="11" t="str">
        <f>[45]Fevereiro!$H$30</f>
        <v>*</v>
      </c>
      <c r="AB49" s="11" t="str">
        <f>[45]Fevereiro!$H$31</f>
        <v>*</v>
      </c>
      <c r="AC49" s="11" t="str">
        <f>[45]Fevereiro!$H$32</f>
        <v>*</v>
      </c>
      <c r="AD49" s="11" t="str">
        <f>[45]Fevereiro!$H$33</f>
        <v>*</v>
      </c>
      <c r="AE49" s="15" t="s">
        <v>226</v>
      </c>
      <c r="AF49" s="115" t="s">
        <v>226</v>
      </c>
    </row>
    <row r="50" spans="1:37" s="5" customFormat="1" ht="17.100000000000001" customHeight="1" x14ac:dyDescent="0.2">
      <c r="A50" s="58" t="s">
        <v>33</v>
      </c>
      <c r="B50" s="13">
        <f t="shared" ref="B50:AE50" si="3">MAX(B5:B49)</f>
        <v>22.32</v>
      </c>
      <c r="C50" s="13">
        <f t="shared" si="3"/>
        <v>27.36</v>
      </c>
      <c r="D50" s="13">
        <f t="shared" si="3"/>
        <v>24.48</v>
      </c>
      <c r="E50" s="13">
        <f t="shared" si="3"/>
        <v>30.96</v>
      </c>
      <c r="F50" s="13">
        <f t="shared" si="3"/>
        <v>31.319999999999997</v>
      </c>
      <c r="G50" s="13">
        <f t="shared" si="3"/>
        <v>20.88</v>
      </c>
      <c r="H50" s="13">
        <f t="shared" si="3"/>
        <v>22.32</v>
      </c>
      <c r="I50" s="13">
        <f t="shared" si="3"/>
        <v>21.240000000000002</v>
      </c>
      <c r="J50" s="13">
        <f t="shared" si="3"/>
        <v>27</v>
      </c>
      <c r="K50" s="13">
        <f t="shared" si="3"/>
        <v>41.4</v>
      </c>
      <c r="L50" s="13">
        <f t="shared" si="3"/>
        <v>25.92</v>
      </c>
      <c r="M50" s="13">
        <f t="shared" si="3"/>
        <v>26.64</v>
      </c>
      <c r="N50" s="13">
        <f t="shared" si="3"/>
        <v>24.840000000000003</v>
      </c>
      <c r="O50" s="13">
        <f t="shared" si="3"/>
        <v>30.240000000000002</v>
      </c>
      <c r="P50" s="13">
        <f t="shared" si="3"/>
        <v>22.32</v>
      </c>
      <c r="Q50" s="13">
        <f t="shared" si="3"/>
        <v>28.08</v>
      </c>
      <c r="R50" s="13">
        <f t="shared" si="3"/>
        <v>27.36</v>
      </c>
      <c r="S50" s="13">
        <f t="shared" si="3"/>
        <v>30.96</v>
      </c>
      <c r="T50" s="13">
        <f t="shared" si="3"/>
        <v>26.64</v>
      </c>
      <c r="U50" s="13">
        <f t="shared" si="3"/>
        <v>30.6</v>
      </c>
      <c r="V50" s="13">
        <f t="shared" si="3"/>
        <v>25.56</v>
      </c>
      <c r="W50" s="13">
        <f t="shared" si="3"/>
        <v>34.200000000000003</v>
      </c>
      <c r="X50" s="13">
        <f t="shared" si="3"/>
        <v>23.040000000000003</v>
      </c>
      <c r="Y50" s="13">
        <f t="shared" si="3"/>
        <v>36</v>
      </c>
      <c r="Z50" s="13">
        <f t="shared" si="3"/>
        <v>30.96</v>
      </c>
      <c r="AA50" s="13">
        <f t="shared" si="3"/>
        <v>28.8</v>
      </c>
      <c r="AB50" s="13">
        <f t="shared" si="3"/>
        <v>16.2</v>
      </c>
      <c r="AC50" s="13">
        <f t="shared" ref="AC50" si="4">MAX(AC5:AC49)</f>
        <v>21.240000000000002</v>
      </c>
      <c r="AD50" s="13">
        <f t="shared" si="3"/>
        <v>20.16</v>
      </c>
      <c r="AE50" s="15">
        <f t="shared" si="3"/>
        <v>41.4</v>
      </c>
      <c r="AF50" s="88">
        <f>AVERAGE(AF5:AF49)</f>
        <v>13.538203675808694</v>
      </c>
      <c r="AI50" s="5" t="s">
        <v>47</v>
      </c>
      <c r="AJ50" s="5" t="s">
        <v>47</v>
      </c>
    </row>
    <row r="51" spans="1:37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5"/>
      <c r="AD51" s="131"/>
      <c r="AE51" s="52"/>
      <c r="AF51" s="54"/>
      <c r="AI51" t="s">
        <v>47</v>
      </c>
    </row>
    <row r="52" spans="1:37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47" t="s">
        <v>97</v>
      </c>
      <c r="U52" s="147"/>
      <c r="V52" s="147"/>
      <c r="W52" s="147"/>
      <c r="X52" s="147"/>
      <c r="Y52" s="131"/>
      <c r="Z52" s="131"/>
      <c r="AA52" s="131"/>
      <c r="AB52" s="131"/>
      <c r="AC52" s="135"/>
      <c r="AD52" s="131"/>
      <c r="AE52" s="52"/>
      <c r="AF52" s="51"/>
      <c r="AH52" t="s">
        <v>47</v>
      </c>
      <c r="AI52" t="s">
        <v>47</v>
      </c>
      <c r="AJ52" t="s">
        <v>47</v>
      </c>
      <c r="AK52" s="12" t="s">
        <v>47</v>
      </c>
    </row>
    <row r="53" spans="1:37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48" t="s">
        <v>98</v>
      </c>
      <c r="U53" s="148"/>
      <c r="V53" s="148"/>
      <c r="W53" s="148"/>
      <c r="X53" s="148"/>
      <c r="Y53" s="131"/>
      <c r="Z53" s="131"/>
      <c r="AA53" s="131"/>
      <c r="AB53" s="131"/>
      <c r="AC53" s="135"/>
      <c r="AD53" s="131"/>
      <c r="AE53" s="52"/>
      <c r="AF53" s="51"/>
    </row>
    <row r="54" spans="1:37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5"/>
      <c r="AD54" s="131"/>
      <c r="AE54" s="52"/>
      <c r="AF54" s="89"/>
      <c r="AJ54" t="s">
        <v>47</v>
      </c>
    </row>
    <row r="55" spans="1:37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5"/>
      <c r="AD55" s="131"/>
      <c r="AE55" s="52"/>
      <c r="AF55" s="54"/>
    </row>
    <row r="56" spans="1:37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5"/>
      <c r="AD56" s="131"/>
      <c r="AE56" s="52"/>
      <c r="AF56" s="54"/>
      <c r="AI56" t="s">
        <v>47</v>
      </c>
    </row>
    <row r="57" spans="1:37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2"/>
      <c r="AF57" s="90"/>
    </row>
    <row r="58" spans="1:37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1"/>
      <c r="AI58" t="s">
        <v>47</v>
      </c>
    </row>
    <row r="60" spans="1:37" x14ac:dyDescent="0.2">
      <c r="AA60" s="3" t="s">
        <v>47</v>
      </c>
      <c r="AF60" t="s">
        <v>47</v>
      </c>
      <c r="AI60" t="s">
        <v>47</v>
      </c>
    </row>
    <row r="61" spans="1:37" x14ac:dyDescent="0.2">
      <c r="U61" s="3" t="s">
        <v>47</v>
      </c>
    </row>
    <row r="62" spans="1:37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7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D63" s="3" t="s">
        <v>47</v>
      </c>
    </row>
    <row r="64" spans="1:37" x14ac:dyDescent="0.2">
      <c r="T64" s="3" t="s">
        <v>47</v>
      </c>
      <c r="W64" s="3" t="s">
        <v>47</v>
      </c>
      <c r="AA64" s="3" t="s">
        <v>47</v>
      </c>
    </row>
    <row r="65" spans="7:27" x14ac:dyDescent="0.2">
      <c r="W65" s="3" t="s">
        <v>47</v>
      </c>
      <c r="Z65" s="3" t="s">
        <v>47</v>
      </c>
    </row>
    <row r="66" spans="7:27" x14ac:dyDescent="0.2">
      <c r="P66" s="3" t="s">
        <v>47</v>
      </c>
      <c r="Q66" s="3" t="s">
        <v>47</v>
      </c>
      <c r="AA66" s="3" t="s">
        <v>47</v>
      </c>
    </row>
    <row r="68" spans="7:27" x14ac:dyDescent="0.2">
      <c r="K68" s="3" t="s">
        <v>47</v>
      </c>
      <c r="M68" s="3" t="s">
        <v>47</v>
      </c>
    </row>
    <row r="69" spans="7:27" x14ac:dyDescent="0.2">
      <c r="G69" s="3" t="s">
        <v>47</v>
      </c>
    </row>
    <row r="70" spans="7:27" x14ac:dyDescent="0.2">
      <c r="M70" s="3" t="s">
        <v>47</v>
      </c>
    </row>
    <row r="72" spans="7:27" x14ac:dyDescent="0.2">
      <c r="R72" s="3" t="s">
        <v>47</v>
      </c>
    </row>
  </sheetData>
  <sheetProtection password="C6EC" sheet="1" objects="1" scenarios="1"/>
  <mergeCells count="34">
    <mergeCell ref="AD3:AD4"/>
    <mergeCell ref="Y3:Y4"/>
    <mergeCell ref="Z3:Z4"/>
    <mergeCell ref="AA3:AA4"/>
    <mergeCell ref="T52:X52"/>
    <mergeCell ref="AC3:AC4"/>
    <mergeCell ref="T53:X53"/>
    <mergeCell ref="W3:W4"/>
    <mergeCell ref="X3:X4"/>
    <mergeCell ref="AB3:AB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E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2"/>
  <sheetViews>
    <sheetView workbookViewId="0">
      <selection activeCell="AM79" sqref="AM79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28" width="3.5703125" style="2" bestFit="1" customWidth="1"/>
    <col min="29" max="29" width="4.42578125" style="2" bestFit="1" customWidth="1"/>
    <col min="30" max="30" width="4.5703125" style="2" customWidth="1"/>
    <col min="31" max="31" width="18.140625" style="6" bestFit="1" customWidth="1"/>
  </cols>
  <sheetData>
    <row r="1" spans="1:35" ht="20.100000000000001" customHeight="1" thickBot="1" x14ac:dyDescent="0.25">
      <c r="A1" s="140" t="s">
        <v>29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2"/>
    </row>
    <row r="2" spans="1:35" s="4" customFormat="1" ht="16.5" customHeight="1" x14ac:dyDescent="0.2">
      <c r="A2" s="162" t="s">
        <v>21</v>
      </c>
      <c r="B2" s="137" t="s">
        <v>235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9"/>
    </row>
    <row r="3" spans="1:35" s="5" customFormat="1" ht="12" customHeight="1" x14ac:dyDescent="0.2">
      <c r="A3" s="163"/>
      <c r="B3" s="164">
        <v>1</v>
      </c>
      <c r="C3" s="161">
        <f>SUM(B3+1)</f>
        <v>2</v>
      </c>
      <c r="D3" s="161">
        <f t="shared" ref="D3:AB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v>28</v>
      </c>
      <c r="AD3" s="161">
        <v>29</v>
      </c>
      <c r="AE3" s="130" t="s">
        <v>222</v>
      </c>
    </row>
    <row r="4" spans="1:35" s="5" customFormat="1" ht="13.5" customHeight="1" x14ac:dyDescent="0.2">
      <c r="A4" s="163"/>
      <c r="B4" s="165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12" t="s">
        <v>35</v>
      </c>
    </row>
    <row r="5" spans="1:35" s="5" customFormat="1" x14ac:dyDescent="0.2">
      <c r="A5" s="92" t="s">
        <v>40</v>
      </c>
      <c r="B5" s="122" t="str">
        <f>[1]Fevereiro!$I$5</f>
        <v>L</v>
      </c>
      <c r="C5" s="122" t="str">
        <f>[1]Fevereiro!$I$6</f>
        <v>NE</v>
      </c>
      <c r="D5" s="122" t="str">
        <f>[1]Fevereiro!$I$7</f>
        <v>O</v>
      </c>
      <c r="E5" s="122" t="str">
        <f>[1]Fevereiro!$I$8</f>
        <v>S</v>
      </c>
      <c r="F5" s="122" t="str">
        <f>[1]Fevereiro!$I$9</f>
        <v>NE</v>
      </c>
      <c r="G5" s="122" t="str">
        <f>[1]Fevereiro!$I$10</f>
        <v>NO</v>
      </c>
      <c r="H5" s="122" t="str">
        <f>[1]Fevereiro!$I$11</f>
        <v>O</v>
      </c>
      <c r="I5" s="122" t="str">
        <f>[1]Fevereiro!$I$12</f>
        <v>O</v>
      </c>
      <c r="J5" s="122" t="str">
        <f>[1]Fevereiro!$I$13</f>
        <v>L</v>
      </c>
      <c r="K5" s="122" t="str">
        <f>[1]Fevereiro!$I$14</f>
        <v>L</v>
      </c>
      <c r="L5" s="122" t="str">
        <f>[1]Fevereiro!$I$15</f>
        <v>NO</v>
      </c>
      <c r="M5" s="122" t="str">
        <f>[1]Fevereiro!$I$16</f>
        <v>SO</v>
      </c>
      <c r="N5" s="122" t="str">
        <f>[1]Fevereiro!$I$17</f>
        <v>O</v>
      </c>
      <c r="O5" s="122" t="str">
        <f>[1]Fevereiro!$I$18</f>
        <v>O</v>
      </c>
      <c r="P5" s="122" t="str">
        <f>[1]Fevereiro!$I$19</f>
        <v>O</v>
      </c>
      <c r="Q5" s="122" t="str">
        <f>[1]Fevereiro!$I$20</f>
        <v>SE</v>
      </c>
      <c r="R5" s="122" t="str">
        <f>[1]Fevereiro!$I$21</f>
        <v>NE</v>
      </c>
      <c r="S5" s="122" t="str">
        <f>[1]Fevereiro!$I$22</f>
        <v>L</v>
      </c>
      <c r="T5" s="122" t="str">
        <f>[1]Fevereiro!$I$23</f>
        <v>L</v>
      </c>
      <c r="U5" s="122" t="str">
        <f>[1]Fevereiro!$I$24</f>
        <v>O</v>
      </c>
      <c r="V5" s="122" t="str">
        <f>[1]Fevereiro!$I$25</f>
        <v>L</v>
      </c>
      <c r="W5" s="122" t="str">
        <f>[1]Fevereiro!$I$26</f>
        <v>NO</v>
      </c>
      <c r="X5" s="122" t="str">
        <f>[1]Fevereiro!$I$27</f>
        <v>O</v>
      </c>
      <c r="Y5" s="122" t="str">
        <f>[1]Fevereiro!$I$28</f>
        <v>SE</v>
      </c>
      <c r="Z5" s="122" t="str">
        <f>[1]Fevereiro!$I$29</f>
        <v>NE</v>
      </c>
      <c r="AA5" s="122" t="str">
        <f>[1]Fevereiro!$I$30</f>
        <v>NE</v>
      </c>
      <c r="AB5" s="122" t="str">
        <f>[1]Fevereiro!$I$31</f>
        <v>O</v>
      </c>
      <c r="AC5" s="118" t="str">
        <f>[1]Fevereiro!$I$32</f>
        <v>O</v>
      </c>
      <c r="AD5" s="118" t="str">
        <f>[1]Fevereiro!$I$33</f>
        <v>O</v>
      </c>
      <c r="AE5" s="123" t="str">
        <f>[1]Fevereiro!$I$34</f>
        <v>O</v>
      </c>
    </row>
    <row r="6" spans="1:35" x14ac:dyDescent="0.2">
      <c r="A6" s="92" t="s">
        <v>0</v>
      </c>
      <c r="B6" s="11" t="str">
        <f>[2]Fevereiro!$I$5</f>
        <v>SO</v>
      </c>
      <c r="C6" s="11" t="str">
        <f>[2]Fevereiro!$I$6</f>
        <v>SO</v>
      </c>
      <c r="D6" s="11" t="str">
        <f>[2]Fevereiro!$I$7</f>
        <v>SO</v>
      </c>
      <c r="E6" s="11" t="str">
        <f>[2]Fevereiro!$I$8</f>
        <v>SO</v>
      </c>
      <c r="F6" s="11" t="str">
        <f>[2]Fevereiro!$I$9</f>
        <v>SO</v>
      </c>
      <c r="G6" s="11" t="str">
        <f>[2]Fevereiro!$I$10</f>
        <v>SO</v>
      </c>
      <c r="H6" s="11" t="str">
        <f>[2]Fevereiro!$I$11</f>
        <v>SO</v>
      </c>
      <c r="I6" s="11" t="str">
        <f>[2]Fevereiro!$I$12</f>
        <v>SO</v>
      </c>
      <c r="J6" s="11" t="str">
        <f>[2]Fevereiro!$I$13</f>
        <v>SO</v>
      </c>
      <c r="K6" s="11" t="str">
        <f>[2]Fevereiro!$I$14</f>
        <v>SO</v>
      </c>
      <c r="L6" s="11" t="str">
        <f>[2]Fevereiro!$I$15</f>
        <v>SO</v>
      </c>
      <c r="M6" s="11" t="str">
        <f>[2]Fevereiro!$I$16</f>
        <v>SO</v>
      </c>
      <c r="N6" s="11" t="str">
        <f>[2]Fevereiro!$I$17</f>
        <v>SO</v>
      </c>
      <c r="O6" s="11" t="str">
        <f>[2]Fevereiro!$I$18</f>
        <v>SO</v>
      </c>
      <c r="P6" s="11" t="str">
        <f>[2]Fevereiro!$I$19</f>
        <v>SO</v>
      </c>
      <c r="Q6" s="11" t="str">
        <f>[2]Fevereiro!$I$20</f>
        <v>SO</v>
      </c>
      <c r="R6" s="11" t="str">
        <f>[2]Fevereiro!$I$21</f>
        <v>SO</v>
      </c>
      <c r="S6" s="11" t="str">
        <f>[2]Fevereiro!$I$22</f>
        <v>SO</v>
      </c>
      <c r="T6" s="133" t="str">
        <f>[2]Fevereiro!$I$23</f>
        <v>SO</v>
      </c>
      <c r="U6" s="133" t="str">
        <f>[2]Fevereiro!$I$24</f>
        <v>SO</v>
      </c>
      <c r="V6" s="133" t="str">
        <f>[2]Fevereiro!$I$25</f>
        <v>SO</v>
      </c>
      <c r="W6" s="133" t="str">
        <f>[2]Fevereiro!$I$26</f>
        <v>SO</v>
      </c>
      <c r="X6" s="133" t="str">
        <f>[2]Fevereiro!$I$27</f>
        <v>SO</v>
      </c>
      <c r="Y6" s="133" t="str">
        <f>[2]Fevereiro!$I$28</f>
        <v>SO</v>
      </c>
      <c r="Z6" s="133" t="str">
        <f>[2]Fevereiro!$I$29</f>
        <v>SO</v>
      </c>
      <c r="AA6" s="133" t="str">
        <f>[2]Fevereiro!$I$30</f>
        <v>SO</v>
      </c>
      <c r="AB6" s="133" t="str">
        <f>[2]Fevereiro!$I$31</f>
        <v>SO</v>
      </c>
      <c r="AC6" s="11" t="str">
        <f>[2]Fevereiro!$I$32</f>
        <v>SO</v>
      </c>
      <c r="AD6" s="11" t="str">
        <f>[2]Fevereiro!$I$33</f>
        <v>SO</v>
      </c>
      <c r="AE6" s="116" t="str">
        <f>[2]Fevereiro!$I$34</f>
        <v>SO</v>
      </c>
    </row>
    <row r="7" spans="1:35" x14ac:dyDescent="0.2">
      <c r="A7" s="92" t="s">
        <v>104</v>
      </c>
      <c r="B7" s="133" t="str">
        <f>[3]Fevereiro!$I$5</f>
        <v>NO</v>
      </c>
      <c r="C7" s="133" t="str">
        <f>[3]Fevereiro!$I$6</f>
        <v>O</v>
      </c>
      <c r="D7" s="133" t="str">
        <f>[3]Fevereiro!$I$7</f>
        <v>SE</v>
      </c>
      <c r="E7" s="133" t="str">
        <f>[3]Fevereiro!$I$8</f>
        <v>L</v>
      </c>
      <c r="F7" s="133" t="str">
        <f>[3]Fevereiro!$I$9</f>
        <v>NE</v>
      </c>
      <c r="G7" s="133" t="str">
        <f>[3]Fevereiro!$I$10</f>
        <v>SE</v>
      </c>
      <c r="H7" s="133" t="str">
        <f>[3]Fevereiro!$I$11</f>
        <v>SE</v>
      </c>
      <c r="I7" s="133" t="str">
        <f>[3]Fevereiro!$I$12</f>
        <v>SE</v>
      </c>
      <c r="J7" s="133" t="str">
        <f>[3]Fevereiro!$I$13</f>
        <v>SE</v>
      </c>
      <c r="K7" s="133" t="str">
        <f>[3]Fevereiro!$I$14</f>
        <v>SE</v>
      </c>
      <c r="L7" s="133" t="str">
        <f>[3]Fevereiro!$I$15</f>
        <v>L</v>
      </c>
      <c r="M7" s="133" t="str">
        <f>[3]Fevereiro!$I$16</f>
        <v>L</v>
      </c>
      <c r="N7" s="133" t="str">
        <f>[3]Fevereiro!$I$17</f>
        <v>L</v>
      </c>
      <c r="O7" s="133" t="str">
        <f>[3]Fevereiro!$I$18</f>
        <v>L</v>
      </c>
      <c r="P7" s="133" t="str">
        <f>[3]Fevereiro!$I$19</f>
        <v>SE</v>
      </c>
      <c r="Q7" s="133" t="str">
        <f>[3]Fevereiro!$I$20</f>
        <v>NE</v>
      </c>
      <c r="R7" s="133" t="str">
        <f>[3]Fevereiro!$I$21</f>
        <v>N</v>
      </c>
      <c r="S7" s="133" t="str">
        <f>[3]Fevereiro!$I$22</f>
        <v>N</v>
      </c>
      <c r="T7" s="133" t="str">
        <f>[3]Fevereiro!$I$23</f>
        <v>NE</v>
      </c>
      <c r="U7" s="133" t="str">
        <f>[3]Fevereiro!$I$24</f>
        <v>O</v>
      </c>
      <c r="V7" s="133" t="str">
        <f>[3]Fevereiro!$I$25</f>
        <v>S</v>
      </c>
      <c r="W7" s="133" t="str">
        <f>[3]Fevereiro!$I$26</f>
        <v>SO</v>
      </c>
      <c r="X7" s="133" t="str">
        <f>[3]Fevereiro!$I$27</f>
        <v>L</v>
      </c>
      <c r="Y7" s="133" t="str">
        <f>[3]Fevereiro!$I$28</f>
        <v>L</v>
      </c>
      <c r="Z7" s="133" t="str">
        <f>[3]Fevereiro!$I$29</f>
        <v>NO</v>
      </c>
      <c r="AA7" s="133" t="str">
        <f>[3]Fevereiro!$I$30</f>
        <v>SO</v>
      </c>
      <c r="AB7" s="133" t="str">
        <f>[3]Fevereiro!$I$31</f>
        <v>SO</v>
      </c>
      <c r="AC7" s="11" t="str">
        <f>[3]Fevereiro!$I$32</f>
        <v>L</v>
      </c>
      <c r="AD7" s="11" t="str">
        <f>[3]Fevereiro!$I$33</f>
        <v>SE</v>
      </c>
      <c r="AE7" s="116" t="s">
        <v>236</v>
      </c>
    </row>
    <row r="8" spans="1:35" x14ac:dyDescent="0.2">
      <c r="A8" s="92" t="s">
        <v>1</v>
      </c>
      <c r="B8" s="11" t="str">
        <f>[4]Fevereiro!$I$5</f>
        <v>*</v>
      </c>
      <c r="C8" s="11" t="str">
        <f>[4]Fevereiro!$I$6</f>
        <v>*</v>
      </c>
      <c r="D8" s="11" t="str">
        <f>[4]Fevereiro!$I$7</f>
        <v>*</v>
      </c>
      <c r="E8" s="11" t="str">
        <f>[4]Fevereiro!$I$8</f>
        <v>*</v>
      </c>
      <c r="F8" s="11" t="str">
        <f>[4]Fevereiro!$I$9</f>
        <v>NO</v>
      </c>
      <c r="G8" s="11" t="str">
        <f>[4]Fevereiro!$I$10</f>
        <v>NO</v>
      </c>
      <c r="H8" s="11" t="str">
        <f>[4]Fevereiro!$I$11</f>
        <v>NO</v>
      </c>
      <c r="I8" s="11" t="str">
        <f>[4]Fevereiro!$I$12</f>
        <v>SE</v>
      </c>
      <c r="J8" s="11" t="str">
        <f>[4]Fevereiro!$I$13</f>
        <v>NO</v>
      </c>
      <c r="K8" s="11" t="str">
        <f>[4]Fevereiro!$I$14</f>
        <v>NO</v>
      </c>
      <c r="L8" s="11" t="str">
        <f>[4]Fevereiro!$I$15</f>
        <v>NE</v>
      </c>
      <c r="M8" s="11" t="str">
        <f>[4]Fevereiro!$I$16</f>
        <v>*</v>
      </c>
      <c r="N8" s="11" t="str">
        <f>[4]Fevereiro!$I$17</f>
        <v>*</v>
      </c>
      <c r="O8" s="11" t="str">
        <f>[4]Fevereiro!$I$18</f>
        <v>*</v>
      </c>
      <c r="P8" s="11" t="str">
        <f>[4]Fevereiro!$I$19</f>
        <v>*</v>
      </c>
      <c r="Q8" s="11" t="str">
        <f>[4]Fevereiro!$I$20</f>
        <v>*</v>
      </c>
      <c r="R8" s="11" t="str">
        <f>[4]Fevereiro!$I$21</f>
        <v>N</v>
      </c>
      <c r="S8" s="11" t="str">
        <f>[4]Fevereiro!$I$22</f>
        <v>N</v>
      </c>
      <c r="T8" s="133" t="str">
        <f>[4]Fevereiro!$I$23</f>
        <v>NO</v>
      </c>
      <c r="U8" s="133" t="str">
        <f>[4]Fevereiro!$I$24</f>
        <v>S</v>
      </c>
      <c r="V8" s="133" t="str">
        <f>[4]Fevereiro!$I$25</f>
        <v>SE</v>
      </c>
      <c r="W8" s="133" t="str">
        <f>[4]Fevereiro!$I$26</f>
        <v>S</v>
      </c>
      <c r="X8" s="133" t="str">
        <f>[4]Fevereiro!$I$27</f>
        <v>S</v>
      </c>
      <c r="Y8" s="133" t="str">
        <f>[4]Fevereiro!$I$28</f>
        <v>*</v>
      </c>
      <c r="Z8" s="133" t="str">
        <f>[4]Fevereiro!$I$29</f>
        <v>*</v>
      </c>
      <c r="AA8" s="133" t="str">
        <f>[4]Fevereiro!$I$30</f>
        <v>*</v>
      </c>
      <c r="AB8" s="133" t="str">
        <f>[4]Fevereiro!$I$31</f>
        <v>*</v>
      </c>
      <c r="AC8" s="11" t="str">
        <f>[4]Fevereiro!$I$32</f>
        <v>*</v>
      </c>
      <c r="AD8" s="11" t="str">
        <f>[4]Fevereiro!$I$33</f>
        <v>*</v>
      </c>
      <c r="AE8" s="116" t="str">
        <f>[4]Fevereiro!$I$34</f>
        <v>NO</v>
      </c>
    </row>
    <row r="9" spans="1:35" x14ac:dyDescent="0.2">
      <c r="A9" s="92" t="s">
        <v>167</v>
      </c>
      <c r="B9" s="11" t="str">
        <f>[5]Fevereiro!$I$5</f>
        <v>NE</v>
      </c>
      <c r="C9" s="11" t="str">
        <f>[5]Fevereiro!$I$6</f>
        <v>NO</v>
      </c>
      <c r="D9" s="11" t="str">
        <f>[5]Fevereiro!$I$7</f>
        <v>SO</v>
      </c>
      <c r="E9" s="11" t="str">
        <f>[5]Fevereiro!$I$8</f>
        <v>NE</v>
      </c>
      <c r="F9" s="11" t="str">
        <f>[5]Fevereiro!$I$9</f>
        <v>NE</v>
      </c>
      <c r="G9" s="11" t="str">
        <f>[5]Fevereiro!$I$10</f>
        <v>NE</v>
      </c>
      <c r="H9" s="11" t="str">
        <f>[5]Fevereiro!$I$11</f>
        <v>NE</v>
      </c>
      <c r="I9" s="11" t="str">
        <f>[5]Fevereiro!$I$12</f>
        <v>L</v>
      </c>
      <c r="J9" s="11" t="str">
        <f>[5]Fevereiro!$I$13</f>
        <v>L</v>
      </c>
      <c r="K9" s="11" t="str">
        <f>[5]Fevereiro!$I$14</f>
        <v>L</v>
      </c>
      <c r="L9" s="11" t="str">
        <f>[5]Fevereiro!$I$15</f>
        <v>L</v>
      </c>
      <c r="M9" s="11" t="str">
        <f>[5]Fevereiro!$I$16</f>
        <v>NE</v>
      </c>
      <c r="N9" s="11" t="str">
        <f>[5]Fevereiro!$I$17</f>
        <v>NE</v>
      </c>
      <c r="O9" s="11" t="str">
        <f>[5]Fevereiro!$I$18</f>
        <v>NE</v>
      </c>
      <c r="P9" s="11" t="str">
        <f>[5]Fevereiro!$I$19</f>
        <v>NE</v>
      </c>
      <c r="Q9" s="11" t="str">
        <f>[5]Fevereiro!$I$20</f>
        <v>N</v>
      </c>
      <c r="R9" s="11" t="str">
        <f>[5]Fevereiro!$I$21</f>
        <v>NE</v>
      </c>
      <c r="S9" s="11" t="str">
        <f>[5]Fevereiro!$I$22</f>
        <v>N</v>
      </c>
      <c r="T9" s="133" t="str">
        <f>[5]Fevereiro!$I$23</f>
        <v>NO</v>
      </c>
      <c r="U9" s="133" t="str">
        <f>[5]Fevereiro!$I$24</f>
        <v>NE</v>
      </c>
      <c r="V9" s="133" t="str">
        <f>[5]Fevereiro!$I$25</f>
        <v>S</v>
      </c>
      <c r="W9" s="133" t="str">
        <f>[5]Fevereiro!$I$26</f>
        <v>S</v>
      </c>
      <c r="X9" s="133" t="str">
        <f>[5]Fevereiro!$I$27</f>
        <v>S</v>
      </c>
      <c r="Y9" s="133" t="str">
        <f>[5]Fevereiro!$I$28</f>
        <v>N</v>
      </c>
      <c r="Z9" s="133" t="str">
        <f>[5]Fevereiro!$I$29</f>
        <v>NO</v>
      </c>
      <c r="AA9" s="133" t="str">
        <f>[5]Fevereiro!$I$30</f>
        <v>SO</v>
      </c>
      <c r="AB9" s="133" t="str">
        <f>[5]Fevereiro!$I$31</f>
        <v>SO</v>
      </c>
      <c r="AC9" s="11" t="str">
        <f>[5]Fevereiro!$I$32</f>
        <v>SO</v>
      </c>
      <c r="AD9" s="11" t="str">
        <f>[5]Fevereiro!$I$33</f>
        <v>SO</v>
      </c>
      <c r="AE9" s="128" t="s">
        <v>230</v>
      </c>
    </row>
    <row r="10" spans="1:35" x14ac:dyDescent="0.2">
      <c r="A10" s="92" t="s">
        <v>111</v>
      </c>
      <c r="B10" s="11" t="str">
        <f>[6]Fevereiro!$I$5</f>
        <v>*</v>
      </c>
      <c r="C10" s="11" t="str">
        <f>[6]Fevereiro!$I$6</f>
        <v>*</v>
      </c>
      <c r="D10" s="11" t="str">
        <f>[6]Fevereiro!$I$7</f>
        <v>*</v>
      </c>
      <c r="E10" s="11" t="str">
        <f>[6]Fevereiro!$I$8</f>
        <v>*</v>
      </c>
      <c r="F10" s="11" t="str">
        <f>[6]Fevereiro!$I$9</f>
        <v>*</v>
      </c>
      <c r="G10" s="11" t="str">
        <f>[6]Fevereiro!$I$10</f>
        <v>*</v>
      </c>
      <c r="H10" s="11" t="str">
        <f>[6]Fevereiro!$I$11</f>
        <v>*</v>
      </c>
      <c r="I10" s="11" t="str">
        <f>[6]Fevereiro!$I$12</f>
        <v>*</v>
      </c>
      <c r="J10" s="11" t="str">
        <f>[6]Fevereiro!$I$13</f>
        <v>*</v>
      </c>
      <c r="K10" s="11" t="str">
        <f>[6]Fevereiro!$I$14</f>
        <v>*</v>
      </c>
      <c r="L10" s="11" t="str">
        <f>[6]Fevereiro!$I$15</f>
        <v>*</v>
      </c>
      <c r="M10" s="11" t="str">
        <f>[6]Fevereiro!$I$16</f>
        <v>*</v>
      </c>
      <c r="N10" s="11" t="str">
        <f>[6]Fevereiro!$I$17</f>
        <v>*</v>
      </c>
      <c r="O10" s="11" t="str">
        <f>[6]Fevereiro!$I$18</f>
        <v>*</v>
      </c>
      <c r="P10" s="11" t="str">
        <f>[6]Fevereiro!$I$19</f>
        <v>*</v>
      </c>
      <c r="Q10" s="11" t="str">
        <f>[6]Fevereiro!$I$20</f>
        <v>*</v>
      </c>
      <c r="R10" s="11" t="str">
        <f>[6]Fevereiro!$I$21</f>
        <v>*</v>
      </c>
      <c r="S10" s="11" t="str">
        <f>[6]Fevereiro!$I$22</f>
        <v>*</v>
      </c>
      <c r="T10" s="133" t="str">
        <f>[6]Fevereiro!$I$23</f>
        <v>*</v>
      </c>
      <c r="U10" s="133" t="str">
        <f>[6]Fevereiro!$I$24</f>
        <v>*</v>
      </c>
      <c r="V10" s="133" t="str">
        <f>[6]Fevereiro!$I$25</f>
        <v>*</v>
      </c>
      <c r="W10" s="133" t="str">
        <f>[6]Fevereiro!$I$26</f>
        <v>*</v>
      </c>
      <c r="X10" s="133" t="str">
        <f>[6]Fevereiro!$I$27</f>
        <v>*</v>
      </c>
      <c r="Y10" s="133" t="str">
        <f>[6]Fevereiro!$I$28</f>
        <v>*</v>
      </c>
      <c r="Z10" s="133" t="str">
        <f>[6]Fevereiro!$I$29</f>
        <v>*</v>
      </c>
      <c r="AA10" s="133" t="str">
        <f>[6]Fevereiro!$I$30</f>
        <v>*</v>
      </c>
      <c r="AB10" s="133" t="str">
        <f>[6]Fevereiro!$I$31</f>
        <v>*</v>
      </c>
      <c r="AC10" s="11" t="str">
        <f>[6]Fevereiro!$I$32</f>
        <v>*</v>
      </c>
      <c r="AD10" s="11" t="str">
        <f>[6]Fevereiro!$I$33</f>
        <v>*</v>
      </c>
      <c r="AE10" s="128" t="str">
        <f>[6]Fevereiro!$I$33</f>
        <v>*</v>
      </c>
    </row>
    <row r="11" spans="1:35" x14ac:dyDescent="0.2">
      <c r="A11" s="92" t="s">
        <v>64</v>
      </c>
      <c r="B11" s="11" t="str">
        <f>[7]Fevereiro!$I$5</f>
        <v>NO</v>
      </c>
      <c r="C11" s="11" t="str">
        <f>[7]Fevereiro!$I$6</f>
        <v>N</v>
      </c>
      <c r="D11" s="11" t="str">
        <f>[7]Fevereiro!$I$7</f>
        <v>SE</v>
      </c>
      <c r="E11" s="11" t="str">
        <f>[7]Fevereiro!$I$8</f>
        <v>L</v>
      </c>
      <c r="F11" s="11" t="str">
        <f>[7]Fevereiro!$I$9</f>
        <v>L</v>
      </c>
      <c r="G11" s="11" t="str">
        <f>[7]Fevereiro!$I$10</f>
        <v>NE</v>
      </c>
      <c r="H11" s="11" t="str">
        <f>[7]Fevereiro!$I$11</f>
        <v>SE</v>
      </c>
      <c r="I11" s="11" t="str">
        <f>[7]Fevereiro!$I$12</f>
        <v>L</v>
      </c>
      <c r="J11" s="11" t="str">
        <f>[7]Fevereiro!$I$13</f>
        <v>L</v>
      </c>
      <c r="K11" s="11" t="str">
        <f>[7]Fevereiro!$I$14</f>
        <v>NO</v>
      </c>
      <c r="L11" s="11" t="str">
        <f>[7]Fevereiro!$I$15</f>
        <v>SE</v>
      </c>
      <c r="M11" s="11" t="str">
        <f>[7]Fevereiro!$I$16</f>
        <v>L</v>
      </c>
      <c r="N11" s="11" t="str">
        <f>[7]Fevereiro!$I$17</f>
        <v>L</v>
      </c>
      <c r="O11" s="11" t="str">
        <f>[7]Fevereiro!$I$18</f>
        <v>L</v>
      </c>
      <c r="P11" s="11" t="str">
        <f>[7]Fevereiro!$I$19</f>
        <v>SE</v>
      </c>
      <c r="Q11" s="11" t="str">
        <f>[7]Fevereiro!$I$20</f>
        <v>L</v>
      </c>
      <c r="R11" s="11" t="str">
        <f>[7]Fevereiro!$I$21</f>
        <v>L</v>
      </c>
      <c r="S11" s="11" t="str">
        <f>[7]Fevereiro!$I$22</f>
        <v>NE</v>
      </c>
      <c r="T11" s="133" t="str">
        <f>[7]Fevereiro!$I$23</f>
        <v>N</v>
      </c>
      <c r="U11" s="133" t="str">
        <f>[7]Fevereiro!$I$24</f>
        <v>NE</v>
      </c>
      <c r="V11" s="133" t="str">
        <f>[7]Fevereiro!$I$25</f>
        <v>O</v>
      </c>
      <c r="W11" s="133" t="str">
        <f>[7]Fevereiro!$I$26</f>
        <v>SO</v>
      </c>
      <c r="X11" s="133" t="str">
        <f>[7]Fevereiro!$I$27</f>
        <v>L</v>
      </c>
      <c r="Y11" s="133" t="str">
        <f>[7]Fevereiro!$I$28</f>
        <v>L</v>
      </c>
      <c r="Z11" s="133" t="str">
        <f>[7]Fevereiro!$I$29</f>
        <v>NE</v>
      </c>
      <c r="AA11" s="133" t="str">
        <f>[7]Fevereiro!$I$30</f>
        <v>NO</v>
      </c>
      <c r="AB11" s="133" t="str">
        <f>[7]Fevereiro!$I$31</f>
        <v>O</v>
      </c>
      <c r="AC11" s="11" t="str">
        <f>[7]Fevereiro!$I$32</f>
        <v>L</v>
      </c>
      <c r="AD11" s="11" t="str">
        <f>[7]Fevereiro!$I$33</f>
        <v>SE</v>
      </c>
      <c r="AE11" s="116" t="s">
        <v>233</v>
      </c>
    </row>
    <row r="12" spans="1:35" x14ac:dyDescent="0.2">
      <c r="A12" s="92" t="s">
        <v>41</v>
      </c>
      <c r="B12" s="124" t="str">
        <f>[8]Fevereiro!$I$5</f>
        <v>N</v>
      </c>
      <c r="C12" s="124" t="str">
        <f>[8]Fevereiro!$I$6</f>
        <v>N</v>
      </c>
      <c r="D12" s="124" t="str">
        <f>[8]Fevereiro!$I$7</f>
        <v>N</v>
      </c>
      <c r="E12" s="124" t="str">
        <f>[8]Fevereiro!$I$8</f>
        <v>N</v>
      </c>
      <c r="F12" s="124" t="str">
        <f>[8]Fevereiro!$I$9</f>
        <v>N</v>
      </c>
      <c r="G12" s="124" t="str">
        <f>[8]Fevereiro!$I$10</f>
        <v>N</v>
      </c>
      <c r="H12" s="124" t="str">
        <f>[8]Fevereiro!$I$11</f>
        <v>N</v>
      </c>
      <c r="I12" s="124" t="str">
        <f>[8]Fevereiro!$I$12</f>
        <v>N</v>
      </c>
      <c r="J12" s="124" t="str">
        <f>[8]Fevereiro!$I$13</f>
        <v>N</v>
      </c>
      <c r="K12" s="124" t="str">
        <f>[8]Fevereiro!$I$14</f>
        <v>N</v>
      </c>
      <c r="L12" s="124" t="str">
        <f>[8]Fevereiro!$I$15</f>
        <v>N</v>
      </c>
      <c r="M12" s="124" t="str">
        <f>[8]Fevereiro!$I$16</f>
        <v>N</v>
      </c>
      <c r="N12" s="124" t="str">
        <f>[8]Fevereiro!$I$17</f>
        <v>N</v>
      </c>
      <c r="O12" s="124" t="str">
        <f>[8]Fevereiro!$I$18</f>
        <v>N</v>
      </c>
      <c r="P12" s="124" t="str">
        <f>[8]Fevereiro!$I$19</f>
        <v>N</v>
      </c>
      <c r="Q12" s="124" t="str">
        <f>[8]Fevereiro!$I$20</f>
        <v>N</v>
      </c>
      <c r="R12" s="124" t="str">
        <f>[8]Fevereiro!$I$21</f>
        <v>N</v>
      </c>
      <c r="S12" s="124" t="str">
        <f>[8]Fevereiro!$I$22</f>
        <v>N</v>
      </c>
      <c r="T12" s="133" t="str">
        <f>[8]Fevereiro!$I$23</f>
        <v>N</v>
      </c>
      <c r="U12" s="133" t="str">
        <f>[8]Fevereiro!$I$24</f>
        <v>N</v>
      </c>
      <c r="V12" s="133" t="str">
        <f>[8]Fevereiro!$I$25</f>
        <v>N</v>
      </c>
      <c r="W12" s="133" t="str">
        <f>[8]Fevereiro!$I$26</f>
        <v>N</v>
      </c>
      <c r="X12" s="133" t="str">
        <f>[8]Fevereiro!$I$27</f>
        <v>N</v>
      </c>
      <c r="Y12" s="133" t="str">
        <f>[8]Fevereiro!$I$28</f>
        <v>N</v>
      </c>
      <c r="Z12" s="133" t="str">
        <f>[8]Fevereiro!$I$29</f>
        <v>N</v>
      </c>
      <c r="AA12" s="133" t="str">
        <f>[8]Fevereiro!$I$30</f>
        <v>N</v>
      </c>
      <c r="AB12" s="133" t="str">
        <f>[8]Fevereiro!$I$31</f>
        <v>N</v>
      </c>
      <c r="AC12" s="11" t="str">
        <f>[8]Fevereiro!$I$32</f>
        <v>N</v>
      </c>
      <c r="AD12" s="11" t="str">
        <f>[8]Fevereiro!$I$33</f>
        <v>N</v>
      </c>
      <c r="AE12" s="116" t="s">
        <v>234</v>
      </c>
      <c r="AG12" t="s">
        <v>47</v>
      </c>
    </row>
    <row r="13" spans="1:35" x14ac:dyDescent="0.2">
      <c r="A13" s="92" t="s">
        <v>114</v>
      </c>
      <c r="B13" s="11" t="str">
        <f>[9]Fevereiro!$I$5</f>
        <v>*</v>
      </c>
      <c r="C13" s="11" t="str">
        <f>[9]Fevereiro!$I$6</f>
        <v>*</v>
      </c>
      <c r="D13" s="11" t="str">
        <f>[9]Fevereiro!$I$7</f>
        <v>*</v>
      </c>
      <c r="E13" s="11" t="str">
        <f>[9]Fevereiro!$I$8</f>
        <v>*</v>
      </c>
      <c r="F13" s="11" t="str">
        <f>[9]Fevereiro!$I$9</f>
        <v>*</v>
      </c>
      <c r="G13" s="11" t="str">
        <f>[9]Fevereiro!$I$10</f>
        <v>*</v>
      </c>
      <c r="H13" s="11" t="str">
        <f>[9]Fevereiro!$I$11</f>
        <v>*</v>
      </c>
      <c r="I13" s="11" t="str">
        <f>[9]Fevereiro!$I$12</f>
        <v>*</v>
      </c>
      <c r="J13" s="11" t="str">
        <f>[9]Fevereiro!$I$13</f>
        <v>*</v>
      </c>
      <c r="K13" s="11" t="str">
        <f>[9]Fevereiro!$I$14</f>
        <v>*</v>
      </c>
      <c r="L13" s="11" t="str">
        <f>[9]Fevereiro!$I$15</f>
        <v>*</v>
      </c>
      <c r="M13" s="11" t="str">
        <f>[9]Fevereiro!$I$16</f>
        <v>*</v>
      </c>
      <c r="N13" s="11" t="str">
        <f>[9]Fevereiro!$I$17</f>
        <v>*</v>
      </c>
      <c r="O13" s="11" t="str">
        <f>[9]Fevereiro!$I$18</f>
        <v>*</v>
      </c>
      <c r="P13" s="11" t="str">
        <f>[9]Fevereiro!$I$19</f>
        <v>*</v>
      </c>
      <c r="Q13" s="11" t="str">
        <f>[9]Fevereiro!$I$20</f>
        <v>*</v>
      </c>
      <c r="R13" s="11" t="str">
        <f>[9]Fevereiro!$I$21</f>
        <v>*</v>
      </c>
      <c r="S13" s="11" t="str">
        <f>[9]Fevereiro!$I$22</f>
        <v>*</v>
      </c>
      <c r="T13" s="11" t="str">
        <f>[9]Fevereiro!$I$23</f>
        <v>*</v>
      </c>
      <c r="U13" s="11" t="str">
        <f>[9]Fevereiro!$I$24</f>
        <v>*</v>
      </c>
      <c r="V13" s="11" t="str">
        <f>[9]Fevereiro!$I$25</f>
        <v>*</v>
      </c>
      <c r="W13" s="11" t="str">
        <f>[9]Fevereiro!$I$26</f>
        <v>*</v>
      </c>
      <c r="X13" s="11" t="str">
        <f>[9]Fevereiro!$I$27</f>
        <v>*</v>
      </c>
      <c r="Y13" s="11" t="str">
        <f>[9]Fevereiro!$I$28</f>
        <v>*</v>
      </c>
      <c r="Z13" s="11" t="str">
        <f>[9]Fevereiro!$I$29</f>
        <v>*</v>
      </c>
      <c r="AA13" s="11" t="str">
        <f>[9]Fevereiro!$I$30</f>
        <v>*</v>
      </c>
      <c r="AB13" s="11" t="str">
        <f>[9]Fevereiro!$I$31</f>
        <v>*</v>
      </c>
      <c r="AC13" s="11" t="str">
        <f>[9]Fevereiro!$I$32</f>
        <v>*</v>
      </c>
      <c r="AD13" s="11" t="str">
        <f>[9]Fevereiro!$I$33</f>
        <v>*</v>
      </c>
      <c r="AE13" s="128" t="str">
        <f>[9]Fevereiro!$I$33</f>
        <v>*</v>
      </c>
      <c r="AI13" t="s">
        <v>47</v>
      </c>
    </row>
    <row r="14" spans="1:35" x14ac:dyDescent="0.2">
      <c r="A14" s="92" t="s">
        <v>118</v>
      </c>
      <c r="B14" s="124" t="str">
        <f>[10]Fevereiro!$I$5</f>
        <v>*</v>
      </c>
      <c r="C14" s="124" t="str">
        <f>[10]Fevereiro!$I$6</f>
        <v>*</v>
      </c>
      <c r="D14" s="124" t="str">
        <f>[10]Fevereiro!$I$7</f>
        <v>*</v>
      </c>
      <c r="E14" s="124" t="str">
        <f>[10]Fevereiro!$I$8</f>
        <v>*</v>
      </c>
      <c r="F14" s="124" t="str">
        <f>[10]Fevereiro!$I$9</f>
        <v>*</v>
      </c>
      <c r="G14" s="124" t="str">
        <f>[10]Fevereiro!$I$10</f>
        <v>*</v>
      </c>
      <c r="H14" s="124" t="str">
        <f>[10]Fevereiro!$I$11</f>
        <v>*</v>
      </c>
      <c r="I14" s="124" t="str">
        <f>[10]Fevereiro!$I$12</f>
        <v>*</v>
      </c>
      <c r="J14" s="124" t="str">
        <f>[10]Fevereiro!$I$13</f>
        <v>*</v>
      </c>
      <c r="K14" s="124" t="str">
        <f>[10]Fevereiro!$I$14</f>
        <v>*</v>
      </c>
      <c r="L14" s="124" t="str">
        <f>[10]Fevereiro!$I$15</f>
        <v>*</v>
      </c>
      <c r="M14" s="124" t="str">
        <f>[10]Fevereiro!$I$16</f>
        <v>*</v>
      </c>
      <c r="N14" s="124" t="str">
        <f>[10]Fevereiro!$I$17</f>
        <v>*</v>
      </c>
      <c r="O14" s="124" t="str">
        <f>[10]Fevereiro!$I$18</f>
        <v>*</v>
      </c>
      <c r="P14" s="124" t="str">
        <f>[10]Fevereiro!$I$19</f>
        <v>*</v>
      </c>
      <c r="Q14" s="124" t="str">
        <f>[10]Fevereiro!$I$20</f>
        <v>*</v>
      </c>
      <c r="R14" s="124" t="str">
        <f>[10]Fevereiro!$I$21</f>
        <v>*</v>
      </c>
      <c r="S14" s="124" t="str">
        <f>[10]Fevereiro!$I$22</f>
        <v>*</v>
      </c>
      <c r="T14" s="133" t="str">
        <f>[10]Fevereiro!$I$23</f>
        <v>*</v>
      </c>
      <c r="U14" s="133" t="str">
        <f>[10]Fevereiro!$I$24</f>
        <v>*</v>
      </c>
      <c r="V14" s="133" t="str">
        <f>[10]Fevereiro!$I$25</f>
        <v>*</v>
      </c>
      <c r="W14" s="133" t="str">
        <f>[10]Fevereiro!$I$26</f>
        <v>*</v>
      </c>
      <c r="X14" s="133" t="str">
        <f>[10]Fevereiro!$I$27</f>
        <v>*</v>
      </c>
      <c r="Y14" s="133" t="str">
        <f>[10]Fevereiro!$I$28</f>
        <v>*</v>
      </c>
      <c r="Z14" s="133" t="str">
        <f>[10]Fevereiro!$I$29</f>
        <v>*</v>
      </c>
      <c r="AA14" s="133" t="str">
        <f>[10]Fevereiro!$I$30</f>
        <v>*</v>
      </c>
      <c r="AB14" s="133" t="str">
        <f>[10]Fevereiro!$I$31</f>
        <v>*</v>
      </c>
      <c r="AC14" s="11" t="str">
        <f>[10]Fevereiro!$I$32</f>
        <v>*</v>
      </c>
      <c r="AD14" s="11" t="str">
        <f>[10]Fevereiro!$I$33</f>
        <v>*</v>
      </c>
      <c r="AE14" s="128" t="str">
        <f>[10]Fevereiro!$I$33</f>
        <v>*</v>
      </c>
    </row>
    <row r="15" spans="1:35" x14ac:dyDescent="0.2">
      <c r="A15" s="92" t="s">
        <v>121</v>
      </c>
      <c r="B15" s="124" t="str">
        <f>[11]Fevereiro!$I$5</f>
        <v>N</v>
      </c>
      <c r="C15" s="124" t="str">
        <f>[11]Fevereiro!$I$6</f>
        <v>N</v>
      </c>
      <c r="D15" s="124" t="str">
        <f>[11]Fevereiro!$I$7</f>
        <v>S</v>
      </c>
      <c r="E15" s="124" t="str">
        <f>[11]Fevereiro!$I$8</f>
        <v>L</v>
      </c>
      <c r="F15" s="124" t="str">
        <f>[11]Fevereiro!$I$9</f>
        <v>NE</v>
      </c>
      <c r="G15" s="124" t="str">
        <f>[11]Fevereiro!$I$10</f>
        <v>NO</v>
      </c>
      <c r="H15" s="124" t="str">
        <f>[11]Fevereiro!$I$11</f>
        <v>L</v>
      </c>
      <c r="I15" s="124" t="str">
        <f>[11]Fevereiro!$I$12</f>
        <v>NE</v>
      </c>
      <c r="J15" s="124" t="str">
        <f>[11]Fevereiro!$I$13</f>
        <v>L</v>
      </c>
      <c r="K15" s="124" t="str">
        <f>[11]Fevereiro!$I$14</f>
        <v>NE</v>
      </c>
      <c r="L15" s="124" t="str">
        <f>[11]Fevereiro!$I$15</f>
        <v>L</v>
      </c>
      <c r="M15" s="124" t="str">
        <f>[11]Fevereiro!$I$16</f>
        <v>NE</v>
      </c>
      <c r="N15" s="124" t="str">
        <f>[11]Fevereiro!$I$17</f>
        <v>NE</v>
      </c>
      <c r="O15" s="124" t="str">
        <f>[11]Fevereiro!$I$18</f>
        <v>NE</v>
      </c>
      <c r="P15" s="124" t="str">
        <f>[11]Fevereiro!$I$19</f>
        <v>N</v>
      </c>
      <c r="Q15" s="124" t="str">
        <f>[11]Fevereiro!$I$20</f>
        <v>N</v>
      </c>
      <c r="R15" s="124" t="str">
        <f>[11]Fevereiro!$I$21</f>
        <v>NE</v>
      </c>
      <c r="S15" s="124" t="str">
        <f>[11]Fevereiro!$I$22</f>
        <v>NE</v>
      </c>
      <c r="T15" s="133" t="str">
        <f>[11]Fevereiro!$I$23</f>
        <v>N</v>
      </c>
      <c r="U15" s="133" t="str">
        <f>[11]Fevereiro!$I$24</f>
        <v>SE</v>
      </c>
      <c r="V15" s="124" t="str">
        <f>[11]Fevereiro!$I$25</f>
        <v>S</v>
      </c>
      <c r="W15" s="133" t="str">
        <f>[11]Fevereiro!$I$26</f>
        <v>S</v>
      </c>
      <c r="X15" s="133" t="str">
        <f>[11]Fevereiro!$I$27</f>
        <v>SO</v>
      </c>
      <c r="Y15" s="133" t="str">
        <f>[11]Fevereiro!$I$28</f>
        <v>NE</v>
      </c>
      <c r="Z15" s="133" t="str">
        <f>[11]Fevereiro!$I$29</f>
        <v>NO</v>
      </c>
      <c r="AA15" s="133" t="str">
        <f>[11]Fevereiro!$I$30</f>
        <v>N</v>
      </c>
      <c r="AB15" s="133" t="str">
        <f>[11]Fevereiro!$I$31</f>
        <v>S</v>
      </c>
      <c r="AC15" s="11" t="str">
        <f>[11]Fevereiro!$I$32</f>
        <v>NE</v>
      </c>
      <c r="AD15" s="11" t="str">
        <f>[11]Fevereiro!$I$33</f>
        <v>SE</v>
      </c>
      <c r="AE15" s="128" t="s">
        <v>233</v>
      </c>
    </row>
    <row r="16" spans="1:35" x14ac:dyDescent="0.2">
      <c r="A16" s="92" t="s">
        <v>168</v>
      </c>
      <c r="B16" s="124" t="str">
        <f>[12]Fevereiro!$I$5</f>
        <v>*</v>
      </c>
      <c r="C16" s="124" t="str">
        <f>[12]Fevereiro!$I$6</f>
        <v>*</v>
      </c>
      <c r="D16" s="124" t="str">
        <f>[12]Fevereiro!$I$7</f>
        <v>*</v>
      </c>
      <c r="E16" s="124" t="str">
        <f>[12]Fevereiro!$I$8</f>
        <v>*</v>
      </c>
      <c r="F16" s="124" t="str">
        <f>[12]Fevereiro!$I$9</f>
        <v>*</v>
      </c>
      <c r="G16" s="124" t="str">
        <f>[12]Fevereiro!$I$10</f>
        <v>*</v>
      </c>
      <c r="H16" s="124" t="str">
        <f>[12]Fevereiro!$I$11</f>
        <v>*</v>
      </c>
      <c r="I16" s="124" t="str">
        <f>[12]Fevereiro!$I$12</f>
        <v>*</v>
      </c>
      <c r="J16" s="124" t="str">
        <f>[12]Fevereiro!$I$13</f>
        <v>*</v>
      </c>
      <c r="K16" s="124" t="str">
        <f>[12]Fevereiro!$I$14</f>
        <v>*</v>
      </c>
      <c r="L16" s="124" t="str">
        <f>[12]Fevereiro!$I$15</f>
        <v>*</v>
      </c>
      <c r="M16" s="124" t="str">
        <f>[12]Fevereiro!$I$16</f>
        <v>*</v>
      </c>
      <c r="N16" s="124" t="str">
        <f>[12]Fevereiro!$I$17</f>
        <v>*</v>
      </c>
      <c r="O16" s="124" t="str">
        <f>[12]Fevereiro!$I$18</f>
        <v>*</v>
      </c>
      <c r="P16" s="124" t="str">
        <f>[12]Fevereiro!$I$19</f>
        <v>*</v>
      </c>
      <c r="Q16" s="124" t="str">
        <f>[12]Fevereiro!$I$20</f>
        <v>*</v>
      </c>
      <c r="R16" s="124" t="str">
        <f>[12]Fevereiro!$I$21</f>
        <v>*</v>
      </c>
      <c r="S16" s="124" t="str">
        <f>[12]Fevereiro!$I$22</f>
        <v>*</v>
      </c>
      <c r="T16" s="133" t="str">
        <f>[12]Fevereiro!$I$23</f>
        <v>*</v>
      </c>
      <c r="U16" s="133" t="str">
        <f>[12]Fevereiro!$I$24</f>
        <v>*</v>
      </c>
      <c r="V16" s="133" t="str">
        <f>[12]Fevereiro!$I$25</f>
        <v>*</v>
      </c>
      <c r="W16" s="133" t="str">
        <f>[12]Fevereiro!$I$26</f>
        <v>*</v>
      </c>
      <c r="X16" s="133" t="str">
        <f>[12]Fevereiro!$I$27</f>
        <v>*</v>
      </c>
      <c r="Y16" s="133" t="str">
        <f>[12]Fevereiro!$I$28</f>
        <v>*</v>
      </c>
      <c r="Z16" s="133" t="str">
        <f>[12]Fevereiro!$I$29</f>
        <v>*</v>
      </c>
      <c r="AA16" s="133" t="str">
        <f>[12]Fevereiro!$I$30</f>
        <v>*</v>
      </c>
      <c r="AB16" s="133" t="str">
        <f>[12]Fevereiro!$I$31</f>
        <v>*</v>
      </c>
      <c r="AC16" s="11" t="str">
        <f>[12]Fevereiro!$I$32</f>
        <v>*</v>
      </c>
      <c r="AD16" s="11" t="str">
        <f>[12]Fevereiro!$I$33</f>
        <v>*</v>
      </c>
      <c r="AE16" s="128" t="str">
        <f>[12]Fevereiro!$I$33</f>
        <v>*</v>
      </c>
      <c r="AG16" t="s">
        <v>47</v>
      </c>
    </row>
    <row r="17" spans="1:37" x14ac:dyDescent="0.2">
      <c r="A17" s="92" t="s">
        <v>2</v>
      </c>
      <c r="B17" s="124" t="str">
        <f>[13]Fevereiro!$I$5</f>
        <v>N</v>
      </c>
      <c r="C17" s="124" t="str">
        <f>[13]Fevereiro!$I$6</f>
        <v>N</v>
      </c>
      <c r="D17" s="124" t="str">
        <f>[13]Fevereiro!$I$7</f>
        <v>N</v>
      </c>
      <c r="E17" s="124" t="str">
        <f>[13]Fevereiro!$I$8</f>
        <v>N</v>
      </c>
      <c r="F17" s="124" t="str">
        <f>[13]Fevereiro!$I$9</f>
        <v>N</v>
      </c>
      <c r="G17" s="124" t="str">
        <f>[13]Fevereiro!$I$10</f>
        <v>N</v>
      </c>
      <c r="H17" s="124" t="str">
        <f>[13]Fevereiro!$I$11</f>
        <v>N</v>
      </c>
      <c r="I17" s="124" t="str">
        <f>[13]Fevereiro!$I$12</f>
        <v>N</v>
      </c>
      <c r="J17" s="124" t="str">
        <f>[13]Fevereiro!$I$13</f>
        <v>N</v>
      </c>
      <c r="K17" s="124" t="str">
        <f>[13]Fevereiro!$I$14</f>
        <v>N</v>
      </c>
      <c r="L17" s="124" t="str">
        <f>[13]Fevereiro!$I$15</f>
        <v>NE</v>
      </c>
      <c r="M17" s="124" t="str">
        <f>[13]Fevereiro!$I$16</f>
        <v>L</v>
      </c>
      <c r="N17" s="124" t="str">
        <f>[13]Fevereiro!$I$17</f>
        <v>L</v>
      </c>
      <c r="O17" s="124" t="str">
        <f>[13]Fevereiro!$I$18</f>
        <v>L</v>
      </c>
      <c r="P17" s="124" t="str">
        <f>[13]Fevereiro!$I$19</f>
        <v>L</v>
      </c>
      <c r="Q17" s="124" t="str">
        <f>[13]Fevereiro!$I$20</f>
        <v>N</v>
      </c>
      <c r="R17" s="124" t="str">
        <f>[13]Fevereiro!$I$21</f>
        <v>N</v>
      </c>
      <c r="S17" s="124" t="str">
        <f>[13]Fevereiro!$I$22</f>
        <v>N</v>
      </c>
      <c r="T17" s="133" t="str">
        <f>[13]Fevereiro!$I$23</f>
        <v>N</v>
      </c>
      <c r="U17" s="133" t="str">
        <f>[13]Fevereiro!$I$24</f>
        <v>N</v>
      </c>
      <c r="V17" s="124" t="str">
        <f>[13]Fevereiro!$I$25</f>
        <v>N</v>
      </c>
      <c r="W17" s="133" t="str">
        <f>[13]Fevereiro!$I$26</f>
        <v>NE</v>
      </c>
      <c r="X17" s="133" t="str">
        <f>[13]Fevereiro!$I$27</f>
        <v>N</v>
      </c>
      <c r="Y17" s="133" t="str">
        <f>[13]Fevereiro!$I$28</f>
        <v>N</v>
      </c>
      <c r="Z17" s="133" t="str">
        <f>[13]Fevereiro!$I$29</f>
        <v>N</v>
      </c>
      <c r="AA17" s="133" t="str">
        <f>[13]Fevereiro!$I$30</f>
        <v>N</v>
      </c>
      <c r="AB17" s="133" t="str">
        <f>[13]Fevereiro!$I$31</f>
        <v>N</v>
      </c>
      <c r="AC17" s="11" t="str">
        <f>[13]Fevereiro!$I$32</f>
        <v>L</v>
      </c>
      <c r="AD17" s="11" t="str">
        <f>[13]Fevereiro!$I$33</f>
        <v>L</v>
      </c>
      <c r="AE17" s="116" t="s">
        <v>234</v>
      </c>
      <c r="AF17" s="12" t="s">
        <v>47</v>
      </c>
      <c r="AG17" t="s">
        <v>47</v>
      </c>
    </row>
    <row r="18" spans="1:37" x14ac:dyDescent="0.2">
      <c r="A18" s="92" t="s">
        <v>3</v>
      </c>
      <c r="B18" s="124" t="str">
        <f>[14]Fevereiro!$I$5</f>
        <v>NO</v>
      </c>
      <c r="C18" s="124" t="str">
        <f>[14]Fevereiro!$I$6</f>
        <v>SO</v>
      </c>
      <c r="D18" s="124" t="str">
        <f>[14]Fevereiro!$I$7</f>
        <v>NO</v>
      </c>
      <c r="E18" s="124" t="str">
        <f>[14]Fevereiro!$I$8</f>
        <v>NO</v>
      </c>
      <c r="F18" s="124" t="str">
        <f>[14]Fevereiro!$I$9</f>
        <v>O</v>
      </c>
      <c r="G18" s="124" t="str">
        <f>[14]Fevereiro!$I$10</f>
        <v>O</v>
      </c>
      <c r="H18" s="124" t="str">
        <f>[14]Fevereiro!$I$11</f>
        <v>SO</v>
      </c>
      <c r="I18" s="124" t="str">
        <f>[14]Fevereiro!$I$12</f>
        <v>O</v>
      </c>
      <c r="J18" s="124" t="str">
        <f>[14]Fevereiro!$I$13</f>
        <v>NO</v>
      </c>
      <c r="K18" s="124" t="str">
        <f>[14]Fevereiro!$I$14</f>
        <v>NO</v>
      </c>
      <c r="L18" s="124" t="str">
        <f>[14]Fevereiro!$I$15</f>
        <v>O</v>
      </c>
      <c r="M18" s="124" t="str">
        <f>[14]Fevereiro!$I$16</f>
        <v>SO</v>
      </c>
      <c r="N18" s="124" t="str">
        <f>[14]Fevereiro!$I$17</f>
        <v>O</v>
      </c>
      <c r="O18" s="124" t="str">
        <f>[14]Fevereiro!$I$18</f>
        <v>O</v>
      </c>
      <c r="P18" s="124" t="str">
        <f>[14]Fevereiro!$I$19</f>
        <v>O</v>
      </c>
      <c r="Q18" s="124" t="str">
        <f>[14]Fevereiro!$I$20</f>
        <v>NO</v>
      </c>
      <c r="R18" s="124" t="str">
        <f>[14]Fevereiro!$I$21</f>
        <v>SO</v>
      </c>
      <c r="S18" s="124" t="str">
        <f>[14]Fevereiro!$I$22</f>
        <v>NO</v>
      </c>
      <c r="T18" s="133" t="str">
        <f>[14]Fevereiro!$I$23</f>
        <v>NO</v>
      </c>
      <c r="U18" s="133" t="str">
        <f>[14]Fevereiro!$I$24</f>
        <v>NO</v>
      </c>
      <c r="V18" s="133" t="str">
        <f>[14]Fevereiro!$I$25</f>
        <v>NO</v>
      </c>
      <c r="W18" s="133" t="str">
        <f>[14]Fevereiro!$I$26</f>
        <v>SO</v>
      </c>
      <c r="X18" s="133" t="str">
        <f>[14]Fevereiro!$I$27</f>
        <v>NO</v>
      </c>
      <c r="Y18" s="133" t="str">
        <f>[14]Fevereiro!$I$28</f>
        <v>NO</v>
      </c>
      <c r="Z18" s="133" t="str">
        <f>[14]Fevereiro!$I$29</f>
        <v>O</v>
      </c>
      <c r="AA18" s="133" t="str">
        <f>[14]Fevereiro!$I$30</f>
        <v>O</v>
      </c>
      <c r="AB18" s="133" t="str">
        <f>[14]Fevereiro!$I$31</f>
        <v>SO</v>
      </c>
      <c r="AC18" s="11" t="str">
        <f>[14]Fevereiro!$I$32</f>
        <v>SO</v>
      </c>
      <c r="AD18" s="11" t="str">
        <f>[14]Fevereiro!$I$33</f>
        <v>SO</v>
      </c>
      <c r="AE18" s="116" t="s">
        <v>237</v>
      </c>
      <c r="AF18" s="12" t="s">
        <v>47</v>
      </c>
      <c r="AG18" t="s">
        <v>47</v>
      </c>
    </row>
    <row r="19" spans="1:37" x14ac:dyDescent="0.2">
      <c r="A19" s="92" t="s">
        <v>4</v>
      </c>
      <c r="B19" s="124" t="str">
        <f>[15]Fevereiro!$I$5</f>
        <v>S</v>
      </c>
      <c r="C19" s="124" t="str">
        <f>[15]Fevereiro!$I$6</f>
        <v>L</v>
      </c>
      <c r="D19" s="124" t="str">
        <f>[15]Fevereiro!$I$7</f>
        <v>SO</v>
      </c>
      <c r="E19" s="124" t="str">
        <f>[15]Fevereiro!$I$8</f>
        <v>SO</v>
      </c>
      <c r="F19" s="124" t="str">
        <f>[15]Fevereiro!$I$9</f>
        <v>SO</v>
      </c>
      <c r="G19" s="124" t="str">
        <f>[15]Fevereiro!$I$10</f>
        <v>S</v>
      </c>
      <c r="H19" s="124" t="str">
        <f>[15]Fevereiro!$I$11</f>
        <v>N</v>
      </c>
      <c r="I19" s="124" t="str">
        <f>[15]Fevereiro!$I$12</f>
        <v>NO</v>
      </c>
      <c r="J19" s="124" t="str">
        <f>[15]Fevereiro!$I$13</f>
        <v>S</v>
      </c>
      <c r="K19" s="124" t="str">
        <f>[15]Fevereiro!$I$14</f>
        <v>S</v>
      </c>
      <c r="L19" s="124" t="str">
        <f>[15]Fevereiro!$I$15</f>
        <v>S</v>
      </c>
      <c r="M19" s="124" t="str">
        <f>[15]Fevereiro!$I$16</f>
        <v>N</v>
      </c>
      <c r="N19" s="124" t="str">
        <f>[15]Fevereiro!$I$17</f>
        <v>S</v>
      </c>
      <c r="O19" s="124" t="str">
        <f>[15]Fevereiro!$I$18</f>
        <v>SO</v>
      </c>
      <c r="P19" s="124" t="str">
        <f>[15]Fevereiro!$I$19</f>
        <v>SO</v>
      </c>
      <c r="Q19" s="124" t="str">
        <f>[15]Fevereiro!$I$20</f>
        <v>S</v>
      </c>
      <c r="R19" s="124" t="str">
        <f>[15]Fevereiro!$I$21</f>
        <v>S</v>
      </c>
      <c r="S19" s="124" t="str">
        <f>[15]Fevereiro!$I$22</f>
        <v>S</v>
      </c>
      <c r="T19" s="133" t="str">
        <f>[15]Fevereiro!$I$23</f>
        <v>SE</v>
      </c>
      <c r="U19" s="133" t="str">
        <f>[15]Fevereiro!$I$24</f>
        <v>SO</v>
      </c>
      <c r="V19" s="133" t="str">
        <f>[15]Fevereiro!$I$25</f>
        <v>L</v>
      </c>
      <c r="W19" s="133" t="str">
        <f>[15]Fevereiro!$I$26</f>
        <v>S</v>
      </c>
      <c r="X19" s="133" t="str">
        <f>[15]Fevereiro!$I$27</f>
        <v>*</v>
      </c>
      <c r="Y19" s="133" t="str">
        <f>[15]Fevereiro!$I$28</f>
        <v>*</v>
      </c>
      <c r="Z19" s="133" t="str">
        <f>[15]Fevereiro!$I$29</f>
        <v>*</v>
      </c>
      <c r="AA19" s="133" t="str">
        <f>[15]Fevereiro!$I$30</f>
        <v>*</v>
      </c>
      <c r="AB19" s="133" t="str">
        <f>[15]Fevereiro!$I$31</f>
        <v>*</v>
      </c>
      <c r="AC19" s="11" t="str">
        <f>[15]Fevereiro!$I$32</f>
        <v>*</v>
      </c>
      <c r="AD19" s="11" t="str">
        <f>[15]Fevereiro!$I$33</f>
        <v>*</v>
      </c>
      <c r="AE19" s="116" t="s">
        <v>232</v>
      </c>
      <c r="AG19" t="s">
        <v>47</v>
      </c>
    </row>
    <row r="20" spans="1:37" x14ac:dyDescent="0.2">
      <c r="A20" s="92" t="s">
        <v>5</v>
      </c>
      <c r="B20" s="133" t="str">
        <f>[16]Fevereiro!$I$5</f>
        <v>L</v>
      </c>
      <c r="C20" s="133" t="str">
        <f>[16]Fevereiro!$I$6</f>
        <v>L</v>
      </c>
      <c r="D20" s="133" t="str">
        <f>[16]Fevereiro!$I$7</f>
        <v>L</v>
      </c>
      <c r="E20" s="133" t="str">
        <f>[16]Fevereiro!$I$8</f>
        <v>NO</v>
      </c>
      <c r="F20" s="133" t="str">
        <f>[16]Fevereiro!$I$9</f>
        <v>L</v>
      </c>
      <c r="G20" s="133" t="str">
        <f>[16]Fevereiro!$I$10</f>
        <v>L</v>
      </c>
      <c r="H20" s="133" t="str">
        <f>[16]Fevereiro!$I$11</f>
        <v>NO</v>
      </c>
      <c r="I20" s="133" t="str">
        <f>[16]Fevereiro!$I$12</f>
        <v>NO</v>
      </c>
      <c r="J20" s="133" t="str">
        <f>[16]Fevereiro!$I$13</f>
        <v>NO</v>
      </c>
      <c r="K20" s="133" t="str">
        <f>[16]Fevereiro!$I$14</f>
        <v>N</v>
      </c>
      <c r="L20" s="133" t="str">
        <f>[16]Fevereiro!$I$15</f>
        <v>N</v>
      </c>
      <c r="M20" s="133" t="str">
        <f>[16]Fevereiro!$I$16</f>
        <v>O</v>
      </c>
      <c r="N20" s="133" t="str">
        <f>[16]Fevereiro!$I$17</f>
        <v>NE</v>
      </c>
      <c r="O20" s="133" t="str">
        <f>[16]Fevereiro!$I$18</f>
        <v>L</v>
      </c>
      <c r="P20" s="133" t="str">
        <f>[16]Fevereiro!$I$19</f>
        <v>NO</v>
      </c>
      <c r="Q20" s="133" t="str">
        <f>[16]Fevereiro!$I$20</f>
        <v>N</v>
      </c>
      <c r="R20" s="133" t="str">
        <f>[16]Fevereiro!$I$21</f>
        <v>N</v>
      </c>
      <c r="S20" s="133" t="str">
        <f>[16]Fevereiro!$I$22</f>
        <v>N</v>
      </c>
      <c r="T20" s="133" t="str">
        <f>[16]Fevereiro!$I$23</f>
        <v>L</v>
      </c>
      <c r="U20" s="133" t="str">
        <f>[16]Fevereiro!$I$24</f>
        <v>SE</v>
      </c>
      <c r="V20" s="133" t="str">
        <f>[16]Fevereiro!$I$25</f>
        <v>S</v>
      </c>
      <c r="W20" s="133" t="str">
        <f>[16]Fevereiro!$I$26</f>
        <v>S</v>
      </c>
      <c r="X20" s="133" t="str">
        <f>[16]Fevereiro!$I$27</f>
        <v>S</v>
      </c>
      <c r="Y20" s="133" t="str">
        <f>[16]Fevereiro!$I$28</f>
        <v>N</v>
      </c>
      <c r="Z20" s="133" t="str">
        <f>[16]Fevereiro!$I$29</f>
        <v>N</v>
      </c>
      <c r="AA20" s="133" t="str">
        <f>[16]Fevereiro!$I$30</f>
        <v>O</v>
      </c>
      <c r="AB20" s="133" t="str">
        <f>[16]Fevereiro!$I$31</f>
        <v>SO</v>
      </c>
      <c r="AC20" s="11" t="str">
        <f>[16]Fevereiro!$I$32</f>
        <v>NO</v>
      </c>
      <c r="AD20" s="11" t="str">
        <f>[16]Fevereiro!$I$33</f>
        <v>O</v>
      </c>
      <c r="AE20" s="116" t="s">
        <v>233</v>
      </c>
      <c r="AG20" t="s">
        <v>47</v>
      </c>
      <c r="AH20" t="s">
        <v>47</v>
      </c>
      <c r="AI20" t="s">
        <v>47</v>
      </c>
    </row>
    <row r="21" spans="1:37" x14ac:dyDescent="0.2">
      <c r="A21" s="92" t="s">
        <v>43</v>
      </c>
      <c r="B21" s="133" t="str">
        <f>[17]Fevereiro!$I$5</f>
        <v>NE</v>
      </c>
      <c r="C21" s="133" t="str">
        <f>[17]Fevereiro!$I$6</f>
        <v>NE</v>
      </c>
      <c r="D21" s="133" t="str">
        <f>[17]Fevereiro!$I$7</f>
        <v>NE</v>
      </c>
      <c r="E21" s="133" t="str">
        <f>[17]Fevereiro!$I$8</f>
        <v>NE</v>
      </c>
      <c r="F21" s="133" t="str">
        <f>[17]Fevereiro!$I$9</f>
        <v>NE</v>
      </c>
      <c r="G21" s="133" t="str">
        <f>[17]Fevereiro!$I$10</f>
        <v>NE</v>
      </c>
      <c r="H21" s="133" t="str">
        <f>[17]Fevereiro!$I$11</f>
        <v>S</v>
      </c>
      <c r="I21" s="133" t="str">
        <f>[17]Fevereiro!$I$12</f>
        <v>NE</v>
      </c>
      <c r="J21" s="133" t="str">
        <f>[17]Fevereiro!$I$13</f>
        <v>N</v>
      </c>
      <c r="K21" s="133" t="str">
        <f>[17]Fevereiro!$I$14</f>
        <v>N</v>
      </c>
      <c r="L21" s="133" t="str">
        <f>[17]Fevereiro!$I$15</f>
        <v>NO</v>
      </c>
      <c r="M21" s="133" t="str">
        <f>[17]Fevereiro!$I$16</f>
        <v>NE</v>
      </c>
      <c r="N21" s="133" t="str">
        <f>[17]Fevereiro!$I$17</f>
        <v>SO</v>
      </c>
      <c r="O21" s="133" t="str">
        <f>[17]Fevereiro!$I$18</f>
        <v>NE</v>
      </c>
      <c r="P21" s="133" t="str">
        <f>[17]Fevereiro!$I$19</f>
        <v>NE</v>
      </c>
      <c r="Q21" s="133" t="str">
        <f>[17]Fevereiro!$I$20</f>
        <v>NE</v>
      </c>
      <c r="R21" s="133" t="str">
        <f>[17]Fevereiro!$I$21</f>
        <v>NE</v>
      </c>
      <c r="S21" s="133" t="str">
        <f>[17]Fevereiro!$I$22</f>
        <v>NE</v>
      </c>
      <c r="T21" s="133" t="str">
        <f>[17]Fevereiro!$I$23</f>
        <v>N</v>
      </c>
      <c r="U21" s="133" t="str">
        <f>[17]Fevereiro!$I$24</f>
        <v>N</v>
      </c>
      <c r="V21" s="133" t="str">
        <f>[17]Fevereiro!$I$25</f>
        <v>N</v>
      </c>
      <c r="W21" s="133" t="str">
        <f>[17]Fevereiro!$I$26</f>
        <v>NE</v>
      </c>
      <c r="X21" s="133" t="str">
        <f>[17]Fevereiro!$I$27</f>
        <v>N</v>
      </c>
      <c r="Y21" s="133" t="str">
        <f>[17]Fevereiro!$I$28</f>
        <v>NE</v>
      </c>
      <c r="Z21" s="133" t="str">
        <f>[17]Fevereiro!$I$29</f>
        <v>NE</v>
      </c>
      <c r="AA21" s="133" t="str">
        <f>[17]Fevereiro!$I$30</f>
        <v>N</v>
      </c>
      <c r="AB21" s="133" t="str">
        <f>[17]Fevereiro!$I$31</f>
        <v>SO</v>
      </c>
      <c r="AC21" s="11" t="str">
        <f>[17]Fevereiro!$I$32</f>
        <v>NE</v>
      </c>
      <c r="AD21" s="11" t="str">
        <f>[17]Fevereiro!$I$33</f>
        <v>L</v>
      </c>
      <c r="AE21" s="116" t="s">
        <v>230</v>
      </c>
      <c r="AH21" t="s">
        <v>47</v>
      </c>
    </row>
    <row r="22" spans="1:37" x14ac:dyDescent="0.2">
      <c r="A22" s="92" t="s">
        <v>6</v>
      </c>
      <c r="B22" s="133" t="str">
        <f>[18]Fevereiro!$I$5</f>
        <v>NO</v>
      </c>
      <c r="C22" s="133" t="str">
        <f>[18]Fevereiro!$I$6</f>
        <v>L</v>
      </c>
      <c r="D22" s="133" t="str">
        <f>[18]Fevereiro!$I$7</f>
        <v>SO</v>
      </c>
      <c r="E22" s="133" t="str">
        <f>[18]Fevereiro!$I$8</f>
        <v>NO</v>
      </c>
      <c r="F22" s="133" t="str">
        <f>[18]Fevereiro!$I$9</f>
        <v>L</v>
      </c>
      <c r="G22" s="133" t="str">
        <f>[18]Fevereiro!$I$10</f>
        <v>NO</v>
      </c>
      <c r="H22" s="133" t="str">
        <f>[18]Fevereiro!$I$11</f>
        <v>NO</v>
      </c>
      <c r="I22" s="133" t="str">
        <f>[18]Fevereiro!$I$12</f>
        <v>SE</v>
      </c>
      <c r="J22" s="133" t="str">
        <f>[18]Fevereiro!$I$13</f>
        <v>NO</v>
      </c>
      <c r="K22" s="133" t="str">
        <f>[18]Fevereiro!$I$14</f>
        <v>NO</v>
      </c>
      <c r="L22" s="133" t="str">
        <f>[18]Fevereiro!$I$15</f>
        <v>NO</v>
      </c>
      <c r="M22" s="133" t="str">
        <f>[18]Fevereiro!$I$16</f>
        <v>SE</v>
      </c>
      <c r="N22" s="133" t="str">
        <f>[18]Fevereiro!$I$17</f>
        <v>L</v>
      </c>
      <c r="O22" s="133" t="str">
        <f>[18]Fevereiro!$I$18</f>
        <v>O</v>
      </c>
      <c r="P22" s="133" t="str">
        <f>[18]Fevereiro!$I$19</f>
        <v>NE</v>
      </c>
      <c r="Q22" s="133" t="str">
        <f>[18]Fevereiro!$I$20</f>
        <v>NE</v>
      </c>
      <c r="R22" s="133" t="str">
        <f>[18]Fevereiro!$I$21</f>
        <v>NO</v>
      </c>
      <c r="S22" s="133" t="str">
        <f>[18]Fevereiro!$I$22</f>
        <v>L</v>
      </c>
      <c r="T22" s="133" t="str">
        <f>[18]Fevereiro!$I$23</f>
        <v>NO</v>
      </c>
      <c r="U22" s="133" t="str">
        <f>[18]Fevereiro!$I$24</f>
        <v>L</v>
      </c>
      <c r="V22" s="133" t="str">
        <f>[18]Fevereiro!$I$25</f>
        <v>SE</v>
      </c>
      <c r="W22" s="133" t="str">
        <f>[18]Fevereiro!$I$26</f>
        <v>NO</v>
      </c>
      <c r="X22" s="133" t="str">
        <f>[18]Fevereiro!$I$27</f>
        <v>NO</v>
      </c>
      <c r="Y22" s="133" t="str">
        <f>[18]Fevereiro!$I$28</f>
        <v>L</v>
      </c>
      <c r="Z22" s="133" t="str">
        <f>[18]Fevereiro!$I$29</f>
        <v>L</v>
      </c>
      <c r="AA22" s="133" t="str">
        <f>[18]Fevereiro!$I$30</f>
        <v>NO</v>
      </c>
      <c r="AB22" s="133" t="str">
        <f>[18]Fevereiro!$I$31</f>
        <v>S</v>
      </c>
      <c r="AC22" s="11" t="str">
        <f>[18]Fevereiro!$I$32</f>
        <v>O</v>
      </c>
      <c r="AD22" s="11" t="str">
        <f>[18]Fevereiro!$I$33</f>
        <v>SE</v>
      </c>
      <c r="AE22" s="116" t="s">
        <v>237</v>
      </c>
      <c r="AH22" t="s">
        <v>47</v>
      </c>
    </row>
    <row r="23" spans="1:37" x14ac:dyDescent="0.2">
      <c r="A23" s="92" t="s">
        <v>7</v>
      </c>
      <c r="B23" s="124" t="str">
        <f>[19]Fevereiro!$I$5</f>
        <v>S</v>
      </c>
      <c r="C23" s="124" t="str">
        <f>[19]Fevereiro!$I$6</f>
        <v>SE</v>
      </c>
      <c r="D23" s="124" t="str">
        <f>[19]Fevereiro!$I$7</f>
        <v>NO</v>
      </c>
      <c r="E23" s="124" t="str">
        <f>[19]Fevereiro!$I$8</f>
        <v>SO</v>
      </c>
      <c r="F23" s="124" t="str">
        <f>[19]Fevereiro!$I$9</f>
        <v>S</v>
      </c>
      <c r="G23" s="124" t="str">
        <f>[19]Fevereiro!$I$10</f>
        <v>S</v>
      </c>
      <c r="H23" s="124" t="str">
        <f>[19]Fevereiro!$I$11</f>
        <v>O</v>
      </c>
      <c r="I23" s="124" t="str">
        <f>[19]Fevereiro!$I$12</f>
        <v>O</v>
      </c>
      <c r="J23" s="124" t="str">
        <f>[19]Fevereiro!$I$13</f>
        <v>O</v>
      </c>
      <c r="K23" s="124" t="str">
        <f>[19]Fevereiro!$I$14</f>
        <v>SO</v>
      </c>
      <c r="L23" s="124" t="str">
        <f>[19]Fevereiro!$I$15</f>
        <v>SO</v>
      </c>
      <c r="M23" s="124" t="str">
        <f>[19]Fevereiro!$I$16</f>
        <v>SO</v>
      </c>
      <c r="N23" s="124" t="str">
        <f>[19]Fevereiro!$I$17</f>
        <v>SO</v>
      </c>
      <c r="O23" s="124" t="str">
        <f>[19]Fevereiro!$I$18</f>
        <v>SO</v>
      </c>
      <c r="P23" s="124" t="str">
        <f>[19]Fevereiro!$I$19</f>
        <v>SO</v>
      </c>
      <c r="Q23" s="124" t="str">
        <f>[19]Fevereiro!$I$20</f>
        <v>S</v>
      </c>
      <c r="R23" s="124" t="str">
        <f>[19]Fevereiro!$I$21</f>
        <v>SE</v>
      </c>
      <c r="S23" s="124" t="str">
        <f>[19]Fevereiro!$I$22</f>
        <v>SE</v>
      </c>
      <c r="T23" s="133" t="str">
        <f>[19]Fevereiro!$I$23</f>
        <v>SE</v>
      </c>
      <c r="U23" s="133" t="str">
        <f>[19]Fevereiro!$I$24</f>
        <v>NE</v>
      </c>
      <c r="V23" s="133" t="str">
        <f>[19]Fevereiro!$I$25</f>
        <v>N</v>
      </c>
      <c r="W23" s="133" t="str">
        <f>[19]Fevereiro!$I$26</f>
        <v>N</v>
      </c>
      <c r="X23" s="133" t="str">
        <f>[19]Fevereiro!$I$27</f>
        <v>N</v>
      </c>
      <c r="Y23" s="133" t="str">
        <f>[19]Fevereiro!$I$28</f>
        <v>S</v>
      </c>
      <c r="Z23" s="133" t="str">
        <f>[19]Fevereiro!$I$29</f>
        <v>S</v>
      </c>
      <c r="AA23" s="133" t="str">
        <f>[19]Fevereiro!$I$30</f>
        <v>SE</v>
      </c>
      <c r="AB23" s="133" t="str">
        <f>[19]Fevereiro!$I$31</f>
        <v>N</v>
      </c>
      <c r="AC23" s="11" t="str">
        <f>[19]Fevereiro!$I$32</f>
        <v>NO</v>
      </c>
      <c r="AD23" s="11" t="str">
        <f>[19]Fevereiro!$I$33</f>
        <v>O</v>
      </c>
      <c r="AE23" s="116" t="s">
        <v>232</v>
      </c>
      <c r="AG23" t="s">
        <v>47</v>
      </c>
      <c r="AH23" t="s">
        <v>47</v>
      </c>
      <c r="AI23" t="s">
        <v>47</v>
      </c>
    </row>
    <row r="24" spans="1:37" x14ac:dyDescent="0.2">
      <c r="A24" s="92" t="s">
        <v>169</v>
      </c>
      <c r="B24" s="124" t="str">
        <f>[20]Fevereiro!$I$5</f>
        <v>*</v>
      </c>
      <c r="C24" s="124" t="str">
        <f>[20]Fevereiro!$I$6</f>
        <v>*</v>
      </c>
      <c r="D24" s="124" t="str">
        <f>[20]Fevereiro!$I$7</f>
        <v>*</v>
      </c>
      <c r="E24" s="124" t="str">
        <f>[20]Fevereiro!$I$8</f>
        <v>*</v>
      </c>
      <c r="F24" s="124" t="str">
        <f>[20]Fevereiro!$I$9</f>
        <v>*</v>
      </c>
      <c r="G24" s="124" t="str">
        <f>[20]Fevereiro!$I$10</f>
        <v>*</v>
      </c>
      <c r="H24" s="124" t="str">
        <f>[20]Fevereiro!$I$11</f>
        <v>*</v>
      </c>
      <c r="I24" s="124" t="str">
        <f>[20]Fevereiro!$I$12</f>
        <v>*</v>
      </c>
      <c r="J24" s="124" t="str">
        <f>[20]Fevereiro!$I$13</f>
        <v>*</v>
      </c>
      <c r="K24" s="124" t="str">
        <f>[20]Fevereiro!$I$14</f>
        <v>*</v>
      </c>
      <c r="L24" s="124" t="str">
        <f>[20]Fevereiro!$I$15</f>
        <v>*</v>
      </c>
      <c r="M24" s="124" t="str">
        <f>[20]Fevereiro!$I$16</f>
        <v>*</v>
      </c>
      <c r="N24" s="124" t="str">
        <f>[20]Fevereiro!$I$17</f>
        <v>*</v>
      </c>
      <c r="O24" s="124" t="str">
        <f>[20]Fevereiro!$I$18</f>
        <v>*</v>
      </c>
      <c r="P24" s="124" t="str">
        <f>[20]Fevereiro!$I$19</f>
        <v>*</v>
      </c>
      <c r="Q24" s="124" t="str">
        <f>[20]Fevereiro!$I$20</f>
        <v>*</v>
      </c>
      <c r="R24" s="124" t="str">
        <f>[20]Fevereiro!$I$21</f>
        <v>*</v>
      </c>
      <c r="S24" s="124" t="str">
        <f>[20]Fevereiro!$I$22</f>
        <v>*</v>
      </c>
      <c r="T24" s="124" t="str">
        <f>[20]Fevereiro!$I$23</f>
        <v>*</v>
      </c>
      <c r="U24" s="124" t="str">
        <f>[20]Fevereiro!$I$24</f>
        <v>*</v>
      </c>
      <c r="V24" s="124" t="str">
        <f>[20]Fevereiro!$I$25</f>
        <v>*</v>
      </c>
      <c r="W24" s="124" t="str">
        <f>[20]Fevereiro!$I$26</f>
        <v>*</v>
      </c>
      <c r="X24" s="124" t="str">
        <f>[20]Fevereiro!$I$27</f>
        <v>*</v>
      </c>
      <c r="Y24" s="124" t="str">
        <f>[20]Fevereiro!$I$28</f>
        <v>*</v>
      </c>
      <c r="Z24" s="124" t="str">
        <f>[20]Fevereiro!$I$29</f>
        <v>*</v>
      </c>
      <c r="AA24" s="124" t="str">
        <f>[20]Fevereiro!$I$30</f>
        <v>*</v>
      </c>
      <c r="AB24" s="124" t="str">
        <f>[20]Fevereiro!$I$31</f>
        <v>*</v>
      </c>
      <c r="AC24" s="11" t="str">
        <f>[20]Fevereiro!$I$32</f>
        <v>*</v>
      </c>
      <c r="AD24" s="11" t="str">
        <f>[20]Fevereiro!$I$33</f>
        <v>*</v>
      </c>
      <c r="AE24" s="128" t="str">
        <f>[20]Fevereiro!$I$33</f>
        <v>*</v>
      </c>
      <c r="AH24" t="s">
        <v>47</v>
      </c>
      <c r="AI24" t="s">
        <v>47</v>
      </c>
    </row>
    <row r="25" spans="1:37" x14ac:dyDescent="0.2">
      <c r="A25" s="92" t="s">
        <v>170</v>
      </c>
      <c r="B25" s="133" t="str">
        <f>[21]Fevereiro!$I$5</f>
        <v>NE</v>
      </c>
      <c r="C25" s="133" t="str">
        <f>[21]Fevereiro!$I$6</f>
        <v>N</v>
      </c>
      <c r="D25" s="133" t="str">
        <f>[21]Fevereiro!$I$7</f>
        <v>L</v>
      </c>
      <c r="E25" s="133" t="str">
        <f>[21]Fevereiro!$I$8</f>
        <v>NE</v>
      </c>
      <c r="F25" s="133" t="str">
        <f>[21]Fevereiro!$I$9</f>
        <v>NE</v>
      </c>
      <c r="G25" s="133" t="str">
        <f>[21]Fevereiro!$I$10</f>
        <v>NE</v>
      </c>
      <c r="H25" s="133" t="str">
        <f>[21]Fevereiro!$I$11</f>
        <v>L</v>
      </c>
      <c r="I25" s="133" t="str">
        <f>[21]Fevereiro!$I$12</f>
        <v>L</v>
      </c>
      <c r="J25" s="133" t="str">
        <f>[21]Fevereiro!$I$13</f>
        <v>L</v>
      </c>
      <c r="K25" s="133" t="str">
        <f>[21]Fevereiro!$I$14</f>
        <v>SE</v>
      </c>
      <c r="L25" s="133" t="str">
        <f>[21]Fevereiro!$I$15</f>
        <v>NE</v>
      </c>
      <c r="M25" s="133" t="str">
        <f>[21]Fevereiro!$I$16</f>
        <v>NE</v>
      </c>
      <c r="N25" s="133" t="str">
        <f>[21]Fevereiro!$I$17</f>
        <v>NE</v>
      </c>
      <c r="O25" s="133" t="str">
        <f>[21]Fevereiro!$I$18</f>
        <v>NE</v>
      </c>
      <c r="P25" s="133" t="str">
        <f>[21]Fevereiro!$I$19</f>
        <v>NE</v>
      </c>
      <c r="Q25" s="133" t="str">
        <f>[21]Fevereiro!$I$20</f>
        <v>N</v>
      </c>
      <c r="R25" s="133" t="str">
        <f>[21]Fevereiro!$I$21</f>
        <v>NE</v>
      </c>
      <c r="S25" s="133" t="str">
        <f>[21]Fevereiro!$I$22</f>
        <v>NE</v>
      </c>
      <c r="T25" s="11" t="s">
        <v>226</v>
      </c>
      <c r="U25" s="133" t="str">
        <f>[21]Fevereiro!$I$24</f>
        <v>SO</v>
      </c>
      <c r="V25" s="133" t="str">
        <f>[21]Fevereiro!$I$25</f>
        <v>S</v>
      </c>
      <c r="W25" s="133" t="str">
        <f>[21]Fevereiro!$I$26</f>
        <v>S</v>
      </c>
      <c r="X25" s="133" t="str">
        <f>[21]Fevereiro!$I$27</f>
        <v>NE</v>
      </c>
      <c r="Y25" s="133" t="str">
        <f>[21]Fevereiro!$I$28</f>
        <v>NE</v>
      </c>
      <c r="Z25" s="133" t="str">
        <f>[21]Fevereiro!$I$29</f>
        <v>N</v>
      </c>
      <c r="AA25" s="133" t="str">
        <f>[21]Fevereiro!$I$30</f>
        <v>S</v>
      </c>
      <c r="AB25" s="133" t="str">
        <f>[21]Fevereiro!$I$31</f>
        <v>S</v>
      </c>
      <c r="AC25" s="11" t="str">
        <f>[21]Fevereiro!$I$32</f>
        <v>L</v>
      </c>
      <c r="AD25" s="11" t="str">
        <f>[21]Fevereiro!$I$33</f>
        <v>NE</v>
      </c>
      <c r="AE25" s="128" t="s">
        <v>230</v>
      </c>
      <c r="AI25" t="s">
        <v>47</v>
      </c>
    </row>
    <row r="26" spans="1:37" x14ac:dyDescent="0.2">
      <c r="A26" s="92" t="s">
        <v>171</v>
      </c>
      <c r="B26" s="133" t="str">
        <f>[22]Fevereiro!$I$5</f>
        <v>NO</v>
      </c>
      <c r="C26" s="133" t="str">
        <f>[22]Fevereiro!$I$6</f>
        <v>NO</v>
      </c>
      <c r="D26" s="133" t="str">
        <f>[22]Fevereiro!$I$7</f>
        <v>SE</v>
      </c>
      <c r="E26" s="133" t="str">
        <f>[22]Fevereiro!$I$8</f>
        <v>L</v>
      </c>
      <c r="F26" s="133" t="str">
        <f>[22]Fevereiro!$I$9</f>
        <v>SE</v>
      </c>
      <c r="G26" s="133" t="str">
        <f>[22]Fevereiro!$I$10</f>
        <v>SE</v>
      </c>
      <c r="H26" s="133" t="str">
        <f>[22]Fevereiro!$I$11</f>
        <v>SE</v>
      </c>
      <c r="I26" s="133" t="str">
        <f>[22]Fevereiro!$I$12</f>
        <v>SE</v>
      </c>
      <c r="J26" s="133" t="str">
        <f>[22]Fevereiro!$I$13</f>
        <v>L</v>
      </c>
      <c r="K26" s="133" t="str">
        <f>[22]Fevereiro!$I$14</f>
        <v>NE</v>
      </c>
      <c r="L26" s="133" t="str">
        <f>[22]Fevereiro!$I$15</f>
        <v>L</v>
      </c>
      <c r="M26" s="133" t="str">
        <f>[22]Fevereiro!$I$16</f>
        <v>L</v>
      </c>
      <c r="N26" s="133" t="str">
        <f>[22]Fevereiro!$I$17</f>
        <v>L</v>
      </c>
      <c r="O26" s="133" t="str">
        <f>[22]Fevereiro!$I$18</f>
        <v>L</v>
      </c>
      <c r="P26" s="133" t="str">
        <f>[22]Fevereiro!$I$19</f>
        <v>L</v>
      </c>
      <c r="Q26" s="133" t="str">
        <f>[22]Fevereiro!$I$20</f>
        <v>N</v>
      </c>
      <c r="R26" s="133" t="str">
        <f>[22]Fevereiro!$I$21</f>
        <v>NO</v>
      </c>
      <c r="S26" s="133" t="str">
        <f>[22]Fevereiro!$I$22</f>
        <v>L</v>
      </c>
      <c r="T26" s="133" t="str">
        <f>[22]Fevereiro!$I$23</f>
        <v>SO</v>
      </c>
      <c r="U26" s="133" t="str">
        <f>[22]Fevereiro!$I$24</f>
        <v>SO</v>
      </c>
      <c r="V26" s="133" t="str">
        <f>[22]Fevereiro!$I$25</f>
        <v>SO</v>
      </c>
      <c r="W26" s="133" t="str">
        <f>[22]Fevereiro!$I$26</f>
        <v>S</v>
      </c>
      <c r="X26" s="133" t="str">
        <f>[22]Fevereiro!$I$27</f>
        <v>S</v>
      </c>
      <c r="Y26" s="133" t="str">
        <f>[22]Fevereiro!$I$28</f>
        <v>L</v>
      </c>
      <c r="Z26" s="133" t="str">
        <f>[22]Fevereiro!$I$29</f>
        <v>NO</v>
      </c>
      <c r="AA26" s="133" t="str">
        <f>[22]Fevereiro!$I$30</f>
        <v>S</v>
      </c>
      <c r="AB26" s="133" t="str">
        <f>[22]Fevereiro!$I$31</f>
        <v>S</v>
      </c>
      <c r="AC26" s="11" t="str">
        <f>[22]Fevereiro!$I$32</f>
        <v>SE</v>
      </c>
      <c r="AD26" s="11" t="str">
        <f>[22]Fevereiro!$I$33</f>
        <v>SE</v>
      </c>
      <c r="AE26" s="128" t="s">
        <v>236</v>
      </c>
    </row>
    <row r="27" spans="1:37" x14ac:dyDescent="0.2">
      <c r="A27" s="92" t="s">
        <v>8</v>
      </c>
      <c r="B27" s="124" t="str">
        <f>[23]Fevereiro!$I$5</f>
        <v>S</v>
      </c>
      <c r="C27" s="124" t="str">
        <f>[23]Fevereiro!$I$6</f>
        <v>L</v>
      </c>
      <c r="D27" s="124" t="str">
        <f>[23]Fevereiro!$I$7</f>
        <v>S</v>
      </c>
      <c r="E27" s="124" t="str">
        <f>[23]Fevereiro!$I$8</f>
        <v>S</v>
      </c>
      <c r="F27" s="124" t="str">
        <f>[23]Fevereiro!$I$9</f>
        <v>S</v>
      </c>
      <c r="G27" s="124" t="str">
        <f>[23]Fevereiro!$I$10</f>
        <v>SE</v>
      </c>
      <c r="H27" s="124" t="str">
        <f>[23]Fevereiro!$I$11</f>
        <v>SO</v>
      </c>
      <c r="I27" s="124" t="str">
        <f>[23]Fevereiro!$I$12</f>
        <v>S</v>
      </c>
      <c r="J27" s="124" t="str">
        <f>[23]Fevereiro!$I$13</f>
        <v>S</v>
      </c>
      <c r="K27" s="124" t="str">
        <f>[23]Fevereiro!$I$14</f>
        <v>O</v>
      </c>
      <c r="L27" s="124" t="str">
        <f>[23]Fevereiro!$I$15</f>
        <v>S</v>
      </c>
      <c r="M27" s="124" t="str">
        <f>[23]Fevereiro!$I$16</f>
        <v>S</v>
      </c>
      <c r="N27" s="124" t="str">
        <f>[23]Fevereiro!$I$17</f>
        <v>S</v>
      </c>
      <c r="O27" s="124" t="str">
        <f>[23]Fevereiro!$I$18</f>
        <v>SE</v>
      </c>
      <c r="P27" s="124" t="str">
        <f>[23]Fevereiro!$I$19</f>
        <v>SE</v>
      </c>
      <c r="Q27" s="133" t="str">
        <f>[23]Fevereiro!$I$20</f>
        <v>SE</v>
      </c>
      <c r="R27" s="133" t="str">
        <f>[23]Fevereiro!$I$21</f>
        <v>SE</v>
      </c>
      <c r="S27" s="133" t="str">
        <f>[23]Fevereiro!$I$22</f>
        <v>SE</v>
      </c>
      <c r="T27" s="133" t="str">
        <f>[23]Fevereiro!$I$23</f>
        <v>O</v>
      </c>
      <c r="U27" s="133" t="str">
        <f>[23]Fevereiro!$I$24</f>
        <v>O</v>
      </c>
      <c r="V27" s="133" t="str">
        <f>[23]Fevereiro!$I$25</f>
        <v>O</v>
      </c>
      <c r="W27" s="133" t="str">
        <f>[23]Fevereiro!$I$26</f>
        <v>NO</v>
      </c>
      <c r="X27" s="133" t="str">
        <f>[23]Fevereiro!$I$27</f>
        <v>NO</v>
      </c>
      <c r="Y27" s="133" t="str">
        <f>[23]Fevereiro!$I$28</f>
        <v>SE</v>
      </c>
      <c r="Z27" s="133" t="str">
        <f>[23]Fevereiro!$I$29</f>
        <v>L</v>
      </c>
      <c r="AA27" s="133" t="str">
        <f>[23]Fevereiro!$I$30</f>
        <v>NO</v>
      </c>
      <c r="AB27" s="133" t="str">
        <f>[23]Fevereiro!$I$31</f>
        <v>O</v>
      </c>
      <c r="AC27" s="11" t="str">
        <f>[23]Fevereiro!$I$32</f>
        <v>O</v>
      </c>
      <c r="AD27" s="11" t="str">
        <f>[23]Fevereiro!$I$33</f>
        <v>SO</v>
      </c>
      <c r="AE27" s="116" t="s">
        <v>232</v>
      </c>
      <c r="AI27" t="s">
        <v>47</v>
      </c>
      <c r="AK27" t="s">
        <v>47</v>
      </c>
    </row>
    <row r="28" spans="1:37" x14ac:dyDescent="0.2">
      <c r="A28" s="92" t="s">
        <v>9</v>
      </c>
      <c r="B28" s="124" t="str">
        <f>[24]Fevereiro!$I$5</f>
        <v>NO</v>
      </c>
      <c r="C28" s="124" t="str">
        <f>[24]Fevereiro!$I$6</f>
        <v>NO</v>
      </c>
      <c r="D28" s="124" t="str">
        <f>[24]Fevereiro!$I$7</f>
        <v>SE</v>
      </c>
      <c r="E28" s="124" t="str">
        <f>[24]Fevereiro!$I$8</f>
        <v>L</v>
      </c>
      <c r="F28" s="124" t="str">
        <f>[24]Fevereiro!$I$9</f>
        <v>SE</v>
      </c>
      <c r="G28" s="124" t="str">
        <f>[24]Fevereiro!$I$10</f>
        <v>NE</v>
      </c>
      <c r="H28" s="124" t="str">
        <f>[24]Fevereiro!$I$11</f>
        <v>SE</v>
      </c>
      <c r="I28" s="124" t="str">
        <f>[24]Fevereiro!$I$12</f>
        <v>L</v>
      </c>
      <c r="J28" s="124" t="str">
        <f>[24]Fevereiro!$I$13</f>
        <v>L</v>
      </c>
      <c r="K28" s="124" t="str">
        <f>[24]Fevereiro!$I$14</f>
        <v>NO</v>
      </c>
      <c r="L28" s="124" t="str">
        <f>[24]Fevereiro!$I$15</f>
        <v>L</v>
      </c>
      <c r="M28" s="124" t="str">
        <f>[24]Fevereiro!$I$16</f>
        <v>L</v>
      </c>
      <c r="N28" s="124" t="str">
        <f>[24]Fevereiro!$I$17</f>
        <v>L</v>
      </c>
      <c r="O28" s="124" t="str">
        <f>[24]Fevereiro!$I$18</f>
        <v>L</v>
      </c>
      <c r="P28" s="124" t="str">
        <f>[24]Fevereiro!$I$19</f>
        <v>L</v>
      </c>
      <c r="Q28" s="124" t="str">
        <f>[24]Fevereiro!$I$20</f>
        <v>NE</v>
      </c>
      <c r="R28" s="124" t="str">
        <f>[24]Fevereiro!$I$21</f>
        <v>NO</v>
      </c>
      <c r="S28" s="124" t="str">
        <f>[24]Fevereiro!$I$22</f>
        <v>NE</v>
      </c>
      <c r="T28" s="133" t="str">
        <f>[24]Fevereiro!$I$23</f>
        <v>N</v>
      </c>
      <c r="U28" s="133" t="str">
        <f>[24]Fevereiro!$I$24</f>
        <v>SE</v>
      </c>
      <c r="V28" s="133" t="str">
        <f>[24]Fevereiro!$I$25</f>
        <v>NO</v>
      </c>
      <c r="W28" s="133" t="str">
        <f>[24]Fevereiro!$I$26</f>
        <v>S</v>
      </c>
      <c r="X28" s="133" t="str">
        <f>[24]Fevereiro!$I$27</f>
        <v>L</v>
      </c>
      <c r="Y28" s="133" t="str">
        <f>[24]Fevereiro!$I$28</f>
        <v>NE</v>
      </c>
      <c r="Z28" s="133" t="str">
        <f>[24]Fevereiro!$I$29</f>
        <v>N</v>
      </c>
      <c r="AA28" s="133" t="str">
        <f>[24]Fevereiro!$I$30</f>
        <v>N</v>
      </c>
      <c r="AB28" s="133" t="str">
        <f>[24]Fevereiro!$I$31</f>
        <v>S</v>
      </c>
      <c r="AC28" s="11" t="str">
        <f>[24]Fevereiro!$I$32</f>
        <v>L</v>
      </c>
      <c r="AD28" s="11" t="str">
        <f>[24]Fevereiro!$I$33</f>
        <v>SE</v>
      </c>
      <c r="AE28" s="116" t="s">
        <v>233</v>
      </c>
      <c r="AJ28" t="s">
        <v>47</v>
      </c>
    </row>
    <row r="29" spans="1:37" x14ac:dyDescent="0.2">
      <c r="A29" s="92" t="s">
        <v>42</v>
      </c>
      <c r="B29" s="124" t="str">
        <f>[25]Fevereiro!$I$5</f>
        <v>N</v>
      </c>
      <c r="C29" s="124" t="str">
        <f>[25]Fevereiro!$I$6</f>
        <v>N</v>
      </c>
      <c r="D29" s="124" t="str">
        <f>[25]Fevereiro!$I$7</f>
        <v>O</v>
      </c>
      <c r="E29" s="124" t="str">
        <f>[25]Fevereiro!$I$8</f>
        <v>N</v>
      </c>
      <c r="F29" s="124" t="str">
        <f>[25]Fevereiro!$I$9</f>
        <v>L</v>
      </c>
      <c r="G29" s="124" t="str">
        <f>[25]Fevereiro!$I$10</f>
        <v>N</v>
      </c>
      <c r="H29" s="124" t="str">
        <f>[25]Fevereiro!$I$11</f>
        <v>NE</v>
      </c>
      <c r="I29" s="124" t="str">
        <f>[25]Fevereiro!$I$12</f>
        <v>SE</v>
      </c>
      <c r="J29" s="124" t="str">
        <f>[25]Fevereiro!$I$13</f>
        <v>SE</v>
      </c>
      <c r="K29" s="124" t="str">
        <f>[25]Fevereiro!$I$14</f>
        <v>N</v>
      </c>
      <c r="L29" s="124" t="str">
        <f>[25]Fevereiro!$I$15</f>
        <v>NE</v>
      </c>
      <c r="M29" s="124" t="str">
        <f>[25]Fevereiro!$I$16</f>
        <v>SE</v>
      </c>
      <c r="N29" s="124" t="str">
        <f>[25]Fevereiro!$I$17</f>
        <v>NE</v>
      </c>
      <c r="O29" s="124" t="str">
        <f>[25]Fevereiro!$I$18</f>
        <v>N</v>
      </c>
      <c r="P29" s="124" t="str">
        <f>[25]Fevereiro!$I$19</f>
        <v>N</v>
      </c>
      <c r="Q29" s="124" t="str">
        <f>[25]Fevereiro!$I$20</f>
        <v>N</v>
      </c>
      <c r="R29" s="124" t="str">
        <f>[25]Fevereiro!$I$21</f>
        <v>N</v>
      </c>
      <c r="S29" s="124" t="str">
        <f>[25]Fevereiro!$I$22</f>
        <v>N</v>
      </c>
      <c r="T29" s="133" t="str">
        <f>[25]Fevereiro!$I$23</f>
        <v>L</v>
      </c>
      <c r="U29" s="133" t="str">
        <f>[25]Fevereiro!$I$24</f>
        <v>SE</v>
      </c>
      <c r="V29" s="133" t="str">
        <f>[25]Fevereiro!$I$25</f>
        <v>SO</v>
      </c>
      <c r="W29" s="133" t="str">
        <f>[25]Fevereiro!$I$26</f>
        <v>SO</v>
      </c>
      <c r="X29" s="133" t="str">
        <f>[25]Fevereiro!$I$27</f>
        <v>S</v>
      </c>
      <c r="Y29" s="133" t="str">
        <f>[25]Fevereiro!$I$28</f>
        <v>N</v>
      </c>
      <c r="Z29" s="133" t="str">
        <f>[25]Fevereiro!$I$29</f>
        <v>N</v>
      </c>
      <c r="AA29" s="133" t="str">
        <f>[25]Fevereiro!$I$30</f>
        <v>N</v>
      </c>
      <c r="AB29" s="133" t="str">
        <f>[25]Fevereiro!$I$31</f>
        <v>SO</v>
      </c>
      <c r="AC29" s="11" t="str">
        <f>[25]Fevereiro!$I$32</f>
        <v>S</v>
      </c>
      <c r="AD29" s="11" t="str">
        <f>[25]Fevereiro!$I$33</f>
        <v>S</v>
      </c>
      <c r="AE29" s="116" t="s">
        <v>234</v>
      </c>
      <c r="AG29" t="s">
        <v>47</v>
      </c>
    </row>
    <row r="30" spans="1:37" x14ac:dyDescent="0.2">
      <c r="A30" s="92" t="s">
        <v>10</v>
      </c>
      <c r="B30" s="11" t="str">
        <f>[26]Fevereiro!$I$5</f>
        <v>NO</v>
      </c>
      <c r="C30" s="11" t="str">
        <f>[26]Fevereiro!$I$6</f>
        <v>SE</v>
      </c>
      <c r="D30" s="11" t="str">
        <f>[26]Fevereiro!$I$7</f>
        <v>NO</v>
      </c>
      <c r="E30" s="11" t="str">
        <f>[26]Fevereiro!$I$8</f>
        <v>NO</v>
      </c>
      <c r="F30" s="11" t="str">
        <f>[26]Fevereiro!$I$9</f>
        <v>O</v>
      </c>
      <c r="G30" s="11" t="str">
        <f>[26]Fevereiro!$I$10</f>
        <v>O</v>
      </c>
      <c r="H30" s="11" t="str">
        <f>[26]Fevereiro!$I$11</f>
        <v>NO</v>
      </c>
      <c r="I30" s="11" t="str">
        <f>[26]Fevereiro!$I$12</f>
        <v>NO</v>
      </c>
      <c r="J30" s="11" t="str">
        <f>[26]Fevereiro!$I$13</f>
        <v>NO</v>
      </c>
      <c r="K30" s="11" t="str">
        <f>[26]Fevereiro!$I$14</f>
        <v>NO</v>
      </c>
      <c r="L30" s="11" t="str">
        <f>[26]Fevereiro!$I$15</f>
        <v>NO</v>
      </c>
      <c r="M30" s="11" t="str">
        <f>[26]Fevereiro!$I$16</f>
        <v>O</v>
      </c>
      <c r="N30" s="11" t="str">
        <f>[26]Fevereiro!$I$17</f>
        <v>O</v>
      </c>
      <c r="O30" s="11" t="str">
        <f>[26]Fevereiro!$I$18</f>
        <v>O</v>
      </c>
      <c r="P30" s="11" t="str">
        <f>[26]Fevereiro!$I$19</f>
        <v>S</v>
      </c>
      <c r="Q30" s="11" t="str">
        <f>[26]Fevereiro!$I$20</f>
        <v>SO</v>
      </c>
      <c r="R30" s="11" t="str">
        <f>[26]Fevereiro!$I$21</f>
        <v>S</v>
      </c>
      <c r="S30" s="11" t="str">
        <f>[26]Fevereiro!$I$22</f>
        <v>SO</v>
      </c>
      <c r="T30" s="133" t="str">
        <f>[26]Fevereiro!$I$23</f>
        <v>SO</v>
      </c>
      <c r="U30" s="133" t="str">
        <f>[26]Fevereiro!$I$24</f>
        <v>N</v>
      </c>
      <c r="V30" s="133" t="str">
        <f>[26]Fevereiro!$I$25</f>
        <v>NE</v>
      </c>
      <c r="W30" s="133" t="str">
        <f>[26]Fevereiro!$I$26</f>
        <v>NE</v>
      </c>
      <c r="X30" s="133" t="str">
        <f>[26]Fevereiro!$I$27</f>
        <v>L</v>
      </c>
      <c r="Y30" s="133" t="str">
        <f>[26]Fevereiro!$I$28</f>
        <v>O</v>
      </c>
      <c r="Z30" s="133" t="str">
        <f>[26]Fevereiro!$I$29</f>
        <v>SE</v>
      </c>
      <c r="AA30" s="133" t="str">
        <f>[26]Fevereiro!$I$30</f>
        <v>NE</v>
      </c>
      <c r="AB30" s="133" t="str">
        <f>[26]Fevereiro!$I$31</f>
        <v>N</v>
      </c>
      <c r="AC30" s="11" t="str">
        <f>[26]Fevereiro!$I$32</f>
        <v>O</v>
      </c>
      <c r="AD30" s="11" t="str">
        <f>[26]Fevereiro!$I$33</f>
        <v>NO</v>
      </c>
      <c r="AE30" s="116" t="s">
        <v>237</v>
      </c>
      <c r="AG30" t="s">
        <v>47</v>
      </c>
    </row>
    <row r="31" spans="1:37" x14ac:dyDescent="0.2">
      <c r="A31" s="92" t="s">
        <v>172</v>
      </c>
      <c r="B31" s="133" t="str">
        <f>[27]Fevereiro!$I$5</f>
        <v>N</v>
      </c>
      <c r="C31" s="133" t="str">
        <f>[27]Fevereiro!$I$6</f>
        <v>NO</v>
      </c>
      <c r="D31" s="133" t="str">
        <f>[27]Fevereiro!$I$7</f>
        <v>SE</v>
      </c>
      <c r="E31" s="133" t="str">
        <f>[27]Fevereiro!$I$8</f>
        <v>NE</v>
      </c>
      <c r="F31" s="133" t="str">
        <f>[27]Fevereiro!$I$9</f>
        <v>N</v>
      </c>
      <c r="G31" s="133" t="str">
        <f>[27]Fevereiro!$I$10</f>
        <v>N</v>
      </c>
      <c r="H31" s="133" t="str">
        <f>[27]Fevereiro!$I$11</f>
        <v>SE</v>
      </c>
      <c r="I31" s="133" t="str">
        <f>[27]Fevereiro!$I$12</f>
        <v>NE</v>
      </c>
      <c r="J31" s="133" t="str">
        <f>[27]Fevereiro!$I$13</f>
        <v>L</v>
      </c>
      <c r="K31" s="133" t="str">
        <f>[27]Fevereiro!$I$14</f>
        <v>NE</v>
      </c>
      <c r="L31" s="133" t="str">
        <f>[27]Fevereiro!$I$15</f>
        <v>L</v>
      </c>
      <c r="M31" s="133" t="str">
        <f>[27]Fevereiro!$I$16</f>
        <v>NE</v>
      </c>
      <c r="N31" s="133" t="str">
        <f>[27]Fevereiro!$I$17</f>
        <v>NE</v>
      </c>
      <c r="O31" s="133" t="str">
        <f>[27]Fevereiro!$I$18</f>
        <v>NE</v>
      </c>
      <c r="P31" s="133" t="str">
        <f>[27]Fevereiro!$I$19</f>
        <v>N</v>
      </c>
      <c r="Q31" s="133" t="str">
        <f>[27]Fevereiro!$I$20</f>
        <v>N</v>
      </c>
      <c r="R31" s="133" t="str">
        <f>[27]Fevereiro!$I$21</f>
        <v>N</v>
      </c>
      <c r="S31" s="133" t="str">
        <f>[27]Fevereiro!$I$22</f>
        <v>NO</v>
      </c>
      <c r="T31" s="133" t="str">
        <f>[27]Fevereiro!$I$23</f>
        <v>NE</v>
      </c>
      <c r="U31" s="133" t="str">
        <f>[27]Fevereiro!$I$24</f>
        <v>S</v>
      </c>
      <c r="V31" s="133" t="str">
        <f>[27]Fevereiro!$I$25</f>
        <v>S</v>
      </c>
      <c r="W31" s="133" t="str">
        <f>[27]Fevereiro!$I$26</f>
        <v>S</v>
      </c>
      <c r="X31" s="133" t="str">
        <f>[27]Fevereiro!$I$27</f>
        <v>S</v>
      </c>
      <c r="Y31" s="133" t="str">
        <f>[27]Fevereiro!$I$28</f>
        <v>N</v>
      </c>
      <c r="Z31" s="133" t="str">
        <f>[27]Fevereiro!$I$29</f>
        <v>NO</v>
      </c>
      <c r="AA31" s="133" t="str">
        <f>[27]Fevereiro!$I$30</f>
        <v>S</v>
      </c>
      <c r="AB31" s="133" t="str">
        <f>[27]Fevereiro!$I$31</f>
        <v>SE</v>
      </c>
      <c r="AC31" s="11" t="str">
        <f>[27]Fevereiro!$I$32</f>
        <v>SE</v>
      </c>
      <c r="AD31" s="11" t="str">
        <f>[27]Fevereiro!$I$33</f>
        <v>L</v>
      </c>
      <c r="AE31" s="128" t="s">
        <v>234</v>
      </c>
      <c r="AI31" t="s">
        <v>47</v>
      </c>
    </row>
    <row r="32" spans="1:37" x14ac:dyDescent="0.2">
      <c r="A32" s="92" t="s">
        <v>11</v>
      </c>
      <c r="B32" s="124" t="str">
        <f>[28]Fevereiro!$I$5</f>
        <v>*</v>
      </c>
      <c r="C32" s="124" t="str">
        <f>[28]Fevereiro!$I$6</f>
        <v>*</v>
      </c>
      <c r="D32" s="124" t="str">
        <f>[28]Fevereiro!$I$7</f>
        <v>*</v>
      </c>
      <c r="E32" s="124" t="str">
        <f>[28]Fevereiro!$I$8</f>
        <v>*</v>
      </c>
      <c r="F32" s="124" t="str">
        <f>[28]Fevereiro!$I$9</f>
        <v>*</v>
      </c>
      <c r="G32" s="124" t="str">
        <f>[28]Fevereiro!$I$10</f>
        <v>*</v>
      </c>
      <c r="H32" s="124" t="str">
        <f>[28]Fevereiro!$I$11</f>
        <v>*</v>
      </c>
      <c r="I32" s="124" t="str">
        <f>[28]Fevereiro!$I$12</f>
        <v>*</v>
      </c>
      <c r="J32" s="124" t="str">
        <f>[28]Fevereiro!$I$13</f>
        <v>*</v>
      </c>
      <c r="K32" s="124" t="str">
        <f>[28]Fevereiro!$I$14</f>
        <v>*</v>
      </c>
      <c r="L32" s="124" t="str">
        <f>[28]Fevereiro!$I$15</f>
        <v>*</v>
      </c>
      <c r="M32" s="124" t="str">
        <f>[28]Fevereiro!$I$16</f>
        <v>*</v>
      </c>
      <c r="N32" s="124" t="str">
        <f>[28]Fevereiro!$I$17</f>
        <v>*</v>
      </c>
      <c r="O32" s="124" t="str">
        <f>[28]Fevereiro!$I$18</f>
        <v>*</v>
      </c>
      <c r="P32" s="124" t="str">
        <f>[28]Fevereiro!$I$19</f>
        <v>*</v>
      </c>
      <c r="Q32" s="124" t="str">
        <f>[28]Fevereiro!$I$20</f>
        <v>*</v>
      </c>
      <c r="R32" s="124" t="str">
        <f>[28]Fevereiro!$I$21</f>
        <v>*</v>
      </c>
      <c r="S32" s="124" t="str">
        <f>[28]Fevereiro!$I$22</f>
        <v>*</v>
      </c>
      <c r="T32" s="133" t="str">
        <f>[28]Fevereiro!$I$23</f>
        <v>*</v>
      </c>
      <c r="U32" s="133" t="str">
        <f>[28]Fevereiro!$I$24</f>
        <v>*</v>
      </c>
      <c r="V32" s="133" t="str">
        <f>[28]Fevereiro!$I$25</f>
        <v>*</v>
      </c>
      <c r="W32" s="133" t="str">
        <f>[28]Fevereiro!$I$26</f>
        <v>*</v>
      </c>
      <c r="X32" s="133" t="str">
        <f>[28]Fevereiro!$I$27</f>
        <v>*</v>
      </c>
      <c r="Y32" s="133" t="str">
        <f>[28]Fevereiro!$I$28</f>
        <v>*</v>
      </c>
      <c r="Z32" s="133" t="str">
        <f>[28]Fevereiro!$I$29</f>
        <v>*</v>
      </c>
      <c r="AA32" s="133" t="str">
        <f>[28]Fevereiro!$I$30</f>
        <v>*</v>
      </c>
      <c r="AB32" s="133" t="str">
        <f>[28]Fevereiro!$I$31</f>
        <v>*</v>
      </c>
      <c r="AC32" s="11" t="str">
        <f>[28]Fevereiro!$I$32</f>
        <v>*</v>
      </c>
      <c r="AD32" s="11" t="str">
        <f>[28]Fevereiro!$I$33</f>
        <v>*</v>
      </c>
      <c r="AE32" s="116" t="s">
        <v>226</v>
      </c>
      <c r="AG32" t="s">
        <v>47</v>
      </c>
    </row>
    <row r="33" spans="1:36" s="5" customFormat="1" x14ac:dyDescent="0.2">
      <c r="A33" s="92" t="s">
        <v>12</v>
      </c>
      <c r="B33" s="124" t="str">
        <f>[29]Fevereiro!$I$5</f>
        <v>N</v>
      </c>
      <c r="C33" s="124" t="str">
        <f>[29]Fevereiro!$I$6</f>
        <v>N</v>
      </c>
      <c r="D33" s="124" t="str">
        <f>[29]Fevereiro!$I$7</f>
        <v>O</v>
      </c>
      <c r="E33" s="124" t="str">
        <f>[29]Fevereiro!$I$8</f>
        <v>N</v>
      </c>
      <c r="F33" s="124" t="str">
        <f>[29]Fevereiro!$I$9</f>
        <v>S</v>
      </c>
      <c r="G33" s="124" t="str">
        <f>[29]Fevereiro!$I$10</f>
        <v>NO</v>
      </c>
      <c r="H33" s="124" t="str">
        <f>[29]Fevereiro!$I$11</f>
        <v>N</v>
      </c>
      <c r="I33" s="124" t="str">
        <f>[29]Fevereiro!$I$12</f>
        <v>O</v>
      </c>
      <c r="J33" s="124" t="str">
        <f>[29]Fevereiro!$I$13</f>
        <v>SO</v>
      </c>
      <c r="K33" s="124" t="str">
        <f>[29]Fevereiro!$I$14</f>
        <v>N</v>
      </c>
      <c r="L33" s="124" t="str">
        <f>[29]Fevereiro!$I$15</f>
        <v>N</v>
      </c>
      <c r="M33" s="124" t="str">
        <f>[29]Fevereiro!$I$16</f>
        <v>L</v>
      </c>
      <c r="N33" s="124" t="str">
        <f>[29]Fevereiro!$I$17</f>
        <v>NE</v>
      </c>
      <c r="O33" s="124" t="str">
        <f>[29]Fevereiro!$I$18</f>
        <v>NE</v>
      </c>
      <c r="P33" s="124" t="str">
        <f>[29]Fevereiro!$I$19</f>
        <v>N</v>
      </c>
      <c r="Q33" s="124" t="str">
        <f>[29]Fevereiro!$I$20</f>
        <v>N</v>
      </c>
      <c r="R33" s="124" t="str">
        <f>[29]Fevereiro!$I$21</f>
        <v>N</v>
      </c>
      <c r="S33" s="124" t="str">
        <f>[29]Fevereiro!$I$22</f>
        <v>NE</v>
      </c>
      <c r="T33" s="124" t="str">
        <f>[29]Fevereiro!$I$23</f>
        <v>NO</v>
      </c>
      <c r="U33" s="124" t="str">
        <f>[29]Fevereiro!$I$24</f>
        <v>SO</v>
      </c>
      <c r="V33" s="124" t="str">
        <f>[29]Fevereiro!$I$25</f>
        <v>S</v>
      </c>
      <c r="W33" s="124" t="str">
        <f>[29]Fevereiro!$I$26</f>
        <v>S</v>
      </c>
      <c r="X33" s="124" t="str">
        <f>[29]Fevereiro!$I$27</f>
        <v>S</v>
      </c>
      <c r="Y33" s="124" t="str">
        <f>[29]Fevereiro!$I$28</f>
        <v>N</v>
      </c>
      <c r="Z33" s="124" t="str">
        <f>[29]Fevereiro!$I$29</f>
        <v>N</v>
      </c>
      <c r="AA33" s="124" t="str">
        <f>[29]Fevereiro!$I$30</f>
        <v>N</v>
      </c>
      <c r="AB33" s="124" t="str">
        <f>[29]Fevereiro!$I$31</f>
        <v>SO</v>
      </c>
      <c r="AC33" s="11" t="str">
        <f>[29]Fevereiro!$I$32</f>
        <v>S</v>
      </c>
      <c r="AD33" s="11" t="str">
        <f>[29]Fevereiro!$I$33</f>
        <v>S</v>
      </c>
      <c r="AE33" s="116" t="s">
        <v>234</v>
      </c>
      <c r="AH33" s="5" t="s">
        <v>47</v>
      </c>
      <c r="AJ33" s="5" t="s">
        <v>47</v>
      </c>
    </row>
    <row r="34" spans="1:36" x14ac:dyDescent="0.2">
      <c r="A34" s="92" t="s">
        <v>13</v>
      </c>
      <c r="B34" s="133" t="str">
        <f>[30]Fevereiro!$I$5</f>
        <v>NO</v>
      </c>
      <c r="C34" s="133" t="str">
        <f>[30]Fevereiro!$I$6</f>
        <v>N</v>
      </c>
      <c r="D34" s="133" t="str">
        <f>[30]Fevereiro!$I$7</f>
        <v>NE</v>
      </c>
      <c r="E34" s="133" t="str">
        <f>[30]Fevereiro!$I$8</f>
        <v>NO</v>
      </c>
      <c r="F34" s="133" t="str">
        <f>[30]Fevereiro!$I$9</f>
        <v>NE</v>
      </c>
      <c r="G34" s="133" t="str">
        <f>[30]Fevereiro!$I$10</f>
        <v>NE</v>
      </c>
      <c r="H34" s="133" t="str">
        <f>[30]Fevereiro!$I$11</f>
        <v>N</v>
      </c>
      <c r="I34" s="133" t="str">
        <f>[30]Fevereiro!$I$12</f>
        <v>SO</v>
      </c>
      <c r="J34" s="133" t="str">
        <f>[30]Fevereiro!$I$13</f>
        <v>O</v>
      </c>
      <c r="K34" s="133" t="str">
        <f>[30]Fevereiro!$I$14</f>
        <v>N</v>
      </c>
      <c r="L34" s="133" t="str">
        <f>[30]Fevereiro!$I$15</f>
        <v>N</v>
      </c>
      <c r="M34" s="133" t="str">
        <f>[30]Fevereiro!$I$16</f>
        <v>NE</v>
      </c>
      <c r="N34" s="133" t="str">
        <f>[30]Fevereiro!$I$17</f>
        <v>N</v>
      </c>
      <c r="O34" s="133" t="str">
        <f>[30]Fevereiro!$I$18</f>
        <v>N</v>
      </c>
      <c r="P34" s="133" t="str">
        <f>[30]Fevereiro!$I$19</f>
        <v>O</v>
      </c>
      <c r="Q34" s="133" t="str">
        <f>[30]Fevereiro!$I$20</f>
        <v>NE</v>
      </c>
      <c r="R34" s="133" t="str">
        <f>[30]Fevereiro!$I$21</f>
        <v>NO</v>
      </c>
      <c r="S34" s="133" t="str">
        <f>[30]Fevereiro!$I$22</f>
        <v>N</v>
      </c>
      <c r="T34" s="133" t="str">
        <f>[30]Fevereiro!$I$23</f>
        <v>NE</v>
      </c>
      <c r="U34" s="133" t="str">
        <f>[30]Fevereiro!$I$24</f>
        <v>NO</v>
      </c>
      <c r="V34" s="133" t="str">
        <f>[30]Fevereiro!$I$25</f>
        <v>SE</v>
      </c>
      <c r="W34" s="133" t="str">
        <f>[30]Fevereiro!$I$26</f>
        <v>S</v>
      </c>
      <c r="X34" s="133" t="str">
        <f>[30]Fevereiro!$I$27</f>
        <v>S</v>
      </c>
      <c r="Y34" s="133" t="str">
        <f>[30]Fevereiro!$I$28</f>
        <v>NO</v>
      </c>
      <c r="Z34" s="133" t="str">
        <f>[30]Fevereiro!$I$29</f>
        <v>N</v>
      </c>
      <c r="AA34" s="133" t="str">
        <f>[30]Fevereiro!$I$30</f>
        <v>O</v>
      </c>
      <c r="AB34" s="133" t="str">
        <f>[30]Fevereiro!$I$31</f>
        <v>S</v>
      </c>
      <c r="AC34" s="11" t="str">
        <f>[30]Fevereiro!$I$32</f>
        <v>SE</v>
      </c>
      <c r="AD34" s="11" t="str">
        <f>[30]Fevereiro!$I$33</f>
        <v>SE</v>
      </c>
      <c r="AE34" s="123" t="s">
        <v>234</v>
      </c>
      <c r="AG34" t="s">
        <v>47</v>
      </c>
      <c r="AH34" t="s">
        <v>47</v>
      </c>
      <c r="AI34" t="s">
        <v>47</v>
      </c>
    </row>
    <row r="35" spans="1:36" x14ac:dyDescent="0.2">
      <c r="A35" s="92" t="s">
        <v>173</v>
      </c>
      <c r="B35" s="124" t="str">
        <f>[31]Fevereiro!$I$5</f>
        <v>NO</v>
      </c>
      <c r="C35" s="124" t="str">
        <f>[31]Fevereiro!$I$6</f>
        <v>NO</v>
      </c>
      <c r="D35" s="124" t="str">
        <f>[31]Fevereiro!$I$7</f>
        <v>O</v>
      </c>
      <c r="E35" s="124" t="str">
        <f>[31]Fevereiro!$I$8</f>
        <v>NE</v>
      </c>
      <c r="F35" s="124" t="str">
        <f>[31]Fevereiro!$I$9</f>
        <v>NE</v>
      </c>
      <c r="G35" s="124" t="str">
        <f>[31]Fevereiro!$I$10</f>
        <v>NE</v>
      </c>
      <c r="H35" s="124" t="str">
        <f>[31]Fevereiro!$I$11</f>
        <v>NE</v>
      </c>
      <c r="I35" s="124" t="str">
        <f>[31]Fevereiro!$I$12</f>
        <v>L</v>
      </c>
      <c r="J35" s="124" t="str">
        <f>[31]Fevereiro!$I$13</f>
        <v>NE</v>
      </c>
      <c r="K35" s="124" t="str">
        <f>[31]Fevereiro!$I$14</f>
        <v>O</v>
      </c>
      <c r="L35" s="124" t="str">
        <f>[31]Fevereiro!$I$15</f>
        <v>N</v>
      </c>
      <c r="M35" s="124" t="str">
        <f>[31]Fevereiro!$I$16</f>
        <v>N</v>
      </c>
      <c r="N35" s="124" t="str">
        <f>[31]Fevereiro!$I$17</f>
        <v>N</v>
      </c>
      <c r="O35" s="124" t="str">
        <f>[31]Fevereiro!$I$18</f>
        <v>N</v>
      </c>
      <c r="P35" s="124" t="str">
        <f>[31]Fevereiro!$I$19</f>
        <v>N</v>
      </c>
      <c r="Q35" s="124" t="str">
        <f>[31]Fevereiro!$I$20</f>
        <v>N</v>
      </c>
      <c r="R35" s="124" t="str">
        <f>[31]Fevereiro!$I$21</f>
        <v>N</v>
      </c>
      <c r="S35" s="124" t="str">
        <f>[31]Fevereiro!$I$22</f>
        <v>N</v>
      </c>
      <c r="T35" s="133" t="str">
        <f>[31]Fevereiro!$I$23</f>
        <v>N</v>
      </c>
      <c r="U35" s="133" t="str">
        <f>[31]Fevereiro!$I$24</f>
        <v>N</v>
      </c>
      <c r="V35" s="133" t="str">
        <f>[31]Fevereiro!$I$25</f>
        <v>N</v>
      </c>
      <c r="W35" s="133" t="str">
        <f>[31]Fevereiro!$I$26</f>
        <v>N</v>
      </c>
      <c r="X35" s="133" t="str">
        <f>[31]Fevereiro!$I$27</f>
        <v>N</v>
      </c>
      <c r="Y35" s="133" t="str">
        <f>[31]Fevereiro!$I$28</f>
        <v>N</v>
      </c>
      <c r="Z35" s="133" t="str">
        <f>[31]Fevereiro!$I$29</f>
        <v>N</v>
      </c>
      <c r="AA35" s="133" t="str">
        <f>[31]Fevereiro!$I$30</f>
        <v>N</v>
      </c>
      <c r="AB35" s="133" t="str">
        <f>[31]Fevereiro!$I$31</f>
        <v>N</v>
      </c>
      <c r="AC35" s="11" t="str">
        <f>[31]Fevereiro!$I$32</f>
        <v>N</v>
      </c>
      <c r="AD35" s="11" t="str">
        <f>[31]Fevereiro!$I$33</f>
        <v>N</v>
      </c>
      <c r="AE35" s="128" t="s">
        <v>230</v>
      </c>
      <c r="AH35" t="s">
        <v>47</v>
      </c>
    </row>
    <row r="36" spans="1:36" x14ac:dyDescent="0.2">
      <c r="A36" s="92" t="s">
        <v>144</v>
      </c>
      <c r="B36" s="124" t="str">
        <f>[32]Fevereiro!$I$5</f>
        <v>*</v>
      </c>
      <c r="C36" s="124" t="str">
        <f>[32]Fevereiro!$I$6</f>
        <v>*</v>
      </c>
      <c r="D36" s="124" t="str">
        <f>[32]Fevereiro!$I$7</f>
        <v>*</v>
      </c>
      <c r="E36" s="124" t="str">
        <f>[32]Fevereiro!$I$8</f>
        <v>*</v>
      </c>
      <c r="F36" s="124" t="str">
        <f>[32]Fevereiro!$I$9</f>
        <v>*</v>
      </c>
      <c r="G36" s="124" t="str">
        <f>[32]Fevereiro!$I$10</f>
        <v>*</v>
      </c>
      <c r="H36" s="124" t="str">
        <f>[32]Fevereiro!$I$11</f>
        <v>*</v>
      </c>
      <c r="I36" s="124" t="str">
        <f>[32]Fevereiro!$I$12</f>
        <v>*</v>
      </c>
      <c r="J36" s="124" t="str">
        <f>[32]Fevereiro!$I$13</f>
        <v>*</v>
      </c>
      <c r="K36" s="124" t="str">
        <f>[32]Fevereiro!$I$14</f>
        <v>*</v>
      </c>
      <c r="L36" s="124" t="str">
        <f>[32]Fevereiro!$I$15</f>
        <v>*</v>
      </c>
      <c r="M36" s="124" t="str">
        <f>[32]Fevereiro!$I$16</f>
        <v>*</v>
      </c>
      <c r="N36" s="124" t="str">
        <f>[32]Fevereiro!$I$17</f>
        <v>*</v>
      </c>
      <c r="O36" s="124" t="str">
        <f>[32]Fevereiro!$I$18</f>
        <v>*</v>
      </c>
      <c r="P36" s="124" t="str">
        <f>[32]Fevereiro!$I$19</f>
        <v>*</v>
      </c>
      <c r="Q36" s="133" t="str">
        <f>[32]Fevereiro!$I$20</f>
        <v>*</v>
      </c>
      <c r="R36" s="133" t="str">
        <f>[32]Fevereiro!$I$21</f>
        <v>*</v>
      </c>
      <c r="S36" s="133" t="str">
        <f>[32]Fevereiro!$I$22</f>
        <v>*</v>
      </c>
      <c r="T36" s="133" t="str">
        <f>[32]Fevereiro!$I$23</f>
        <v>*</v>
      </c>
      <c r="U36" s="133" t="str">
        <f>[32]Fevereiro!$I$24</f>
        <v>*</v>
      </c>
      <c r="V36" s="133" t="str">
        <f>[32]Fevereiro!$I$25</f>
        <v>*</v>
      </c>
      <c r="W36" s="133" t="str">
        <f>[32]Fevereiro!$I$26</f>
        <v>*</v>
      </c>
      <c r="X36" s="133" t="str">
        <f>[32]Fevereiro!$I$27</f>
        <v>*</v>
      </c>
      <c r="Y36" s="133" t="str">
        <f>[32]Fevereiro!$I$28</f>
        <v>*</v>
      </c>
      <c r="Z36" s="133" t="str">
        <f>[32]Fevereiro!$I$29</f>
        <v>*</v>
      </c>
      <c r="AA36" s="133" t="str">
        <f>[32]Fevereiro!$I$30</f>
        <v>*</v>
      </c>
      <c r="AB36" s="133" t="str">
        <f>[32]Fevereiro!$I$31</f>
        <v>*</v>
      </c>
      <c r="AC36" s="11" t="str">
        <f>[32]Fevereiro!$I$32</f>
        <v>*</v>
      </c>
      <c r="AD36" s="11" t="str">
        <f>[32]Fevereiro!$I$33</f>
        <v>*</v>
      </c>
      <c r="AE36" s="128" t="str">
        <f>[32]Fevereiro!$I$33</f>
        <v>*</v>
      </c>
      <c r="AG36" t="s">
        <v>47</v>
      </c>
      <c r="AH36" t="s">
        <v>47</v>
      </c>
    </row>
    <row r="37" spans="1:36" x14ac:dyDescent="0.2">
      <c r="A37" s="92" t="s">
        <v>14</v>
      </c>
      <c r="B37" s="124" t="str">
        <f>[33]Fevereiro!$I$5</f>
        <v>NO</v>
      </c>
      <c r="C37" s="124" t="str">
        <f>[33]Fevereiro!$I$6</f>
        <v>O</v>
      </c>
      <c r="D37" s="124" t="str">
        <f>[33]Fevereiro!$I$7</f>
        <v>NE</v>
      </c>
      <c r="E37" s="124" t="str">
        <f>[33]Fevereiro!$I$8</f>
        <v>N</v>
      </c>
      <c r="F37" s="124" t="str">
        <f>[33]Fevereiro!$I$9</f>
        <v>N</v>
      </c>
      <c r="G37" s="124" t="str">
        <f>[33]Fevereiro!$I$10</f>
        <v>N</v>
      </c>
      <c r="H37" s="124" t="str">
        <f>[33]Fevereiro!$I$11</f>
        <v>L</v>
      </c>
      <c r="I37" s="124" t="str">
        <f>[33]Fevereiro!$I$12</f>
        <v>NE</v>
      </c>
      <c r="J37" s="124" t="str">
        <f>[33]Fevereiro!$I$13</f>
        <v>N</v>
      </c>
      <c r="K37" s="124" t="str">
        <f>[33]Fevereiro!$I$14</f>
        <v>N</v>
      </c>
      <c r="L37" s="124" t="str">
        <f>[33]Fevereiro!$I$15</f>
        <v>O</v>
      </c>
      <c r="M37" s="124" t="str">
        <f>[33]Fevereiro!$I$16</f>
        <v>S</v>
      </c>
      <c r="N37" s="124" t="str">
        <f>[33]Fevereiro!$I$17</f>
        <v>S</v>
      </c>
      <c r="O37" s="124" t="str">
        <f>[33]Fevereiro!$I$18</f>
        <v>SE</v>
      </c>
      <c r="P37" s="124" t="str">
        <f>[33]Fevereiro!$I$19</f>
        <v>NO</v>
      </c>
      <c r="Q37" s="124" t="str">
        <f>[33]Fevereiro!$I$20</f>
        <v>*</v>
      </c>
      <c r="R37" s="124" t="str">
        <f>[33]Fevereiro!$I$21</f>
        <v>*</v>
      </c>
      <c r="S37" s="124" t="str">
        <f>[33]Fevereiro!$I$22</f>
        <v>*</v>
      </c>
      <c r="T37" s="124" t="str">
        <f>[33]Fevereiro!$I$23</f>
        <v>*</v>
      </c>
      <c r="U37" s="124" t="str">
        <f>[33]Fevereiro!$I$24</f>
        <v>*</v>
      </c>
      <c r="V37" s="124" t="str">
        <f>[33]Fevereiro!$I$25</f>
        <v>*</v>
      </c>
      <c r="W37" s="124" t="str">
        <f>[33]Fevereiro!$I$26</f>
        <v>*</v>
      </c>
      <c r="X37" s="124" t="str">
        <f>[33]Fevereiro!$I$27</f>
        <v>*</v>
      </c>
      <c r="Y37" s="124" t="str">
        <f>[33]Fevereiro!$I$28</f>
        <v>*</v>
      </c>
      <c r="Z37" s="124" t="str">
        <f>[33]Fevereiro!$I$29</f>
        <v>*</v>
      </c>
      <c r="AA37" s="124" t="str">
        <f>[33]Fevereiro!$I$30</f>
        <v>*</v>
      </c>
      <c r="AB37" s="124" t="str">
        <f>[33]Fevereiro!$I$31</f>
        <v>*</v>
      </c>
      <c r="AC37" s="11" t="str">
        <f>[33]Fevereiro!$I$32</f>
        <v>*</v>
      </c>
      <c r="AD37" s="11" t="str">
        <f>[33]Fevereiro!$I$33</f>
        <v>*</v>
      </c>
      <c r="AE37" s="116" t="s">
        <v>234</v>
      </c>
      <c r="AH37" t="s">
        <v>47</v>
      </c>
    </row>
    <row r="38" spans="1:36" x14ac:dyDescent="0.2">
      <c r="A38" s="92" t="s">
        <v>174</v>
      </c>
      <c r="B38" s="11" t="str">
        <f>[34]Fevereiro!$I$5</f>
        <v>S</v>
      </c>
      <c r="C38" s="11" t="str">
        <f>[34]Fevereiro!$I$6</f>
        <v>NO</v>
      </c>
      <c r="D38" s="11" t="str">
        <f>[34]Fevereiro!$I$7</f>
        <v>S</v>
      </c>
      <c r="E38" s="11" t="str">
        <f>[34]Fevereiro!$I$8</f>
        <v>N</v>
      </c>
      <c r="F38" s="11" t="str">
        <f>[34]Fevereiro!$I$9</f>
        <v>NE</v>
      </c>
      <c r="G38" s="11" t="str">
        <f>[34]Fevereiro!$I$10</f>
        <v>SE</v>
      </c>
      <c r="H38" s="11" t="str">
        <f>[34]Fevereiro!$I$11</f>
        <v>S</v>
      </c>
      <c r="I38" s="11" t="str">
        <f>[34]Fevereiro!$I$12</f>
        <v>SE</v>
      </c>
      <c r="J38" s="11" t="str">
        <f>[34]Fevereiro!$I$13</f>
        <v>N</v>
      </c>
      <c r="K38" s="11" t="str">
        <f>[34]Fevereiro!$I$14</f>
        <v>N</v>
      </c>
      <c r="L38" s="11" t="str">
        <f>[34]Fevereiro!$I$15</f>
        <v>N</v>
      </c>
      <c r="M38" s="11" t="str">
        <f>[34]Fevereiro!$I$16</f>
        <v>N</v>
      </c>
      <c r="N38" s="11" t="str">
        <f>[34]Fevereiro!$I$17</f>
        <v>SE</v>
      </c>
      <c r="O38" s="11" t="str">
        <f>[34]Fevereiro!$I$18</f>
        <v>NO</v>
      </c>
      <c r="P38" s="11" t="str">
        <f>[34]Fevereiro!$I$19</f>
        <v>N</v>
      </c>
      <c r="Q38" s="133" t="str">
        <f>[34]Fevereiro!$I$20</f>
        <v>N</v>
      </c>
      <c r="R38" s="133" t="str">
        <f>[34]Fevereiro!$I$21</f>
        <v>S</v>
      </c>
      <c r="S38" s="133" t="str">
        <f>[34]Fevereiro!$I$22</f>
        <v>NO</v>
      </c>
      <c r="T38" s="133" t="str">
        <f>[34]Fevereiro!$I$23</f>
        <v>N</v>
      </c>
      <c r="U38" s="133" t="str">
        <f>[34]Fevereiro!$I$24</f>
        <v>NO</v>
      </c>
      <c r="V38" s="133" t="str">
        <f>[34]Fevereiro!$I$25</f>
        <v>L</v>
      </c>
      <c r="W38" s="133" t="str">
        <f>[34]Fevereiro!$I$26</f>
        <v>N</v>
      </c>
      <c r="X38" s="133" t="str">
        <f>[34]Fevereiro!$I$27</f>
        <v>N</v>
      </c>
      <c r="Y38" s="133" t="str">
        <f>[34]Fevereiro!$I$28</f>
        <v>N</v>
      </c>
      <c r="Z38" s="133" t="str">
        <f>[34]Fevereiro!$I$29</f>
        <v>SE</v>
      </c>
      <c r="AA38" s="133" t="str">
        <f>[34]Fevereiro!$I$30</f>
        <v>N</v>
      </c>
      <c r="AB38" s="133" t="str">
        <f>[34]Fevereiro!$I$31</f>
        <v>S</v>
      </c>
      <c r="AC38" s="11" t="str">
        <f>[34]Fevereiro!$I$32</f>
        <v>S</v>
      </c>
      <c r="AD38" s="11" t="str">
        <f>[34]Fevereiro!$I$33</f>
        <v>SE</v>
      </c>
      <c r="AE38" s="128" t="s">
        <v>232</v>
      </c>
      <c r="AG38" t="s">
        <v>47</v>
      </c>
      <c r="AH38" t="s">
        <v>47</v>
      </c>
    </row>
    <row r="39" spans="1:36" x14ac:dyDescent="0.2">
      <c r="A39" s="92" t="s">
        <v>15</v>
      </c>
      <c r="B39" s="124" t="str">
        <f>[35]Fevereiro!$I$5</f>
        <v>SO</v>
      </c>
      <c r="C39" s="124" t="str">
        <f>[35]Fevereiro!$I$6</f>
        <v>SO</v>
      </c>
      <c r="D39" s="124" t="str">
        <f>[35]Fevereiro!$I$7</f>
        <v>SO</v>
      </c>
      <c r="E39" s="124" t="str">
        <f>[35]Fevereiro!$I$8</f>
        <v>SO</v>
      </c>
      <c r="F39" s="124" t="str">
        <f>[35]Fevereiro!$I$9</f>
        <v>SO</v>
      </c>
      <c r="G39" s="124" t="str">
        <f>[35]Fevereiro!$I$10</f>
        <v>SO</v>
      </c>
      <c r="H39" s="124" t="str">
        <f>[35]Fevereiro!$I$11</f>
        <v>SO</v>
      </c>
      <c r="I39" s="124" t="str">
        <f>[35]Fevereiro!$I$12</f>
        <v>SO</v>
      </c>
      <c r="J39" s="124" t="str">
        <f>[35]Fevereiro!$I$13</f>
        <v>SO</v>
      </c>
      <c r="K39" s="124" t="str">
        <f>[35]Fevereiro!$I$14</f>
        <v>SO</v>
      </c>
      <c r="L39" s="124" t="str">
        <f>[35]Fevereiro!$I$15</f>
        <v>SO</v>
      </c>
      <c r="M39" s="124" t="str">
        <f>[35]Fevereiro!$I$16</f>
        <v>SO</v>
      </c>
      <c r="N39" s="124" t="str">
        <f>[35]Fevereiro!$I$17</f>
        <v>SO</v>
      </c>
      <c r="O39" s="124" t="str">
        <f>[35]Fevereiro!$I$18</f>
        <v>SO</v>
      </c>
      <c r="P39" s="124" t="str">
        <f>[35]Fevereiro!$I$19</f>
        <v>SO</v>
      </c>
      <c r="Q39" s="124" t="str">
        <f>[35]Fevereiro!$I$20</f>
        <v>SO</v>
      </c>
      <c r="R39" s="124" t="str">
        <f>[35]Fevereiro!$I$21</f>
        <v>SO</v>
      </c>
      <c r="S39" s="124" t="str">
        <f>[35]Fevereiro!$I$22</f>
        <v>SO</v>
      </c>
      <c r="T39" s="124" t="str">
        <f>[35]Fevereiro!$I$23</f>
        <v>SO</v>
      </c>
      <c r="U39" s="124" t="str">
        <f>[35]Fevereiro!$I$24</f>
        <v>SO</v>
      </c>
      <c r="V39" s="124" t="str">
        <f>[35]Fevereiro!$I$25</f>
        <v>SO</v>
      </c>
      <c r="W39" s="124" t="str">
        <f>[35]Fevereiro!$I$26</f>
        <v>SO</v>
      </c>
      <c r="X39" s="124" t="str">
        <f>[35]Fevereiro!$I$27</f>
        <v>SO</v>
      </c>
      <c r="Y39" s="124" t="str">
        <f>[35]Fevereiro!$I$28</f>
        <v>SO</v>
      </c>
      <c r="Z39" s="124" t="str">
        <f>[35]Fevereiro!$I$29</f>
        <v>SO</v>
      </c>
      <c r="AA39" s="124" t="str">
        <f>[35]Fevereiro!$I$30</f>
        <v>SO</v>
      </c>
      <c r="AB39" s="124" t="str">
        <f>[35]Fevereiro!$I$31</f>
        <v>SO</v>
      </c>
      <c r="AC39" s="11" t="str">
        <f>[35]Fevereiro!$I$32</f>
        <v>SO</v>
      </c>
      <c r="AD39" s="11" t="str">
        <f>[35]Fevereiro!$I$33</f>
        <v>SO</v>
      </c>
      <c r="AE39" s="116" t="s">
        <v>231</v>
      </c>
      <c r="AH39" t="s">
        <v>47</v>
      </c>
    </row>
    <row r="40" spans="1:36" x14ac:dyDescent="0.2">
      <c r="A40" s="92" t="s">
        <v>16</v>
      </c>
      <c r="B40" s="125" t="str">
        <f>[36]Fevereiro!$I$5</f>
        <v>NO</v>
      </c>
      <c r="C40" s="125" t="str">
        <f>[36]Fevereiro!$I$6</f>
        <v>N</v>
      </c>
      <c r="D40" s="125" t="str">
        <f>[36]Fevereiro!$I$7</f>
        <v>L</v>
      </c>
      <c r="E40" s="125" t="str">
        <f>[36]Fevereiro!$I$8</f>
        <v>NO</v>
      </c>
      <c r="F40" s="125" t="str">
        <f>[36]Fevereiro!$I$9</f>
        <v>N</v>
      </c>
      <c r="G40" s="125" t="str">
        <f>[36]Fevereiro!$I$10</f>
        <v>N</v>
      </c>
      <c r="H40" s="125" t="str">
        <f>[36]Fevereiro!$I$11</f>
        <v>NE</v>
      </c>
      <c r="I40" s="125" t="str">
        <f>[36]Fevereiro!$I$12</f>
        <v>SE</v>
      </c>
      <c r="J40" s="125" t="str">
        <f>[36]Fevereiro!$I$13</f>
        <v>*</v>
      </c>
      <c r="K40" s="125" t="str">
        <f>[36]Fevereiro!$I$14</f>
        <v>*</v>
      </c>
      <c r="L40" s="125" t="str">
        <f>[36]Fevereiro!$I$15</f>
        <v>SE</v>
      </c>
      <c r="M40" s="125" t="str">
        <f>[36]Fevereiro!$I$16</f>
        <v>N</v>
      </c>
      <c r="N40" s="125" t="str">
        <f>[36]Fevereiro!$I$17</f>
        <v>NE</v>
      </c>
      <c r="O40" s="125" t="str">
        <f>[36]Fevereiro!$I$18</f>
        <v>N</v>
      </c>
      <c r="P40" s="125" t="str">
        <f>[36]Fevereiro!$I$19</f>
        <v>NO</v>
      </c>
      <c r="Q40" s="125" t="str">
        <f>[36]Fevereiro!$I$20</f>
        <v>N</v>
      </c>
      <c r="R40" s="125" t="str">
        <f>[36]Fevereiro!$I$21</f>
        <v>NE</v>
      </c>
      <c r="S40" s="125" t="str">
        <f>[36]Fevereiro!$I$22</f>
        <v>*</v>
      </c>
      <c r="T40" s="125" t="str">
        <f>[36]Fevereiro!$I$23</f>
        <v>*</v>
      </c>
      <c r="U40" s="125" t="str">
        <f>[36]Fevereiro!$I$24</f>
        <v>S</v>
      </c>
      <c r="V40" s="125" t="str">
        <f>[36]Fevereiro!$I$25</f>
        <v>S</v>
      </c>
      <c r="W40" s="125" t="str">
        <f>[36]Fevereiro!$I$26</f>
        <v>S</v>
      </c>
      <c r="X40" s="125" t="str">
        <f>[36]Fevereiro!$I$27</f>
        <v>S</v>
      </c>
      <c r="Y40" s="125" t="str">
        <f>[36]Fevereiro!$I$28</f>
        <v>N</v>
      </c>
      <c r="Z40" s="125" t="str">
        <f>[36]Fevereiro!$I$29</f>
        <v>N</v>
      </c>
      <c r="AA40" s="125" t="str">
        <f>[36]Fevereiro!$I$30</f>
        <v>N</v>
      </c>
      <c r="AB40" s="125" t="str">
        <f>[36]Fevereiro!$I$31</f>
        <v>*</v>
      </c>
      <c r="AC40" s="11" t="str">
        <f>[36]Fevereiro!$I$32</f>
        <v>*</v>
      </c>
      <c r="AD40" s="11" t="str">
        <f>[36]Fevereiro!$I$33</f>
        <v>*</v>
      </c>
      <c r="AE40" s="116" t="s">
        <v>234</v>
      </c>
      <c r="AF40" t="s">
        <v>47</v>
      </c>
      <c r="AG40" t="s">
        <v>47</v>
      </c>
    </row>
    <row r="41" spans="1:36" x14ac:dyDescent="0.2">
      <c r="A41" s="92" t="s">
        <v>175</v>
      </c>
      <c r="B41" s="124" t="str">
        <f>[37]Fevereiro!$I$5</f>
        <v>NO</v>
      </c>
      <c r="C41" s="124" t="str">
        <f>[37]Fevereiro!$I$6</f>
        <v>N</v>
      </c>
      <c r="D41" s="124" t="str">
        <f>[37]Fevereiro!$I$7</f>
        <v>NO</v>
      </c>
      <c r="E41" s="124" t="str">
        <f>[37]Fevereiro!$I$8</f>
        <v>NO</v>
      </c>
      <c r="F41" s="124" t="str">
        <f>[37]Fevereiro!$I$9</f>
        <v>NO</v>
      </c>
      <c r="G41" s="124" t="str">
        <f>[37]Fevereiro!$I$10</f>
        <v>NE</v>
      </c>
      <c r="H41" s="124" t="str">
        <f>[37]Fevereiro!$I$11</f>
        <v>S</v>
      </c>
      <c r="I41" s="124" t="str">
        <f>[37]Fevereiro!$I$12</f>
        <v>SE</v>
      </c>
      <c r="J41" s="124" t="str">
        <f>[37]Fevereiro!$I$13</f>
        <v>NE</v>
      </c>
      <c r="K41" s="124" t="str">
        <f>[37]Fevereiro!$I$14</f>
        <v>NO</v>
      </c>
      <c r="L41" s="124" t="str">
        <f>[37]Fevereiro!$I$15</f>
        <v>NO</v>
      </c>
      <c r="M41" s="124" t="str">
        <f>[37]Fevereiro!$I$16</f>
        <v>SE</v>
      </c>
      <c r="N41" s="124" t="str">
        <f>[37]Fevereiro!$I$17</f>
        <v>L</v>
      </c>
      <c r="O41" s="124" t="str">
        <f>[37]Fevereiro!$I$18</f>
        <v>SE</v>
      </c>
      <c r="P41" s="124" t="str">
        <f>[37]Fevereiro!$I$19</f>
        <v>N</v>
      </c>
      <c r="Q41" s="124" t="str">
        <f>[37]Fevereiro!$I$20</f>
        <v>NO</v>
      </c>
      <c r="R41" s="124" t="str">
        <f>[37]Fevereiro!$I$21</f>
        <v>NO</v>
      </c>
      <c r="S41" s="124" t="str">
        <f>[37]Fevereiro!$I$22</f>
        <v>N</v>
      </c>
      <c r="T41" s="133" t="str">
        <f>[37]Fevereiro!$I$23</f>
        <v>NO</v>
      </c>
      <c r="U41" s="133" t="str">
        <f>[37]Fevereiro!$I$24</f>
        <v>NE</v>
      </c>
      <c r="V41" s="133" t="str">
        <f>[37]Fevereiro!$I$25</f>
        <v>NO</v>
      </c>
      <c r="W41" s="133" t="str">
        <f>[37]Fevereiro!$I$26</f>
        <v>S</v>
      </c>
      <c r="X41" s="133" t="str">
        <f>[37]Fevereiro!$I$27</f>
        <v>S</v>
      </c>
      <c r="Y41" s="133" t="str">
        <f>[37]Fevereiro!$I$28</f>
        <v>N</v>
      </c>
      <c r="Z41" s="133" t="str">
        <f>[37]Fevereiro!$I$29</f>
        <v>NO</v>
      </c>
      <c r="AA41" s="133" t="str">
        <f>[37]Fevereiro!$I$30</f>
        <v>NO</v>
      </c>
      <c r="AB41" s="133" t="str">
        <f>[37]Fevereiro!$I$31</f>
        <v>S</v>
      </c>
      <c r="AC41" s="11" t="str">
        <f>[37]Fevereiro!$I$32</f>
        <v>SE</v>
      </c>
      <c r="AD41" s="11" t="str">
        <f>[37]Fevereiro!$I$33</f>
        <v>SE</v>
      </c>
      <c r="AE41" s="128" t="s">
        <v>237</v>
      </c>
      <c r="AG41" t="s">
        <v>47</v>
      </c>
    </row>
    <row r="42" spans="1:36" x14ac:dyDescent="0.2">
      <c r="A42" s="92" t="s">
        <v>17</v>
      </c>
      <c r="B42" s="124" t="str">
        <f>[38]Fevereiro!$I$5</f>
        <v>O</v>
      </c>
      <c r="C42" s="124" t="str">
        <f>[38]Fevereiro!$I$6</f>
        <v>O</v>
      </c>
      <c r="D42" s="124" t="str">
        <f>[38]Fevereiro!$I$7</f>
        <v>L</v>
      </c>
      <c r="E42" s="124" t="str">
        <f>[38]Fevereiro!$I$8</f>
        <v>NE</v>
      </c>
      <c r="F42" s="124" t="str">
        <f>[38]Fevereiro!$I$9</f>
        <v>NO</v>
      </c>
      <c r="G42" s="124" t="str">
        <f>[38]Fevereiro!$I$10</f>
        <v>L</v>
      </c>
      <c r="H42" s="124" t="str">
        <f>[38]Fevereiro!$I$11</f>
        <v>L</v>
      </c>
      <c r="I42" s="124" t="str">
        <f>[38]Fevereiro!$I$12</f>
        <v>L</v>
      </c>
      <c r="J42" s="124" t="str">
        <f>[38]Fevereiro!$I$13</f>
        <v>L</v>
      </c>
      <c r="K42" s="124" t="str">
        <f>[38]Fevereiro!$I$14</f>
        <v>O</v>
      </c>
      <c r="L42" s="124" t="str">
        <f>[38]Fevereiro!$I$15</f>
        <v>L</v>
      </c>
      <c r="M42" s="124" t="str">
        <f>[38]Fevereiro!$I$16</f>
        <v>NE</v>
      </c>
      <c r="N42" s="124" t="str">
        <f>[38]Fevereiro!$I$17</f>
        <v>N</v>
      </c>
      <c r="O42" s="124" t="str">
        <f>[38]Fevereiro!$I$18</f>
        <v>NE</v>
      </c>
      <c r="P42" s="124" t="str">
        <f>[38]Fevereiro!$I$19</f>
        <v>N</v>
      </c>
      <c r="Q42" s="124" t="str">
        <f>[38]Fevereiro!$I$20</f>
        <v>O</v>
      </c>
      <c r="R42" s="124" t="str">
        <f>[38]Fevereiro!$I$21</f>
        <v>O</v>
      </c>
      <c r="S42" s="124" t="str">
        <f>[38]Fevereiro!$I$22</f>
        <v>O</v>
      </c>
      <c r="T42" s="124" t="str">
        <f>[38]Fevereiro!$I$23</f>
        <v>O</v>
      </c>
      <c r="U42" s="124" t="str">
        <f>[38]Fevereiro!$I$24</f>
        <v>L</v>
      </c>
      <c r="V42" s="124" t="str">
        <f>[38]Fevereiro!$I$25</f>
        <v>L</v>
      </c>
      <c r="W42" s="124" t="str">
        <f>[38]Fevereiro!$I$26</f>
        <v>SE</v>
      </c>
      <c r="X42" s="124" t="str">
        <f>[38]Fevereiro!$I$27</f>
        <v>NE</v>
      </c>
      <c r="Y42" s="124" t="str">
        <f>[38]Fevereiro!$I$28</f>
        <v>N</v>
      </c>
      <c r="Z42" s="124" t="str">
        <f>[38]Fevereiro!$I$29</f>
        <v>O</v>
      </c>
      <c r="AA42" s="124" t="str">
        <f>[38]Fevereiro!$I$30</f>
        <v>O</v>
      </c>
      <c r="AB42" s="124" t="str">
        <f>[38]Fevereiro!$I$31</f>
        <v>S</v>
      </c>
      <c r="AC42" s="11" t="str">
        <f>[38]Fevereiro!$I$32</f>
        <v>NE</v>
      </c>
      <c r="AD42" s="11" t="str">
        <f>[38]Fevereiro!$I$33</f>
        <v>L</v>
      </c>
      <c r="AE42" s="116" t="s">
        <v>233</v>
      </c>
    </row>
    <row r="43" spans="1:36" x14ac:dyDescent="0.2">
      <c r="A43" s="92" t="s">
        <v>157</v>
      </c>
      <c r="B43" s="11" t="str">
        <f>[39]Fevereiro!$I$5</f>
        <v>O</v>
      </c>
      <c r="C43" s="11" t="str">
        <f>[39]Fevereiro!$I$6</f>
        <v>N</v>
      </c>
      <c r="D43" s="11" t="str">
        <f>[39]Fevereiro!$I$7</f>
        <v>L</v>
      </c>
      <c r="E43" s="11" t="str">
        <f>[39]Fevereiro!$I$8</f>
        <v>S</v>
      </c>
      <c r="F43" s="11" t="str">
        <f>[39]Fevereiro!$I$9</f>
        <v>N</v>
      </c>
      <c r="G43" s="11" t="str">
        <f>[39]Fevereiro!$I$10</f>
        <v>NE</v>
      </c>
      <c r="H43" s="11" t="str">
        <f>[39]Fevereiro!$I$11</f>
        <v>SE</v>
      </c>
      <c r="I43" s="11" t="str">
        <f>[39]Fevereiro!$I$12</f>
        <v>L</v>
      </c>
      <c r="J43" s="11" t="str">
        <f>[39]Fevereiro!$I$13</f>
        <v>L</v>
      </c>
      <c r="K43" s="11" t="str">
        <f>[39]Fevereiro!$I$14</f>
        <v>NO</v>
      </c>
      <c r="L43" s="11" t="str">
        <f>[39]Fevereiro!$I$15</f>
        <v>SE</v>
      </c>
      <c r="M43" s="11" t="str">
        <f>[39]Fevereiro!$I$16</f>
        <v>L</v>
      </c>
      <c r="N43" s="11" t="str">
        <f>[39]Fevereiro!$I$17</f>
        <v>L</v>
      </c>
      <c r="O43" s="11" t="str">
        <f>[39]Fevereiro!$I$18</f>
        <v>L</v>
      </c>
      <c r="P43" s="11" t="str">
        <f>[39]Fevereiro!$I$19</f>
        <v>SE</v>
      </c>
      <c r="Q43" s="11" t="str">
        <f>[39]Fevereiro!$I$20</f>
        <v>SE</v>
      </c>
      <c r="R43" s="11" t="str">
        <f>[39]Fevereiro!$I$21</f>
        <v>NE</v>
      </c>
      <c r="S43" s="11" t="str">
        <f>[39]Fevereiro!$I$22</f>
        <v>NE</v>
      </c>
      <c r="T43" s="133" t="str">
        <f>[39]Fevereiro!$I$23</f>
        <v>NO</v>
      </c>
      <c r="U43" s="133" t="str">
        <f>[39]Fevereiro!$I$24</f>
        <v>NE</v>
      </c>
      <c r="V43" s="133" t="str">
        <f>[39]Fevereiro!$I$25</f>
        <v>NO</v>
      </c>
      <c r="W43" s="133" t="str">
        <f>[39]Fevereiro!$I$26</f>
        <v>SO</v>
      </c>
      <c r="X43" s="133" t="str">
        <f>[39]Fevereiro!$I$27</f>
        <v>L</v>
      </c>
      <c r="Y43" s="133" t="str">
        <f>[39]Fevereiro!$I$28</f>
        <v>NE</v>
      </c>
      <c r="Z43" s="133" t="str">
        <f>[39]Fevereiro!$I$29</f>
        <v>N</v>
      </c>
      <c r="AA43" s="133" t="str">
        <f>[39]Fevereiro!$I$30</f>
        <v>NO</v>
      </c>
      <c r="AB43" s="133" t="str">
        <f>[39]Fevereiro!$I$31</f>
        <v>S</v>
      </c>
      <c r="AC43" s="11" t="str">
        <f>[39]Fevereiro!$I$32</f>
        <v>SE</v>
      </c>
      <c r="AD43" s="11" t="str">
        <f>[39]Fevereiro!$I$33</f>
        <v>SE</v>
      </c>
      <c r="AE43" s="128" t="s">
        <v>233</v>
      </c>
      <c r="AG43" t="s">
        <v>47</v>
      </c>
      <c r="AH43" t="s">
        <v>47</v>
      </c>
      <c r="AI43" t="s">
        <v>47</v>
      </c>
    </row>
    <row r="44" spans="1:36" x14ac:dyDescent="0.2">
      <c r="A44" s="92" t="s">
        <v>18</v>
      </c>
      <c r="B44" s="124" t="str">
        <f>[40]Fevereiro!$I$5</f>
        <v>NO</v>
      </c>
      <c r="C44" s="124" t="str">
        <f>[40]Fevereiro!$I$6</f>
        <v>NO</v>
      </c>
      <c r="D44" s="124" t="str">
        <f>[40]Fevereiro!$I$7</f>
        <v>O</v>
      </c>
      <c r="E44" s="124" t="str">
        <f>[40]Fevereiro!$I$8</f>
        <v>O</v>
      </c>
      <c r="F44" s="124" t="str">
        <f>[40]Fevereiro!$I$9</f>
        <v>NE</v>
      </c>
      <c r="G44" s="124" t="str">
        <f>[40]Fevereiro!$I$10</f>
        <v>O</v>
      </c>
      <c r="H44" s="124" t="str">
        <f>[40]Fevereiro!$I$11</f>
        <v>SO</v>
      </c>
      <c r="I44" s="124" t="str">
        <f>[40]Fevereiro!$I$12</f>
        <v>SO</v>
      </c>
      <c r="J44" s="124" t="str">
        <f>[40]Fevereiro!$I$13</f>
        <v>NO</v>
      </c>
      <c r="K44" s="124" t="str">
        <f>[40]Fevereiro!$I$14</f>
        <v>N</v>
      </c>
      <c r="L44" s="124" t="str">
        <f>[40]Fevereiro!$I$15</f>
        <v>NO</v>
      </c>
      <c r="M44" s="124" t="str">
        <f>[40]Fevereiro!$I$16</f>
        <v>L</v>
      </c>
      <c r="N44" s="124" t="str">
        <f>[40]Fevereiro!$I$17</f>
        <v>NE</v>
      </c>
      <c r="O44" s="124" t="str">
        <f>[40]Fevereiro!$I$18</f>
        <v>L</v>
      </c>
      <c r="P44" s="124" t="str">
        <f>[40]Fevereiro!$I$19</f>
        <v>SE</v>
      </c>
      <c r="Q44" s="124" t="str">
        <f>[40]Fevereiro!$I$20</f>
        <v>L</v>
      </c>
      <c r="R44" s="124" t="str">
        <f>[40]Fevereiro!$I$21</f>
        <v>NO</v>
      </c>
      <c r="S44" s="124" t="str">
        <f>[40]Fevereiro!$I$22</f>
        <v>L</v>
      </c>
      <c r="T44" s="124" t="str">
        <f>[40]Fevereiro!$I$23</f>
        <v>L</v>
      </c>
      <c r="U44" s="124" t="str">
        <f>[40]Fevereiro!$I$24</f>
        <v>O</v>
      </c>
      <c r="V44" s="124" t="str">
        <f>[40]Fevereiro!$I$25</f>
        <v>L</v>
      </c>
      <c r="W44" s="124" t="str">
        <f>[40]Fevereiro!$I$26</f>
        <v>SO</v>
      </c>
      <c r="X44" s="124" t="str">
        <f>[40]Fevereiro!$I$27</f>
        <v>L</v>
      </c>
      <c r="Y44" s="124" t="str">
        <f>[40]Fevereiro!$I$28</f>
        <v>O</v>
      </c>
      <c r="Z44" s="124" t="str">
        <f>[40]Fevereiro!$I$29</f>
        <v>NO</v>
      </c>
      <c r="AA44" s="124" t="str">
        <f>[40]Fevereiro!$I$30</f>
        <v>NO</v>
      </c>
      <c r="AB44" s="124" t="str">
        <f>[40]Fevereiro!$I$31</f>
        <v>S</v>
      </c>
      <c r="AC44" s="11" t="str">
        <f>[40]Fevereiro!$I$32</f>
        <v>S</v>
      </c>
      <c r="AD44" s="11" t="str">
        <f>[40]Fevereiro!$I$33</f>
        <v>L</v>
      </c>
      <c r="AE44" s="116" t="s">
        <v>237</v>
      </c>
      <c r="AG44" t="s">
        <v>47</v>
      </c>
      <c r="AH44" t="s">
        <v>47</v>
      </c>
      <c r="AI44" t="s">
        <v>47</v>
      </c>
    </row>
    <row r="45" spans="1:36" x14ac:dyDescent="0.2">
      <c r="A45" s="92" t="s">
        <v>162</v>
      </c>
      <c r="B45" s="124" t="str">
        <f>[41]Fevereiro!$I$5</f>
        <v>N</v>
      </c>
      <c r="C45" s="124" t="str">
        <f>[41]Fevereiro!$I$6</f>
        <v>N</v>
      </c>
      <c r="D45" s="124" t="str">
        <f>[41]Fevereiro!$I$7</f>
        <v>N</v>
      </c>
      <c r="E45" s="124" t="str">
        <f>[41]Fevereiro!$I$8</f>
        <v>N</v>
      </c>
      <c r="F45" s="124" t="str">
        <f>[41]Fevereiro!$I$9</f>
        <v>N</v>
      </c>
      <c r="G45" s="124" t="str">
        <f>[41]Fevereiro!$I$10</f>
        <v>N</v>
      </c>
      <c r="H45" s="124" t="str">
        <f>[41]Fevereiro!$I$11</f>
        <v>N</v>
      </c>
      <c r="I45" s="124" t="str">
        <f>[41]Fevereiro!$I$12</f>
        <v>N</v>
      </c>
      <c r="J45" s="124" t="str">
        <f>[41]Fevereiro!$I$13</f>
        <v>N</v>
      </c>
      <c r="K45" s="124" t="str">
        <f>[41]Fevereiro!$I$14</f>
        <v>N</v>
      </c>
      <c r="L45" s="124" t="str">
        <f>[41]Fevereiro!$I$15</f>
        <v>N</v>
      </c>
      <c r="M45" s="124" t="str">
        <f>[41]Fevereiro!$I$16</f>
        <v>N</v>
      </c>
      <c r="N45" s="124" t="str">
        <f>[41]Fevereiro!$I$17</f>
        <v>N</v>
      </c>
      <c r="O45" s="124" t="str">
        <f>[41]Fevereiro!$I$18</f>
        <v>N</v>
      </c>
      <c r="P45" s="124" t="str">
        <f>[41]Fevereiro!$I$19</f>
        <v>N</v>
      </c>
      <c r="Q45" s="124" t="str">
        <f>[41]Fevereiro!$I$20</f>
        <v>N</v>
      </c>
      <c r="R45" s="124" t="str">
        <f>[41]Fevereiro!$I$21</f>
        <v>N</v>
      </c>
      <c r="S45" s="124" t="str">
        <f>[41]Fevereiro!$I$22</f>
        <v>N</v>
      </c>
      <c r="T45" s="133" t="str">
        <f>[41]Fevereiro!$I$23</f>
        <v>N</v>
      </c>
      <c r="U45" s="133" t="str">
        <f>[41]Fevereiro!$I$24</f>
        <v>N</v>
      </c>
      <c r="V45" s="133" t="str">
        <f>[41]Fevereiro!$I$25</f>
        <v>N</v>
      </c>
      <c r="W45" s="133" t="str">
        <f>[41]Fevereiro!$I$26</f>
        <v>N</v>
      </c>
      <c r="X45" s="133" t="str">
        <f>[41]Fevereiro!$I$27</f>
        <v>N</v>
      </c>
      <c r="Y45" s="133" t="str">
        <f>[41]Fevereiro!$I$28</f>
        <v>N</v>
      </c>
      <c r="Z45" s="133" t="str">
        <f>[41]Fevereiro!$I$29</f>
        <v>N</v>
      </c>
      <c r="AA45" s="133" t="str">
        <f>[41]Fevereiro!$I$30</f>
        <v>N</v>
      </c>
      <c r="AB45" s="133" t="str">
        <f>[41]Fevereiro!$I$31</f>
        <v>N</v>
      </c>
      <c r="AC45" s="11" t="str">
        <f>[41]Fevereiro!$I$32</f>
        <v>N</v>
      </c>
      <c r="AD45" s="11" t="str">
        <f>[41]Fevereiro!$I$33</f>
        <v>N</v>
      </c>
      <c r="AE45" s="128" t="s">
        <v>234</v>
      </c>
      <c r="AF45" t="s">
        <v>47</v>
      </c>
      <c r="AG45" t="s">
        <v>47</v>
      </c>
      <c r="AH45" t="s">
        <v>47</v>
      </c>
      <c r="AI45" t="s">
        <v>229</v>
      </c>
    </row>
    <row r="46" spans="1:36" x14ac:dyDescent="0.2">
      <c r="A46" s="92" t="s">
        <v>19</v>
      </c>
      <c r="B46" s="124" t="str">
        <f>[42]Fevereiro!$I$5</f>
        <v>N</v>
      </c>
      <c r="C46" s="124" t="str">
        <f>[42]Fevereiro!$I$6</f>
        <v>N</v>
      </c>
      <c r="D46" s="124" t="str">
        <f>[42]Fevereiro!$I$7</f>
        <v>L</v>
      </c>
      <c r="E46" s="124" t="str">
        <f>[42]Fevereiro!$I$8</f>
        <v>NE</v>
      </c>
      <c r="F46" s="124" t="str">
        <f>[42]Fevereiro!$I$9</f>
        <v>NE</v>
      </c>
      <c r="G46" s="124" t="str">
        <f>[42]Fevereiro!$I$10</f>
        <v>N</v>
      </c>
      <c r="H46" s="124" t="str">
        <f>[42]Fevereiro!$I$11</f>
        <v>SE</v>
      </c>
      <c r="I46" s="124" t="str">
        <f>[42]Fevereiro!$I$12</f>
        <v>L</v>
      </c>
      <c r="J46" s="124" t="str">
        <f>[42]Fevereiro!$I$13</f>
        <v>SE</v>
      </c>
      <c r="K46" s="124" t="str">
        <f>[42]Fevereiro!$I$14</f>
        <v>S</v>
      </c>
      <c r="L46" s="124" t="str">
        <f>[42]Fevereiro!$I$15</f>
        <v>L</v>
      </c>
      <c r="M46" s="124" t="str">
        <f>[42]Fevereiro!$I$16</f>
        <v>NE</v>
      </c>
      <c r="N46" s="124" t="str">
        <f>[42]Fevereiro!$I$17</f>
        <v>NE</v>
      </c>
      <c r="O46" s="124" t="str">
        <f>[42]Fevereiro!$I$18</f>
        <v>NE</v>
      </c>
      <c r="P46" s="124" t="str">
        <f>[42]Fevereiro!$I$19</f>
        <v>N</v>
      </c>
      <c r="Q46" s="124" t="str">
        <f>[42]Fevereiro!$I$20</f>
        <v>NE</v>
      </c>
      <c r="R46" s="124" t="str">
        <f>[42]Fevereiro!$I$21</f>
        <v>NE</v>
      </c>
      <c r="S46" s="124" t="str">
        <f>[42]Fevereiro!$I$22</f>
        <v>NE</v>
      </c>
      <c r="T46" s="124" t="str">
        <f>[42]Fevereiro!$I$23</f>
        <v>NE</v>
      </c>
      <c r="U46" s="124" t="str">
        <f>[42]Fevereiro!$I$24</f>
        <v>S</v>
      </c>
      <c r="V46" s="124" t="str">
        <f>[42]Fevereiro!$I$25</f>
        <v>S</v>
      </c>
      <c r="W46" s="124" t="str">
        <f>[42]Fevereiro!$I$26</f>
        <v>S</v>
      </c>
      <c r="X46" s="124" t="str">
        <f>[42]Fevereiro!$I$27</f>
        <v>S</v>
      </c>
      <c r="Y46" s="124" t="str">
        <f>[42]Fevereiro!$I$28</f>
        <v>NE</v>
      </c>
      <c r="Z46" s="124" t="str">
        <f>[42]Fevereiro!$I$29</f>
        <v>NO</v>
      </c>
      <c r="AA46" s="124" t="str">
        <f>[42]Fevereiro!$I$30</f>
        <v>S</v>
      </c>
      <c r="AB46" s="124" t="str">
        <f>[42]Fevereiro!$I$31</f>
        <v>S</v>
      </c>
      <c r="AC46" s="11" t="str">
        <f>[42]Fevereiro!$I$32</f>
        <v>S</v>
      </c>
      <c r="AD46" s="11" t="str">
        <f>[42]Fevereiro!$I$33</f>
        <v>SE</v>
      </c>
      <c r="AE46" s="116" t="s">
        <v>234</v>
      </c>
      <c r="AG46" t="s">
        <v>47</v>
      </c>
    </row>
    <row r="47" spans="1:36" x14ac:dyDescent="0.2">
      <c r="A47" s="92" t="s">
        <v>31</v>
      </c>
      <c r="B47" s="124" t="str">
        <f>[43]Fevereiro!$I$5</f>
        <v>NO</v>
      </c>
      <c r="C47" s="124" t="str">
        <f>[43]Fevereiro!$I$6</f>
        <v>NO</v>
      </c>
      <c r="D47" s="124" t="str">
        <f>[43]Fevereiro!$I$7</f>
        <v>NO</v>
      </c>
      <c r="E47" s="124" t="str">
        <f>[43]Fevereiro!$I$8</f>
        <v>NO</v>
      </c>
      <c r="F47" s="124" t="str">
        <f>[43]Fevereiro!$I$9</f>
        <v>NO</v>
      </c>
      <c r="G47" s="124" t="str">
        <f>[43]Fevereiro!$I$10</f>
        <v>NE</v>
      </c>
      <c r="H47" s="124" t="str">
        <f>[43]Fevereiro!$I$11</f>
        <v>NO</v>
      </c>
      <c r="I47" s="124" t="str">
        <f>[43]Fevereiro!$I$12</f>
        <v>SE</v>
      </c>
      <c r="J47" s="124" t="str">
        <f>[43]Fevereiro!$I$13</f>
        <v>SE</v>
      </c>
      <c r="K47" s="124" t="str">
        <f>[43]Fevereiro!$I$14</f>
        <v>NO</v>
      </c>
      <c r="L47" s="124" t="str">
        <f>[43]Fevereiro!$I$15</f>
        <v>NO</v>
      </c>
      <c r="M47" s="124" t="str">
        <f>[43]Fevereiro!$I$16</f>
        <v>SE</v>
      </c>
      <c r="N47" s="124" t="str">
        <f>[43]Fevereiro!$I$17</f>
        <v>NE</v>
      </c>
      <c r="O47" s="124" t="str">
        <f>[43]Fevereiro!$I$18</f>
        <v>NO</v>
      </c>
      <c r="P47" s="124" t="str">
        <f>[43]Fevereiro!$I$19</f>
        <v>NO</v>
      </c>
      <c r="Q47" s="124" t="str">
        <f>[43]Fevereiro!$I$20</f>
        <v>NO</v>
      </c>
      <c r="R47" s="124" t="str">
        <f>[43]Fevereiro!$I$21</f>
        <v>NO</v>
      </c>
      <c r="S47" s="124" t="str">
        <f>[43]Fevereiro!$I$22</f>
        <v>NO</v>
      </c>
      <c r="T47" s="124" t="str">
        <f>[43]Fevereiro!$I$23</f>
        <v>NO</v>
      </c>
      <c r="U47" s="124" t="str">
        <f>[43]Fevereiro!$I$24</f>
        <v>SE</v>
      </c>
      <c r="V47" s="124" t="str">
        <f>[43]Fevereiro!$I$25</f>
        <v>SE</v>
      </c>
      <c r="W47" s="124" t="str">
        <f>[43]Fevereiro!$I$26</f>
        <v>S</v>
      </c>
      <c r="X47" s="124" t="str">
        <f>[43]Fevereiro!$I$27</f>
        <v>SE</v>
      </c>
      <c r="Y47" s="124" t="str">
        <f>[43]Fevereiro!$I$28</f>
        <v>NO</v>
      </c>
      <c r="Z47" s="124" t="str">
        <f>[43]Fevereiro!$I$29</f>
        <v>NO</v>
      </c>
      <c r="AA47" s="124" t="str">
        <f>[43]Fevereiro!$I$30</f>
        <v>NO</v>
      </c>
      <c r="AB47" s="124" t="str">
        <f>[43]Fevereiro!$I$31</f>
        <v>SE</v>
      </c>
      <c r="AC47" s="11" t="str">
        <f>[43]Fevereiro!$I$32</f>
        <v>SE</v>
      </c>
      <c r="AD47" s="11" t="str">
        <f>[43]Fevereiro!$I$33</f>
        <v>SE</v>
      </c>
      <c r="AE47" s="116" t="s">
        <v>237</v>
      </c>
      <c r="AF47" t="s">
        <v>47</v>
      </c>
      <c r="AH47" t="s">
        <v>47</v>
      </c>
      <c r="AI47" t="s">
        <v>47</v>
      </c>
    </row>
    <row r="48" spans="1:36" x14ac:dyDescent="0.2">
      <c r="A48" s="92" t="s">
        <v>44</v>
      </c>
      <c r="B48" s="124" t="str">
        <f>[44]Fevereiro!$I$5</f>
        <v>L</v>
      </c>
      <c r="C48" s="124" t="str">
        <f>[44]Fevereiro!$I$6</f>
        <v>L</v>
      </c>
      <c r="D48" s="124" t="str">
        <f>[44]Fevereiro!$I$7</f>
        <v>L</v>
      </c>
      <c r="E48" s="124" t="str">
        <f>[44]Fevereiro!$I$8</f>
        <v>NO</v>
      </c>
      <c r="F48" s="124" t="str">
        <f>[44]Fevereiro!$I$9</f>
        <v>NE</v>
      </c>
      <c r="G48" s="124" t="str">
        <f>[44]Fevereiro!$I$10</f>
        <v>NE</v>
      </c>
      <c r="H48" s="124" t="str">
        <f>[44]Fevereiro!$I$11</f>
        <v>O</v>
      </c>
      <c r="I48" s="124" t="str">
        <f>[44]Fevereiro!$I$12</f>
        <v>O</v>
      </c>
      <c r="J48" s="124" t="str">
        <f>[44]Fevereiro!$I$13</f>
        <v>NO</v>
      </c>
      <c r="K48" s="124" t="str">
        <f>[44]Fevereiro!$I$14</f>
        <v>N</v>
      </c>
      <c r="L48" s="124" t="str">
        <f>[44]Fevereiro!$I$15</f>
        <v>NE</v>
      </c>
      <c r="M48" s="124" t="str">
        <f>[44]Fevereiro!$I$16</f>
        <v>NE</v>
      </c>
      <c r="N48" s="124" t="str">
        <f>[44]Fevereiro!$I$17</f>
        <v>NE</v>
      </c>
      <c r="O48" s="124" t="str">
        <f>[44]Fevereiro!$I$18</f>
        <v>NE</v>
      </c>
      <c r="P48" s="124" t="str">
        <f>[44]Fevereiro!$I$19</f>
        <v>L</v>
      </c>
      <c r="Q48" s="124" t="str">
        <f>[44]Fevereiro!$I$20</f>
        <v>NE</v>
      </c>
      <c r="R48" s="124" t="str">
        <f>[44]Fevereiro!$I$21</f>
        <v>L</v>
      </c>
      <c r="S48" s="124" t="str">
        <f>[44]Fevereiro!$I$22</f>
        <v>NE</v>
      </c>
      <c r="T48" s="124" t="str">
        <f>[44]Fevereiro!$I$23</f>
        <v>L</v>
      </c>
      <c r="U48" s="124" t="str">
        <f>[44]Fevereiro!$I$24</f>
        <v>NE</v>
      </c>
      <c r="V48" s="124" t="str">
        <f>[44]Fevereiro!$I$25</f>
        <v>NE</v>
      </c>
      <c r="W48" s="124" t="str">
        <f>[44]Fevereiro!$I$26</f>
        <v>NE</v>
      </c>
      <c r="X48" s="124" t="str">
        <f>[44]Fevereiro!$I$27</f>
        <v>O</v>
      </c>
      <c r="Y48" s="124" t="str">
        <f>[44]Fevereiro!$I$28</f>
        <v>N</v>
      </c>
      <c r="Z48" s="124" t="str">
        <f>[44]Fevereiro!$I$29</f>
        <v>NE</v>
      </c>
      <c r="AA48" s="124" t="str">
        <f>[44]Fevereiro!$I$30</f>
        <v>NE</v>
      </c>
      <c r="AB48" s="124" t="str">
        <f>[44]Fevereiro!$I$31</f>
        <v>SO</v>
      </c>
      <c r="AC48" s="11" t="str">
        <f>[44]Fevereiro!$I$32</f>
        <v>S</v>
      </c>
      <c r="AD48" s="11" t="str">
        <f>[44]Fevereiro!$I$33</f>
        <v>NE</v>
      </c>
      <c r="AE48" s="116" t="s">
        <v>233</v>
      </c>
      <c r="AG48" t="s">
        <v>47</v>
      </c>
      <c r="AH48" t="s">
        <v>47</v>
      </c>
      <c r="AJ48" t="s">
        <v>47</v>
      </c>
    </row>
    <row r="49" spans="1:38" ht="13.5" thickBot="1" x14ac:dyDescent="0.25">
      <c r="A49" s="93" t="s">
        <v>20</v>
      </c>
      <c r="B49" s="133" t="str">
        <f>[45]Fevereiro!$I$5</f>
        <v>*</v>
      </c>
      <c r="C49" s="133" t="str">
        <f>[45]Fevereiro!$I$6</f>
        <v>*</v>
      </c>
      <c r="D49" s="133" t="str">
        <f>[45]Fevereiro!$I$7</f>
        <v>*</v>
      </c>
      <c r="E49" s="133" t="str">
        <f>[45]Fevereiro!$I$8</f>
        <v>*</v>
      </c>
      <c r="F49" s="133" t="str">
        <f>[45]Fevereiro!$I$9</f>
        <v>*</v>
      </c>
      <c r="G49" s="133" t="str">
        <f>[45]Fevereiro!$I$10</f>
        <v>*</v>
      </c>
      <c r="H49" s="133" t="str">
        <f>[45]Fevereiro!$I$11</f>
        <v>*</v>
      </c>
      <c r="I49" s="133" t="str">
        <f>[45]Fevereiro!$I$12</f>
        <v>*</v>
      </c>
      <c r="J49" s="133" t="str">
        <f>[45]Fevereiro!$I$13</f>
        <v>*</v>
      </c>
      <c r="K49" s="133" t="str">
        <f>[45]Fevereiro!$I$14</f>
        <v>*</v>
      </c>
      <c r="L49" s="133" t="str">
        <f>[45]Fevereiro!$I$15</f>
        <v>*</v>
      </c>
      <c r="M49" s="133" t="str">
        <f>[45]Fevereiro!$I$16</f>
        <v>*</v>
      </c>
      <c r="N49" s="133" t="str">
        <f>[45]Fevereiro!$I$17</f>
        <v>*</v>
      </c>
      <c r="O49" s="133" t="str">
        <f>[45]Fevereiro!$I$18</f>
        <v>*</v>
      </c>
      <c r="P49" s="133" t="str">
        <f>[45]Fevereiro!$I$19</f>
        <v>*</v>
      </c>
      <c r="Q49" s="133" t="str">
        <f>[45]Fevereiro!$I$20</f>
        <v>*</v>
      </c>
      <c r="R49" s="133" t="str">
        <f>[45]Fevereiro!$I$21</f>
        <v>*</v>
      </c>
      <c r="S49" s="133" t="str">
        <f>[45]Fevereiro!$I$22</f>
        <v>*</v>
      </c>
      <c r="T49" s="133" t="str">
        <f>[45]Fevereiro!$I$23</f>
        <v>*</v>
      </c>
      <c r="U49" s="133" t="str">
        <f>[45]Fevereiro!$I$24</f>
        <v>*</v>
      </c>
      <c r="V49" s="133" t="str">
        <f>[45]Fevereiro!$I$25</f>
        <v>*</v>
      </c>
      <c r="W49" s="133" t="str">
        <f>[45]Fevereiro!$I$26</f>
        <v>*</v>
      </c>
      <c r="X49" s="133" t="str">
        <f>[45]Fevereiro!$I$27</f>
        <v>*</v>
      </c>
      <c r="Y49" s="133" t="str">
        <f>[45]Fevereiro!$I$28</f>
        <v>*</v>
      </c>
      <c r="Z49" s="133" t="str">
        <f>[45]Fevereiro!$I$29</f>
        <v>*</v>
      </c>
      <c r="AA49" s="133" t="str">
        <f>[45]Fevereiro!$I$30</f>
        <v>*</v>
      </c>
      <c r="AB49" s="133" t="str">
        <f>[45]Fevereiro!$I$31</f>
        <v>*</v>
      </c>
      <c r="AC49" s="11" t="str">
        <f>[45]Fevereiro!$I$32</f>
        <v>*</v>
      </c>
      <c r="AD49" s="11" t="str">
        <f>[45]Fevereiro!$I$33</f>
        <v>*</v>
      </c>
      <c r="AE49" s="116" t="str">
        <f>[45]Fevereiro!$I$33</f>
        <v>*</v>
      </c>
    </row>
    <row r="50" spans="1:38" s="5" customFormat="1" ht="17.100000000000001" customHeight="1" thickBot="1" x14ac:dyDescent="0.25">
      <c r="A50" s="94" t="s">
        <v>224</v>
      </c>
      <c r="B50" s="95" t="s">
        <v>237</v>
      </c>
      <c r="C50" s="96" t="s">
        <v>234</v>
      </c>
      <c r="D50" s="96" t="s">
        <v>233</v>
      </c>
      <c r="E50" s="96" t="s">
        <v>237</v>
      </c>
      <c r="F50" s="96" t="s">
        <v>230</v>
      </c>
      <c r="G50" s="96" t="s">
        <v>230</v>
      </c>
      <c r="H50" s="96" t="s">
        <v>236</v>
      </c>
      <c r="I50" s="96" t="s">
        <v>236</v>
      </c>
      <c r="J50" s="96" t="s">
        <v>233</v>
      </c>
      <c r="K50" s="96" t="s">
        <v>234</v>
      </c>
      <c r="L50" s="96" t="s">
        <v>233</v>
      </c>
      <c r="M50" s="96" t="s">
        <v>233</v>
      </c>
      <c r="N50" s="96" t="s">
        <v>230</v>
      </c>
      <c r="O50" s="96" t="s">
        <v>230</v>
      </c>
      <c r="P50" s="96" t="s">
        <v>234</v>
      </c>
      <c r="Q50" s="96" t="s">
        <v>234</v>
      </c>
      <c r="R50" s="96" t="s">
        <v>234</v>
      </c>
      <c r="S50" s="96" t="s">
        <v>234</v>
      </c>
      <c r="T50" s="96" t="s">
        <v>234</v>
      </c>
      <c r="U50" s="96" t="s">
        <v>230</v>
      </c>
      <c r="V50" s="96" t="s">
        <v>232</v>
      </c>
      <c r="W50" s="96" t="s">
        <v>232</v>
      </c>
      <c r="X50" s="96" t="s">
        <v>232</v>
      </c>
      <c r="Y50" s="96" t="s">
        <v>234</v>
      </c>
      <c r="Z50" s="96" t="s">
        <v>234</v>
      </c>
      <c r="AA50" s="96" t="s">
        <v>234</v>
      </c>
      <c r="AB50" s="96" t="s">
        <v>232</v>
      </c>
      <c r="AC50" s="96" t="s">
        <v>236</v>
      </c>
      <c r="AD50" s="96" t="s">
        <v>236</v>
      </c>
      <c r="AE50" s="113"/>
      <c r="AI50" s="5" t="s">
        <v>47</v>
      </c>
    </row>
    <row r="51" spans="1:38" s="8" customFormat="1" ht="13.5" thickBot="1" x14ac:dyDescent="0.25">
      <c r="A51" s="166" t="s">
        <v>223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17" t="s">
        <v>234</v>
      </c>
      <c r="AI51" s="8" t="s">
        <v>47</v>
      </c>
    </row>
    <row r="52" spans="1:38" x14ac:dyDescent="0.2">
      <c r="A52" s="47"/>
      <c r="B52" s="48"/>
      <c r="C52" s="48"/>
      <c r="D52" s="48" t="s">
        <v>101</v>
      </c>
      <c r="E52" s="48"/>
      <c r="F52" s="48"/>
      <c r="G52" s="48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5"/>
      <c r="AD52" s="131"/>
      <c r="AE52" s="84"/>
    </row>
    <row r="53" spans="1:38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131"/>
      <c r="K53" s="131"/>
      <c r="L53" s="131"/>
      <c r="M53" s="131" t="s">
        <v>45</v>
      </c>
      <c r="N53" s="131"/>
      <c r="O53" s="131"/>
      <c r="P53" s="131"/>
      <c r="Q53" s="131"/>
      <c r="R53" s="131"/>
      <c r="S53" s="131"/>
      <c r="T53" s="147" t="s">
        <v>97</v>
      </c>
      <c r="U53" s="147"/>
      <c r="V53" s="147"/>
      <c r="W53" s="147"/>
      <c r="X53" s="147"/>
      <c r="Y53" s="131"/>
      <c r="Z53" s="131"/>
      <c r="AA53" s="131"/>
      <c r="AB53" s="131"/>
      <c r="AC53" s="135"/>
      <c r="AD53" s="131"/>
      <c r="AE53" s="84"/>
      <c r="AI53" t="s">
        <v>47</v>
      </c>
    </row>
    <row r="54" spans="1:38" x14ac:dyDescent="0.2">
      <c r="A54" s="50"/>
      <c r="B54" s="131"/>
      <c r="C54" s="131"/>
      <c r="D54" s="131"/>
      <c r="E54" s="131"/>
      <c r="F54" s="131"/>
      <c r="G54" s="131"/>
      <c r="H54" s="131"/>
      <c r="I54" s="131"/>
      <c r="J54" s="132"/>
      <c r="K54" s="132"/>
      <c r="L54" s="132"/>
      <c r="M54" s="132" t="s">
        <v>46</v>
      </c>
      <c r="N54" s="132"/>
      <c r="O54" s="132"/>
      <c r="P54" s="132"/>
      <c r="Q54" s="131"/>
      <c r="R54" s="131"/>
      <c r="S54" s="131"/>
      <c r="T54" s="148" t="s">
        <v>98</v>
      </c>
      <c r="U54" s="148"/>
      <c r="V54" s="148"/>
      <c r="W54" s="148"/>
      <c r="X54" s="148"/>
      <c r="Y54" s="131"/>
      <c r="Z54" s="131"/>
      <c r="AA54" s="131"/>
      <c r="AB54" s="131"/>
      <c r="AC54" s="135"/>
      <c r="AD54" s="131"/>
      <c r="AE54" s="84"/>
    </row>
    <row r="55" spans="1:38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5"/>
      <c r="AD55" s="131"/>
      <c r="AE55" s="84"/>
    </row>
    <row r="56" spans="1:38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5"/>
      <c r="AD56" s="131"/>
      <c r="AE56" s="84"/>
    </row>
    <row r="57" spans="1:38" x14ac:dyDescent="0.2">
      <c r="A57" s="50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5"/>
      <c r="AD57" s="131"/>
      <c r="AE57" s="84"/>
    </row>
    <row r="58" spans="1:38" ht="13.5" thickBot="1" x14ac:dyDescent="0.25">
      <c r="A58" s="60"/>
      <c r="B58" s="61"/>
      <c r="C58" s="61"/>
      <c r="D58" s="61"/>
      <c r="E58" s="61"/>
      <c r="F58" s="61"/>
      <c r="G58" s="61" t="s">
        <v>47</v>
      </c>
      <c r="H58" s="61"/>
      <c r="I58" s="61"/>
      <c r="J58" s="61"/>
      <c r="K58" s="61"/>
      <c r="L58" s="61" t="s">
        <v>47</v>
      </c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85"/>
    </row>
    <row r="59" spans="1:38" x14ac:dyDescent="0.2">
      <c r="AE59" s="7"/>
    </row>
    <row r="62" spans="1:38" x14ac:dyDescent="0.2">
      <c r="V62" s="2" t="s">
        <v>47</v>
      </c>
    </row>
    <row r="63" spans="1:38" x14ac:dyDescent="0.2">
      <c r="AL63" s="12" t="s">
        <v>47</v>
      </c>
    </row>
    <row r="66" spans="10:38" x14ac:dyDescent="0.2">
      <c r="Q66" s="2" t="s">
        <v>47</v>
      </c>
    </row>
    <row r="67" spans="10:38" x14ac:dyDescent="0.2">
      <c r="J67" s="2" t="s">
        <v>47</v>
      </c>
    </row>
    <row r="69" spans="10:38" x14ac:dyDescent="0.2">
      <c r="O69" s="2" t="s">
        <v>47</v>
      </c>
      <c r="AL69" s="12" t="s">
        <v>47</v>
      </c>
    </row>
    <row r="70" spans="10:38" x14ac:dyDescent="0.2">
      <c r="P70" s="2" t="s">
        <v>47</v>
      </c>
      <c r="AB70" s="2" t="s">
        <v>47</v>
      </c>
    </row>
    <row r="74" spans="10:38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5">
    <mergeCell ref="T53:X53"/>
    <mergeCell ref="T54:X54"/>
    <mergeCell ref="M3:M4"/>
    <mergeCell ref="N3:N4"/>
    <mergeCell ref="O3:O4"/>
    <mergeCell ref="P3:P4"/>
    <mergeCell ref="Q3:Q4"/>
    <mergeCell ref="A51:AD51"/>
    <mergeCell ref="AA3:AA4"/>
    <mergeCell ref="AB3:AB4"/>
    <mergeCell ref="AD3:AD4"/>
    <mergeCell ref="X3:X4"/>
    <mergeCell ref="AC3:AC4"/>
    <mergeCell ref="A1:AE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E2"/>
    <mergeCell ref="W3:W4"/>
    <mergeCell ref="L3:L4"/>
    <mergeCell ref="V3:V4"/>
    <mergeCell ref="Y3:Y4"/>
    <mergeCell ref="Z3:Z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K77" sqref="AK7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5.42578125" style="2" bestFit="1" customWidth="1"/>
    <col min="15" max="15" width="6.42578125" style="2" bestFit="1" customWidth="1"/>
    <col min="16" max="27" width="5.42578125" style="2" bestFit="1" customWidth="1"/>
    <col min="28" max="29" width="5.85546875" style="2" customWidth="1"/>
    <col min="30" max="30" width="6.140625" style="2" bestFit="1" customWidth="1"/>
    <col min="31" max="31" width="7.42578125" style="6" bestFit="1" customWidth="1"/>
    <col min="32" max="32" width="9.140625" style="1"/>
  </cols>
  <sheetData>
    <row r="1" spans="1:32" ht="20.100000000000001" customHeight="1" x14ac:dyDescent="0.2">
      <c r="A1" s="140" t="s">
        <v>32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68"/>
    </row>
    <row r="2" spans="1:32" s="4" customFormat="1" ht="20.100000000000001" customHeight="1" x14ac:dyDescent="0.2">
      <c r="A2" s="143" t="s">
        <v>21</v>
      </c>
      <c r="B2" s="137" t="s">
        <v>235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9"/>
    </row>
    <row r="3" spans="1:32" s="5" customFormat="1" ht="20.100000000000001" customHeight="1" x14ac:dyDescent="0.2">
      <c r="A3" s="143"/>
      <c r="B3" s="144">
        <v>1</v>
      </c>
      <c r="C3" s="144">
        <f>SUM(B3+1)</f>
        <v>2</v>
      </c>
      <c r="D3" s="144">
        <f t="shared" ref="D3:AB3" si="0">SUM(C3+1)</f>
        <v>3</v>
      </c>
      <c r="E3" s="144">
        <f t="shared" si="0"/>
        <v>4</v>
      </c>
      <c r="F3" s="144">
        <f t="shared" si="0"/>
        <v>5</v>
      </c>
      <c r="G3" s="144">
        <f t="shared" si="0"/>
        <v>6</v>
      </c>
      <c r="H3" s="144">
        <f t="shared" si="0"/>
        <v>7</v>
      </c>
      <c r="I3" s="144">
        <f t="shared" si="0"/>
        <v>8</v>
      </c>
      <c r="J3" s="144">
        <f t="shared" si="0"/>
        <v>9</v>
      </c>
      <c r="K3" s="144">
        <f t="shared" si="0"/>
        <v>10</v>
      </c>
      <c r="L3" s="144">
        <f t="shared" si="0"/>
        <v>11</v>
      </c>
      <c r="M3" s="144">
        <f t="shared" si="0"/>
        <v>12</v>
      </c>
      <c r="N3" s="144">
        <f t="shared" si="0"/>
        <v>13</v>
      </c>
      <c r="O3" s="144">
        <f t="shared" si="0"/>
        <v>14</v>
      </c>
      <c r="P3" s="144">
        <f t="shared" si="0"/>
        <v>15</v>
      </c>
      <c r="Q3" s="144">
        <f t="shared" si="0"/>
        <v>16</v>
      </c>
      <c r="R3" s="144">
        <f t="shared" si="0"/>
        <v>17</v>
      </c>
      <c r="S3" s="144">
        <f t="shared" si="0"/>
        <v>18</v>
      </c>
      <c r="T3" s="144">
        <f t="shared" si="0"/>
        <v>19</v>
      </c>
      <c r="U3" s="144">
        <f t="shared" si="0"/>
        <v>20</v>
      </c>
      <c r="V3" s="144">
        <f t="shared" si="0"/>
        <v>21</v>
      </c>
      <c r="W3" s="144">
        <f t="shared" si="0"/>
        <v>22</v>
      </c>
      <c r="X3" s="144">
        <f t="shared" si="0"/>
        <v>23</v>
      </c>
      <c r="Y3" s="144">
        <f t="shared" si="0"/>
        <v>24</v>
      </c>
      <c r="Z3" s="144">
        <f t="shared" si="0"/>
        <v>25</v>
      </c>
      <c r="AA3" s="144">
        <f t="shared" si="0"/>
        <v>26</v>
      </c>
      <c r="AB3" s="144">
        <f t="shared" si="0"/>
        <v>27</v>
      </c>
      <c r="AC3" s="144">
        <v>28</v>
      </c>
      <c r="AD3" s="144">
        <v>29</v>
      </c>
      <c r="AE3" s="111" t="s">
        <v>37</v>
      </c>
      <c r="AF3" s="102" t="s">
        <v>36</v>
      </c>
    </row>
    <row r="4" spans="1:32" s="5" customFormat="1" ht="20.100000000000001" customHeight="1" x14ac:dyDescent="0.2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11" t="s">
        <v>35</v>
      </c>
      <c r="AF4" s="59" t="s">
        <v>35</v>
      </c>
    </row>
    <row r="5" spans="1:32" s="5" customFormat="1" x14ac:dyDescent="0.2">
      <c r="A5" s="57" t="s">
        <v>40</v>
      </c>
      <c r="B5" s="118">
        <f>[1]Fevereiro!$J$5</f>
        <v>51.480000000000004</v>
      </c>
      <c r="C5" s="118">
        <f>[1]Fevereiro!$J$6</f>
        <v>38.880000000000003</v>
      </c>
      <c r="D5" s="118">
        <f>[1]Fevereiro!$J$7</f>
        <v>49.680000000000007</v>
      </c>
      <c r="E5" s="118">
        <f>[1]Fevereiro!$J$8</f>
        <v>43.56</v>
      </c>
      <c r="F5" s="118">
        <f>[1]Fevereiro!$J$9</f>
        <v>30.6</v>
      </c>
      <c r="G5" s="118">
        <f>[1]Fevereiro!$J$10</f>
        <v>36</v>
      </c>
      <c r="H5" s="118">
        <f>[1]Fevereiro!$J$11</f>
        <v>59.4</v>
      </c>
      <c r="I5" s="118">
        <f>[1]Fevereiro!$J$12</f>
        <v>30.96</v>
      </c>
      <c r="J5" s="118">
        <f>[1]Fevereiro!$J$13</f>
        <v>32.4</v>
      </c>
      <c r="K5" s="118">
        <f>[1]Fevereiro!$J$14</f>
        <v>30.6</v>
      </c>
      <c r="L5" s="118">
        <f>[1]Fevereiro!$J$15</f>
        <v>27.720000000000002</v>
      </c>
      <c r="M5" s="118">
        <f>[1]Fevereiro!$J$16</f>
        <v>18</v>
      </c>
      <c r="N5" s="118">
        <f>[1]Fevereiro!$J$17</f>
        <v>23.759999999999998</v>
      </c>
      <c r="O5" s="118">
        <f>[1]Fevereiro!$J$18</f>
        <v>19.079999999999998</v>
      </c>
      <c r="P5" s="118">
        <f>[1]Fevereiro!$J$19</f>
        <v>19.8</v>
      </c>
      <c r="Q5" s="118">
        <f>[1]Fevereiro!$J$20</f>
        <v>21.6</v>
      </c>
      <c r="R5" s="118">
        <f>[1]Fevereiro!$J$21</f>
        <v>41.76</v>
      </c>
      <c r="S5" s="118">
        <f>[1]Fevereiro!$J$22</f>
        <v>36.72</v>
      </c>
      <c r="T5" s="118">
        <f>[1]Fevereiro!$J$23</f>
        <v>30.96</v>
      </c>
      <c r="U5" s="118">
        <f>[1]Fevereiro!$J$24</f>
        <v>29.52</v>
      </c>
      <c r="V5" s="118">
        <f>[1]Fevereiro!$J$25</f>
        <v>21.240000000000002</v>
      </c>
      <c r="W5" s="118">
        <f>[1]Fevereiro!$J$26</f>
        <v>25.92</v>
      </c>
      <c r="X5" s="118">
        <f>[1]Fevereiro!$J$27</f>
        <v>21.240000000000002</v>
      </c>
      <c r="Y5" s="118">
        <f>[1]Fevereiro!$J$28</f>
        <v>42.480000000000004</v>
      </c>
      <c r="Z5" s="118">
        <f>[1]Fevereiro!$J$29</f>
        <v>41.4</v>
      </c>
      <c r="AA5" s="118">
        <f>[1]Fevereiro!$J$30</f>
        <v>37.080000000000005</v>
      </c>
      <c r="AB5" s="118">
        <f>[1]Fevereiro!$J$31</f>
        <v>19.8</v>
      </c>
      <c r="AC5" s="118">
        <f>[1]Fevereiro!$J$32</f>
        <v>20.88</v>
      </c>
      <c r="AD5" s="118">
        <f>[1]Fevereiro!$J$33</f>
        <v>29.880000000000003</v>
      </c>
      <c r="AE5" s="15">
        <f>MAX(B5:AD5)</f>
        <v>59.4</v>
      </c>
      <c r="AF5" s="115">
        <f>AVERAGE(B5:AD5)</f>
        <v>32.151724137931033</v>
      </c>
    </row>
    <row r="6" spans="1:32" x14ac:dyDescent="0.2">
      <c r="A6" s="57" t="s">
        <v>0</v>
      </c>
      <c r="B6" s="11">
        <f>[2]Fevereiro!$J$5</f>
        <v>22.68</v>
      </c>
      <c r="C6" s="11">
        <f>[2]Fevereiro!$J$6</f>
        <v>25.56</v>
      </c>
      <c r="D6" s="11">
        <f>[2]Fevereiro!$J$7</f>
        <v>49.32</v>
      </c>
      <c r="E6" s="11">
        <f>[2]Fevereiro!$J$8</f>
        <v>31.680000000000003</v>
      </c>
      <c r="F6" s="11">
        <f>[2]Fevereiro!$J$9</f>
        <v>35.28</v>
      </c>
      <c r="G6" s="11">
        <f>[2]Fevereiro!$J$10</f>
        <v>21.6</v>
      </c>
      <c r="H6" s="11">
        <f>[2]Fevereiro!$J$11</f>
        <v>31.319999999999997</v>
      </c>
      <c r="I6" s="11">
        <f>[2]Fevereiro!$J$12</f>
        <v>26.64</v>
      </c>
      <c r="J6" s="11">
        <f>[2]Fevereiro!$J$13</f>
        <v>25.56</v>
      </c>
      <c r="K6" s="11">
        <f>[2]Fevereiro!$J$14</f>
        <v>36.72</v>
      </c>
      <c r="L6" s="11">
        <f>[2]Fevereiro!$J$15</f>
        <v>27</v>
      </c>
      <c r="M6" s="11">
        <f>[2]Fevereiro!$J$16</f>
        <v>29.16</v>
      </c>
      <c r="N6" s="11">
        <f>[2]Fevereiro!$J$17</f>
        <v>32.4</v>
      </c>
      <c r="O6" s="11">
        <f>[2]Fevereiro!$J$18</f>
        <v>31.319999999999997</v>
      </c>
      <c r="P6" s="11">
        <f>[2]Fevereiro!$J$19</f>
        <v>32.04</v>
      </c>
      <c r="Q6" s="11">
        <f>[2]Fevereiro!$J$20</f>
        <v>26.64</v>
      </c>
      <c r="R6" s="11">
        <f>[2]Fevereiro!$J$21</f>
        <v>34.200000000000003</v>
      </c>
      <c r="S6" s="11">
        <f>[2]Fevereiro!$J$22</f>
        <v>38.159999999999997</v>
      </c>
      <c r="T6" s="11">
        <f>[2]Fevereiro!$J$23</f>
        <v>30.240000000000002</v>
      </c>
      <c r="U6" s="11">
        <f>[2]Fevereiro!$J$24</f>
        <v>47.88</v>
      </c>
      <c r="V6" s="11">
        <f>[2]Fevereiro!$J$25</f>
        <v>36.72</v>
      </c>
      <c r="W6" s="11">
        <f>[2]Fevereiro!$J$26</f>
        <v>34.200000000000003</v>
      </c>
      <c r="X6" s="11">
        <f>[2]Fevereiro!$J$27</f>
        <v>26.64</v>
      </c>
      <c r="Y6" s="11">
        <f>[2]Fevereiro!$J$28</f>
        <v>34.92</v>
      </c>
      <c r="Z6" s="11">
        <f>[2]Fevereiro!$J$29</f>
        <v>43.92</v>
      </c>
      <c r="AA6" s="11">
        <f>[2]Fevereiro!$J$30</f>
        <v>34.92</v>
      </c>
      <c r="AB6" s="11">
        <f>[2]Fevereiro!$J$31</f>
        <v>20.52</v>
      </c>
      <c r="AC6" s="11">
        <f>[2]Fevereiro!$J$32</f>
        <v>19.8</v>
      </c>
      <c r="AD6" s="11">
        <f>[2]Fevereiro!$J$33</f>
        <v>24.840000000000003</v>
      </c>
      <c r="AE6" s="15">
        <f>MAX(B6:AD6)</f>
        <v>49.32</v>
      </c>
      <c r="AF6" s="115">
        <f>AVERAGE(B6:AD6)</f>
        <v>31.444137931034479</v>
      </c>
    </row>
    <row r="7" spans="1:32" x14ac:dyDescent="0.2">
      <c r="A7" s="57" t="s">
        <v>104</v>
      </c>
      <c r="B7" s="11">
        <f>[3]Fevereiro!$J$5</f>
        <v>33.840000000000003</v>
      </c>
      <c r="C7" s="11">
        <f>[3]Fevereiro!$J$6</f>
        <v>34.92</v>
      </c>
      <c r="D7" s="11">
        <f>[3]Fevereiro!$J$7</f>
        <v>41.76</v>
      </c>
      <c r="E7" s="11">
        <f>[3]Fevereiro!$J$8</f>
        <v>20.88</v>
      </c>
      <c r="F7" s="11">
        <f>[3]Fevereiro!$J$9</f>
        <v>50.76</v>
      </c>
      <c r="G7" s="11">
        <f>[3]Fevereiro!$J$10</f>
        <v>21.240000000000002</v>
      </c>
      <c r="H7" s="11">
        <f>[3]Fevereiro!$J$11</f>
        <v>27.36</v>
      </c>
      <c r="I7" s="11">
        <f>[3]Fevereiro!$J$12</f>
        <v>37.800000000000004</v>
      </c>
      <c r="J7" s="11">
        <f>[3]Fevereiro!$J$13</f>
        <v>21.96</v>
      </c>
      <c r="K7" s="11">
        <f>[3]Fevereiro!$J$14</f>
        <v>31.680000000000003</v>
      </c>
      <c r="L7" s="11">
        <f>[3]Fevereiro!$J$15</f>
        <v>26.64</v>
      </c>
      <c r="M7" s="11">
        <f>[3]Fevereiro!$J$16</f>
        <v>30.6</v>
      </c>
      <c r="N7" s="11">
        <f>[3]Fevereiro!$J$17</f>
        <v>34.200000000000003</v>
      </c>
      <c r="O7" s="11">
        <f>[3]Fevereiro!$J$18</f>
        <v>30.6</v>
      </c>
      <c r="P7" s="11">
        <f>[3]Fevereiro!$J$19</f>
        <v>19.079999999999998</v>
      </c>
      <c r="Q7" s="11">
        <f>[3]Fevereiro!$J$20</f>
        <v>23.400000000000002</v>
      </c>
      <c r="R7" s="11">
        <f>[3]Fevereiro!$J$21</f>
        <v>46.440000000000005</v>
      </c>
      <c r="S7" s="11">
        <f>[3]Fevereiro!$J$22</f>
        <v>55.800000000000004</v>
      </c>
      <c r="T7" s="11">
        <f>[3]Fevereiro!$J$23</f>
        <v>44.28</v>
      </c>
      <c r="U7" s="11">
        <f>[3]Fevereiro!$J$24</f>
        <v>40.32</v>
      </c>
      <c r="V7" s="11">
        <f>[3]Fevereiro!$J$25</f>
        <v>30.240000000000002</v>
      </c>
      <c r="W7" s="11">
        <f>[3]Fevereiro!$J$26</f>
        <v>40.32</v>
      </c>
      <c r="X7" s="11">
        <f>[3]Fevereiro!$J$27</f>
        <v>29.52</v>
      </c>
      <c r="Y7" s="11">
        <f>[3]Fevereiro!$J$28</f>
        <v>25.92</v>
      </c>
      <c r="Z7" s="11">
        <f>[3]Fevereiro!$J$29</f>
        <v>39.6</v>
      </c>
      <c r="AA7" s="11">
        <f>[3]Fevereiro!$J$30</f>
        <v>39.24</v>
      </c>
      <c r="AB7" s="11">
        <f>[3]Fevereiro!$J$31</f>
        <v>26.28</v>
      </c>
      <c r="AC7" s="11">
        <f>[3]Fevereiro!$J$32</f>
        <v>27.720000000000002</v>
      </c>
      <c r="AD7" s="11">
        <f>[3]Fevereiro!$J$33</f>
        <v>27.36</v>
      </c>
      <c r="AE7" s="87">
        <f>MAX(B7:AD7)</f>
        <v>55.800000000000004</v>
      </c>
      <c r="AF7" s="109">
        <f>AVERAGE(B7:AD7)</f>
        <v>33.095172413793101</v>
      </c>
    </row>
    <row r="8" spans="1:32" x14ac:dyDescent="0.2">
      <c r="A8" s="57" t="s">
        <v>1</v>
      </c>
      <c r="B8" s="11" t="str">
        <f>[4]Fevereiro!$J$5</f>
        <v>*</v>
      </c>
      <c r="C8" s="11" t="str">
        <f>[4]Fevereiro!$J$6</f>
        <v>*</v>
      </c>
      <c r="D8" s="11" t="str">
        <f>[4]Fevereiro!$J$7</f>
        <v>*</v>
      </c>
      <c r="E8" s="11" t="str">
        <f>[4]Fevereiro!$J$8</f>
        <v>*</v>
      </c>
      <c r="F8" s="11">
        <f>[4]Fevereiro!$J$9</f>
        <v>47.16</v>
      </c>
      <c r="G8" s="11">
        <f>[4]Fevereiro!$J$10</f>
        <v>30.240000000000002</v>
      </c>
      <c r="H8" s="11">
        <f>[4]Fevereiro!$J$11</f>
        <v>27.720000000000002</v>
      </c>
      <c r="I8" s="11">
        <f>[4]Fevereiro!$J$12</f>
        <v>25.2</v>
      </c>
      <c r="J8" s="11">
        <f>[4]Fevereiro!$J$13</f>
        <v>14.76</v>
      </c>
      <c r="K8" s="11">
        <f>[4]Fevereiro!$J$14</f>
        <v>23.759999999999998</v>
      </c>
      <c r="L8" s="11">
        <f>[4]Fevereiro!$J$15</f>
        <v>9</v>
      </c>
      <c r="M8" s="11" t="str">
        <f>[4]Fevereiro!$J$16</f>
        <v>*</v>
      </c>
      <c r="N8" s="11" t="str">
        <f>[4]Fevereiro!$J$17</f>
        <v>*</v>
      </c>
      <c r="O8" s="11" t="str">
        <f>[4]Fevereiro!$J$18</f>
        <v>*</v>
      </c>
      <c r="P8" s="11" t="str">
        <f>[4]Fevereiro!$J$19</f>
        <v>*</v>
      </c>
      <c r="Q8" s="11" t="str">
        <f>[4]Fevereiro!$J$20</f>
        <v>*</v>
      </c>
      <c r="R8" s="11">
        <f>[4]Fevereiro!$J$21</f>
        <v>29.880000000000003</v>
      </c>
      <c r="S8" s="11">
        <f>[4]Fevereiro!$J$22</f>
        <v>32.04</v>
      </c>
      <c r="T8" s="11">
        <f>[4]Fevereiro!$J$23</f>
        <v>22.68</v>
      </c>
      <c r="U8" s="11">
        <f>[4]Fevereiro!$J$24</f>
        <v>34.56</v>
      </c>
      <c r="V8" s="11">
        <f>[4]Fevereiro!$J$25</f>
        <v>63</v>
      </c>
      <c r="W8" s="11">
        <f>[4]Fevereiro!$J$26</f>
        <v>19.440000000000001</v>
      </c>
      <c r="X8" s="11">
        <f>[4]Fevereiro!$J$27</f>
        <v>11.520000000000001</v>
      </c>
      <c r="Y8" s="11" t="str">
        <f>[4]Fevereiro!$J$28</f>
        <v>*</v>
      </c>
      <c r="Z8" s="11" t="str">
        <f>[4]Fevereiro!$J$29</f>
        <v>*</v>
      </c>
      <c r="AA8" s="11" t="str">
        <f>[4]Fevereiro!$J$30</f>
        <v>*</v>
      </c>
      <c r="AB8" s="11" t="str">
        <f>[4]Fevereiro!$J$31</f>
        <v>*</v>
      </c>
      <c r="AC8" s="11" t="str">
        <f>[4]Fevereiro!$J$32</f>
        <v>*</v>
      </c>
      <c r="AD8" s="11" t="str">
        <f>[4]Fevereiro!$J$33</f>
        <v>*</v>
      </c>
      <c r="AE8" s="15">
        <f>MAX(B8:AD8)</f>
        <v>63</v>
      </c>
      <c r="AF8" s="115">
        <f>AVERAGE(B8:AD8)</f>
        <v>27.925714285714282</v>
      </c>
    </row>
    <row r="9" spans="1:32" x14ac:dyDescent="0.2">
      <c r="A9" s="57" t="s">
        <v>167</v>
      </c>
      <c r="B9" s="11">
        <f>[5]Fevereiro!$J$5</f>
        <v>25.56</v>
      </c>
      <c r="C9" s="11">
        <f>[5]Fevereiro!$J$6</f>
        <v>35.28</v>
      </c>
      <c r="D9" s="11">
        <f>[5]Fevereiro!$J$7</f>
        <v>47.16</v>
      </c>
      <c r="E9" s="11">
        <f>[5]Fevereiro!$J$8</f>
        <v>32.4</v>
      </c>
      <c r="F9" s="11">
        <f>[5]Fevereiro!$J$9</f>
        <v>38.880000000000003</v>
      </c>
      <c r="G9" s="11">
        <f>[5]Fevereiro!$J$10</f>
        <v>26.64</v>
      </c>
      <c r="H9" s="11">
        <f>[5]Fevereiro!$J$11</f>
        <v>33.480000000000004</v>
      </c>
      <c r="I9" s="11">
        <f>[5]Fevereiro!$J$12</f>
        <v>24.840000000000003</v>
      </c>
      <c r="J9" s="11">
        <f>[5]Fevereiro!$J$13</f>
        <v>30.96</v>
      </c>
      <c r="K9" s="11">
        <f>[5]Fevereiro!$J$14</f>
        <v>30.6</v>
      </c>
      <c r="L9" s="11">
        <f>[5]Fevereiro!$J$15</f>
        <v>29.16</v>
      </c>
      <c r="M9" s="11">
        <f>[5]Fevereiro!$J$16</f>
        <v>42.12</v>
      </c>
      <c r="N9" s="11">
        <f>[5]Fevereiro!$J$17</f>
        <v>42.12</v>
      </c>
      <c r="O9" s="11">
        <f>[5]Fevereiro!$J$18</f>
        <v>42.84</v>
      </c>
      <c r="P9" s="11">
        <f>[5]Fevereiro!$J$19</f>
        <v>33.480000000000004</v>
      </c>
      <c r="Q9" s="11">
        <f>[5]Fevereiro!$J$20</f>
        <v>33.840000000000003</v>
      </c>
      <c r="R9" s="11">
        <f>[5]Fevereiro!$J$21</f>
        <v>43.56</v>
      </c>
      <c r="S9" s="11">
        <f>[5]Fevereiro!$J$22</f>
        <v>53.64</v>
      </c>
      <c r="T9" s="11">
        <f>[5]Fevereiro!$J$23</f>
        <v>27</v>
      </c>
      <c r="U9" s="11">
        <f>[5]Fevereiro!$J$24</f>
        <v>30.240000000000002</v>
      </c>
      <c r="V9" s="11">
        <f>[5]Fevereiro!$J$25</f>
        <v>40.680000000000007</v>
      </c>
      <c r="W9" s="11">
        <f>[5]Fevereiro!$J$26</f>
        <v>39.96</v>
      </c>
      <c r="X9" s="11">
        <f>[5]Fevereiro!$J$27</f>
        <v>29.16</v>
      </c>
      <c r="Y9" s="11">
        <f>[5]Fevereiro!$J$28</f>
        <v>30.6</v>
      </c>
      <c r="Z9" s="11">
        <f>[5]Fevereiro!$J$29</f>
        <v>44.64</v>
      </c>
      <c r="AA9" s="11">
        <f>[5]Fevereiro!$J$30</f>
        <v>47.16</v>
      </c>
      <c r="AB9" s="11">
        <f>[5]Fevereiro!$J$31</f>
        <v>27.720000000000002</v>
      </c>
      <c r="AC9" s="11">
        <f>[5]Fevereiro!$KJ32</f>
        <v>0</v>
      </c>
      <c r="AD9" s="11">
        <f>[5]Fevereiro!$J$33</f>
        <v>33.840000000000003</v>
      </c>
      <c r="AE9" s="87">
        <f>MAX(B9:AD9)</f>
        <v>53.64</v>
      </c>
      <c r="AF9" s="109">
        <f>AVERAGE(B9:AD9)</f>
        <v>34.398620689655175</v>
      </c>
    </row>
    <row r="10" spans="1:32" x14ac:dyDescent="0.2">
      <c r="A10" s="57" t="s">
        <v>111</v>
      </c>
      <c r="B10" s="11" t="str">
        <f>[6]Fevereiro!$J$5</f>
        <v>*</v>
      </c>
      <c r="C10" s="11" t="str">
        <f>[6]Fevereiro!$J$6</f>
        <v>*</v>
      </c>
      <c r="D10" s="11" t="str">
        <f>[6]Fevereiro!$J$7</f>
        <v>*</v>
      </c>
      <c r="E10" s="11" t="str">
        <f>[6]Fevereiro!$J$8</f>
        <v>*</v>
      </c>
      <c r="F10" s="11" t="str">
        <f>[6]Fevereiro!$J$9</f>
        <v>*</v>
      </c>
      <c r="G10" s="11" t="str">
        <f>[6]Fevereiro!$J$10</f>
        <v>*</v>
      </c>
      <c r="H10" s="11" t="str">
        <f>[6]Fevereiro!$J$11</f>
        <v>*</v>
      </c>
      <c r="I10" s="11" t="str">
        <f>[6]Fevereiro!$J$12</f>
        <v>*</v>
      </c>
      <c r="J10" s="11" t="str">
        <f>[6]Fevereiro!$J$13</f>
        <v>*</v>
      </c>
      <c r="K10" s="11" t="str">
        <f>[6]Fevereiro!$J$14</f>
        <v>*</v>
      </c>
      <c r="L10" s="11" t="str">
        <f>[6]Fevereiro!$J$15</f>
        <v>*</v>
      </c>
      <c r="M10" s="11" t="str">
        <f>[6]Fevereiro!$J$16</f>
        <v>*</v>
      </c>
      <c r="N10" s="11" t="str">
        <f>[6]Fevereiro!$J$17</f>
        <v>*</v>
      </c>
      <c r="O10" s="11" t="str">
        <f>[6]Fevereiro!$J$18</f>
        <v>*</v>
      </c>
      <c r="P10" s="11" t="str">
        <f>[6]Fevereiro!$J$19</f>
        <v>*</v>
      </c>
      <c r="Q10" s="11" t="str">
        <f>[6]Fevereiro!$J$20</f>
        <v>*</v>
      </c>
      <c r="R10" s="11" t="str">
        <f>[6]Fevereiro!$J$21</f>
        <v>*</v>
      </c>
      <c r="S10" s="11" t="str">
        <f>[6]Fevereiro!$J$22</f>
        <v>*</v>
      </c>
      <c r="T10" s="11" t="str">
        <f>[6]Fevereiro!$J$23</f>
        <v>*</v>
      </c>
      <c r="U10" s="11" t="str">
        <f>[6]Fevereiro!$J$24</f>
        <v>*</v>
      </c>
      <c r="V10" s="11" t="str">
        <f>[6]Fevereiro!$J$25</f>
        <v>*</v>
      </c>
      <c r="W10" s="11" t="str">
        <f>[6]Fevereiro!$J$26</f>
        <v>*</v>
      </c>
      <c r="X10" s="11" t="str">
        <f>[6]Fevereiro!$J$27</f>
        <v>*</v>
      </c>
      <c r="Y10" s="11" t="str">
        <f>[6]Fevereiro!$J$28</f>
        <v>*</v>
      </c>
      <c r="Z10" s="11" t="str">
        <f>[6]Fevereiro!$J$29</f>
        <v>*</v>
      </c>
      <c r="AA10" s="11" t="str">
        <f>[6]Fevereiro!$J$30</f>
        <v>*</v>
      </c>
      <c r="AB10" s="11" t="str">
        <f>[6]Fevereiro!$J$31</f>
        <v>*</v>
      </c>
      <c r="AC10" s="11" t="str">
        <f>[6]Fevereiro!$J$32</f>
        <v>*</v>
      </c>
      <c r="AD10" s="11" t="str">
        <f>[6]Fevereiro!$J$33</f>
        <v>*</v>
      </c>
      <c r="AE10" s="87" t="s">
        <v>226</v>
      </c>
      <c r="AF10" s="109" t="s">
        <v>226</v>
      </c>
    </row>
    <row r="11" spans="1:32" x14ac:dyDescent="0.2">
      <c r="A11" s="57" t="s">
        <v>64</v>
      </c>
      <c r="B11" s="11">
        <f>[7]Fevereiro!$J$5</f>
        <v>37.440000000000005</v>
      </c>
      <c r="C11" s="11">
        <f>[7]Fevereiro!$J$6</f>
        <v>39.24</v>
      </c>
      <c r="D11" s="11">
        <f>[7]Fevereiro!$J$7</f>
        <v>41.04</v>
      </c>
      <c r="E11" s="11">
        <f>[7]Fevereiro!$J$8</f>
        <v>28.08</v>
      </c>
      <c r="F11" s="11">
        <f>[7]Fevereiro!$J$9</f>
        <v>30.240000000000002</v>
      </c>
      <c r="G11" s="11">
        <f>[7]Fevereiro!$J$10</f>
        <v>31.680000000000003</v>
      </c>
      <c r="H11" s="11">
        <f>[7]Fevereiro!$J$11</f>
        <v>35.28</v>
      </c>
      <c r="I11" s="11">
        <f>[7]Fevereiro!$J$12</f>
        <v>30.240000000000002</v>
      </c>
      <c r="J11" s="11">
        <f>[7]Fevereiro!$J$13</f>
        <v>25.2</v>
      </c>
      <c r="K11" s="11">
        <f>[7]Fevereiro!$J$14</f>
        <v>29.16</v>
      </c>
      <c r="L11" s="11">
        <f>[7]Fevereiro!$J$15</f>
        <v>30.96</v>
      </c>
      <c r="M11" s="11">
        <f>[7]Fevereiro!$J$16</f>
        <v>29.52</v>
      </c>
      <c r="N11" s="11">
        <f>[7]Fevereiro!$J$17</f>
        <v>34.92</v>
      </c>
      <c r="O11" s="11">
        <f>[7]Fevereiro!$J$18</f>
        <v>30.240000000000002</v>
      </c>
      <c r="P11" s="11">
        <f>[7]Fevereiro!$J$19</f>
        <v>28.08</v>
      </c>
      <c r="Q11" s="11">
        <f>[7]Fevereiro!$J$20</f>
        <v>27.36</v>
      </c>
      <c r="R11" s="11">
        <f>[7]Fevereiro!$J$21</f>
        <v>34.56</v>
      </c>
      <c r="S11" s="11">
        <f>[7]Fevereiro!$J$22</f>
        <v>42.480000000000004</v>
      </c>
      <c r="T11" s="11">
        <f>[7]Fevereiro!$J$23</f>
        <v>16.559999999999999</v>
      </c>
      <c r="U11" s="11">
        <f>[7]Fevereiro!$J$24</f>
        <v>24.840000000000003</v>
      </c>
      <c r="V11" s="11">
        <f>[7]Fevereiro!$J$25</f>
        <v>20.16</v>
      </c>
      <c r="W11" s="11">
        <f>[7]Fevereiro!$J$26</f>
        <v>24.840000000000003</v>
      </c>
      <c r="X11" s="11">
        <f>[7]Fevereiro!$J$27</f>
        <v>33.119999999999997</v>
      </c>
      <c r="Y11" s="11">
        <f>[7]Fevereiro!$J$28</f>
        <v>30.96</v>
      </c>
      <c r="Z11" s="11">
        <f>[7]Fevereiro!$J$29</f>
        <v>37.440000000000005</v>
      </c>
      <c r="AA11" s="11">
        <f>[7]Fevereiro!$J$30</f>
        <v>45</v>
      </c>
      <c r="AB11" s="11">
        <f>[7]Fevereiro!$J$31</f>
        <v>66.600000000000009</v>
      </c>
      <c r="AC11" s="11">
        <f>[7]Fevereiro!$J$32</f>
        <v>88.2</v>
      </c>
      <c r="AD11" s="11">
        <f>[7]Fevereiro!$J$33</f>
        <v>84.24</v>
      </c>
      <c r="AE11" s="15">
        <f>MAX(B11:AD11)</f>
        <v>88.2</v>
      </c>
      <c r="AF11" s="115">
        <f>AVERAGE(B11:AD11)</f>
        <v>36.471724137931034</v>
      </c>
    </row>
    <row r="12" spans="1:32" x14ac:dyDescent="0.2">
      <c r="A12" s="57" t="s">
        <v>41</v>
      </c>
      <c r="B12" s="11" t="str">
        <f>[8]Fevereiro!$J$5</f>
        <v>*</v>
      </c>
      <c r="C12" s="11" t="str">
        <f>[8]Fevereiro!$J$6</f>
        <v>*</v>
      </c>
      <c r="D12" s="11" t="str">
        <f>[8]Fevereiro!$J$7</f>
        <v>*</v>
      </c>
      <c r="E12" s="11" t="str">
        <f>[8]Fevereiro!$J$8</f>
        <v>*</v>
      </c>
      <c r="F12" s="11" t="str">
        <f>[8]Fevereiro!$J$9</f>
        <v>*</v>
      </c>
      <c r="G12" s="11" t="str">
        <f>[8]Fevereiro!$J$10</f>
        <v>*</v>
      </c>
      <c r="H12" s="11" t="str">
        <f>[8]Fevereiro!$J$11</f>
        <v>*</v>
      </c>
      <c r="I12" s="11" t="str">
        <f>[8]Fevereiro!$J$12</f>
        <v>*</v>
      </c>
      <c r="J12" s="11" t="str">
        <f>[8]Fevereiro!$J$13</f>
        <v>*</v>
      </c>
      <c r="K12" s="11" t="str">
        <f>[8]Fevereiro!$J$14</f>
        <v>*</v>
      </c>
      <c r="L12" s="11" t="str">
        <f>[8]Fevereiro!$J$15</f>
        <v>*</v>
      </c>
      <c r="M12" s="11" t="str">
        <f>[8]Fevereiro!$J$16</f>
        <v>*</v>
      </c>
      <c r="N12" s="11" t="str">
        <f>[8]Fevereiro!$J$17</f>
        <v>*</v>
      </c>
      <c r="O12" s="11" t="str">
        <f>[8]Fevereiro!$J$18</f>
        <v>*</v>
      </c>
      <c r="P12" s="11" t="str">
        <f>[8]Fevereiro!$J$19</f>
        <v>*</v>
      </c>
      <c r="Q12" s="11" t="str">
        <f>[8]Fevereiro!$J$20</f>
        <v>*</v>
      </c>
      <c r="R12" s="11" t="str">
        <f>[8]Fevereiro!$J$21</f>
        <v>*</v>
      </c>
      <c r="S12" s="11" t="str">
        <f>[8]Fevereiro!$J$22</f>
        <v>*</v>
      </c>
      <c r="T12" s="11" t="str">
        <f>[8]Fevereiro!$J$23</f>
        <v>*</v>
      </c>
      <c r="U12" s="11" t="str">
        <f>[8]Fevereiro!$J$24</f>
        <v>*</v>
      </c>
      <c r="V12" s="11" t="str">
        <f>[8]Fevereiro!$J$25</f>
        <v>*</v>
      </c>
      <c r="W12" s="11" t="str">
        <f>[8]Fevereiro!$J$26</f>
        <v>*</v>
      </c>
      <c r="X12" s="11" t="str">
        <f>[8]Fevereiro!$J$27</f>
        <v>*</v>
      </c>
      <c r="Y12" s="11" t="str">
        <f>[8]Fevereiro!$J$28</f>
        <v>*</v>
      </c>
      <c r="Z12" s="11" t="str">
        <f>[8]Fevereiro!$J$29</f>
        <v>*</v>
      </c>
      <c r="AA12" s="11" t="str">
        <f>[8]Fevereiro!$J$30</f>
        <v>*</v>
      </c>
      <c r="AB12" s="11" t="str">
        <f>[8]Fevereiro!$J$31</f>
        <v>*</v>
      </c>
      <c r="AC12" s="11" t="str">
        <f>[8]Fevereiro!$J$32</f>
        <v>*</v>
      </c>
      <c r="AD12" s="11" t="str">
        <f>[8]Fevereiro!$J$33</f>
        <v>*</v>
      </c>
      <c r="AE12" s="15" t="s">
        <v>226</v>
      </c>
      <c r="AF12" s="115" t="s">
        <v>226</v>
      </c>
    </row>
    <row r="13" spans="1:32" x14ac:dyDescent="0.2">
      <c r="A13" s="57" t="s">
        <v>114</v>
      </c>
      <c r="B13" s="11" t="str">
        <f>[9]Fevereiro!$J$5</f>
        <v>*</v>
      </c>
      <c r="C13" s="11" t="str">
        <f>[9]Fevereiro!$J$6</f>
        <v>*</v>
      </c>
      <c r="D13" s="11" t="str">
        <f>[9]Fevereiro!$J$7</f>
        <v>*</v>
      </c>
      <c r="E13" s="11" t="str">
        <f>[9]Fevereiro!$J$8</f>
        <v>*</v>
      </c>
      <c r="F13" s="11" t="str">
        <f>[9]Fevereiro!$J$9</f>
        <v>*</v>
      </c>
      <c r="G13" s="11" t="str">
        <f>[9]Fevereiro!$J$10</f>
        <v>*</v>
      </c>
      <c r="H13" s="11" t="str">
        <f>[9]Fevereiro!$J$11</f>
        <v>*</v>
      </c>
      <c r="I13" s="11" t="str">
        <f>[9]Fevereiro!$J$12</f>
        <v>*</v>
      </c>
      <c r="J13" s="11" t="str">
        <f>[9]Fevereiro!$J$13</f>
        <v>*</v>
      </c>
      <c r="K13" s="11" t="str">
        <f>[9]Fevereiro!$J$14</f>
        <v>*</v>
      </c>
      <c r="L13" s="11" t="str">
        <f>[9]Fevereiro!$J$15</f>
        <v>*</v>
      </c>
      <c r="M13" s="11" t="str">
        <f>[9]Fevereiro!$J$16</f>
        <v>*</v>
      </c>
      <c r="N13" s="11" t="str">
        <f>[9]Fevereiro!$J$17</f>
        <v>*</v>
      </c>
      <c r="O13" s="11" t="str">
        <f>[9]Fevereiro!$J$18</f>
        <v>*</v>
      </c>
      <c r="P13" s="11" t="str">
        <f>[9]Fevereiro!$J$19</f>
        <v>*</v>
      </c>
      <c r="Q13" s="11" t="str">
        <f>[9]Fevereiro!$J$20</f>
        <v>*</v>
      </c>
      <c r="R13" s="11" t="str">
        <f>[9]Fevereiro!$J$21</f>
        <v>*</v>
      </c>
      <c r="S13" s="11" t="str">
        <f>[9]Fevereiro!$J$22</f>
        <v>*</v>
      </c>
      <c r="T13" s="11" t="str">
        <f>[9]Fevereiro!$J$23</f>
        <v>*</v>
      </c>
      <c r="U13" s="11" t="str">
        <f>[9]Fevereiro!$J$24</f>
        <v>*</v>
      </c>
      <c r="V13" s="11" t="str">
        <f>[9]Fevereiro!$J$25</f>
        <v>*</v>
      </c>
      <c r="W13" s="11" t="str">
        <f>[9]Fevereiro!$J$26</f>
        <v>*</v>
      </c>
      <c r="X13" s="11" t="str">
        <f>[9]Fevereiro!$J$27</f>
        <v>*</v>
      </c>
      <c r="Y13" s="11" t="str">
        <f>[9]Fevereiro!$J$28</f>
        <v>*</v>
      </c>
      <c r="Z13" s="11" t="str">
        <f>[9]Fevereiro!$J$29</f>
        <v>*</v>
      </c>
      <c r="AA13" s="11" t="str">
        <f>[9]Fevereiro!$J$30</f>
        <v>*</v>
      </c>
      <c r="AB13" s="11" t="str">
        <f>[9]Fevereiro!$J$31</f>
        <v>*</v>
      </c>
      <c r="AC13" s="11" t="str">
        <f>[9]Fevereiro!$J$32</f>
        <v>*</v>
      </c>
      <c r="AD13" s="11" t="str">
        <f>[9]Fevereiro!$J$33</f>
        <v>*</v>
      </c>
      <c r="AE13" s="87" t="s">
        <v>226</v>
      </c>
      <c r="AF13" s="109" t="s">
        <v>226</v>
      </c>
    </row>
    <row r="14" spans="1:32" x14ac:dyDescent="0.2">
      <c r="A14" s="57" t="s">
        <v>118</v>
      </c>
      <c r="B14" s="11" t="str">
        <f>[10]Fevereiro!$J$5</f>
        <v>*</v>
      </c>
      <c r="C14" s="11" t="str">
        <f>[10]Fevereiro!$J$6</f>
        <v>*</v>
      </c>
      <c r="D14" s="11" t="str">
        <f>[10]Fevereiro!$J$7</f>
        <v>*</v>
      </c>
      <c r="E14" s="11" t="str">
        <f>[10]Fevereiro!$J$8</f>
        <v>*</v>
      </c>
      <c r="F14" s="11" t="str">
        <f>[10]Fevereiro!$J$9</f>
        <v>*</v>
      </c>
      <c r="G14" s="11" t="str">
        <f>[10]Fevereiro!$J$10</f>
        <v>*</v>
      </c>
      <c r="H14" s="11" t="str">
        <f>[10]Fevereiro!$J$11</f>
        <v>*</v>
      </c>
      <c r="I14" s="11" t="str">
        <f>[10]Fevereiro!$J$12</f>
        <v>*</v>
      </c>
      <c r="J14" s="11" t="str">
        <f>[10]Fevereiro!$J$13</f>
        <v>*</v>
      </c>
      <c r="K14" s="11" t="str">
        <f>[10]Fevereiro!$J$14</f>
        <v>*</v>
      </c>
      <c r="L14" s="11" t="str">
        <f>[10]Fevereiro!$J$15</f>
        <v>*</v>
      </c>
      <c r="M14" s="11" t="str">
        <f>[10]Fevereiro!$J$16</f>
        <v>*</v>
      </c>
      <c r="N14" s="11" t="str">
        <f>[10]Fevereiro!$J$17</f>
        <v>*</v>
      </c>
      <c r="O14" s="11" t="str">
        <f>[10]Fevereiro!$J$18</f>
        <v>*</v>
      </c>
      <c r="P14" s="11" t="str">
        <f>[10]Fevereiro!$J$19</f>
        <v>*</v>
      </c>
      <c r="Q14" s="11" t="str">
        <f>[10]Fevereiro!$J$20</f>
        <v>*</v>
      </c>
      <c r="R14" s="11" t="str">
        <f>[10]Fevereiro!$J$21</f>
        <v>*</v>
      </c>
      <c r="S14" s="11" t="str">
        <f>[10]Fevereiro!$J$22</f>
        <v>*</v>
      </c>
      <c r="T14" s="11" t="str">
        <f>[10]Fevereiro!$J$23</f>
        <v>*</v>
      </c>
      <c r="U14" s="11" t="str">
        <f>[10]Fevereiro!$J$24</f>
        <v>*</v>
      </c>
      <c r="V14" s="11" t="str">
        <f>[10]Fevereiro!$J$25</f>
        <v>*</v>
      </c>
      <c r="W14" s="11" t="str">
        <f>[10]Fevereiro!$J$26</f>
        <v>*</v>
      </c>
      <c r="X14" s="11" t="str">
        <f>[10]Fevereiro!$J$27</f>
        <v>*</v>
      </c>
      <c r="Y14" s="11" t="str">
        <f>[10]Fevereiro!$J$28</f>
        <v>*</v>
      </c>
      <c r="Z14" s="11" t="str">
        <f>[10]Fevereiro!$J$29</f>
        <v>*</v>
      </c>
      <c r="AA14" s="11" t="str">
        <f>[10]Fevereiro!$J$30</f>
        <v>*</v>
      </c>
      <c r="AB14" s="11" t="str">
        <f>[10]Fevereiro!$J$31</f>
        <v>*</v>
      </c>
      <c r="AC14" s="11" t="str">
        <f>[10]Fevereiro!$J$32</f>
        <v>*</v>
      </c>
      <c r="AD14" s="11" t="str">
        <f>[10]Fevereiro!$J$33</f>
        <v>*</v>
      </c>
      <c r="AE14" s="87" t="s">
        <v>226</v>
      </c>
      <c r="AF14" s="109" t="s">
        <v>226</v>
      </c>
    </row>
    <row r="15" spans="1:32" x14ac:dyDescent="0.2">
      <c r="A15" s="57" t="s">
        <v>121</v>
      </c>
      <c r="B15" s="11">
        <f>[11]Fevereiro!$J$5</f>
        <v>32.4</v>
      </c>
      <c r="C15" s="11">
        <f>[11]Fevereiro!$J$6</f>
        <v>29.880000000000003</v>
      </c>
      <c r="D15" s="11">
        <f>[11]Fevereiro!$J$7</f>
        <v>41.76</v>
      </c>
      <c r="E15" s="11">
        <f>[11]Fevereiro!$J$8</f>
        <v>25.92</v>
      </c>
      <c r="F15" s="11">
        <f>[11]Fevereiro!$J$9</f>
        <v>29.880000000000003</v>
      </c>
      <c r="G15" s="11">
        <f>[11]Fevereiro!$J$10</f>
        <v>26.64</v>
      </c>
      <c r="H15" s="11">
        <f>[11]Fevereiro!$J$11</f>
        <v>25.56</v>
      </c>
      <c r="I15" s="11">
        <f>[11]Fevereiro!$J$12</f>
        <v>34.92</v>
      </c>
      <c r="J15" s="11">
        <f>[11]Fevereiro!$J$13</f>
        <v>26.28</v>
      </c>
      <c r="K15" s="11">
        <f>[11]Fevereiro!$J$14</f>
        <v>21.96</v>
      </c>
      <c r="L15" s="11">
        <f>[11]Fevereiro!$J$15</f>
        <v>29.52</v>
      </c>
      <c r="M15" s="11">
        <f>[11]Fevereiro!$J$16</f>
        <v>31.680000000000003</v>
      </c>
      <c r="N15" s="11">
        <f>[11]Fevereiro!$J$17</f>
        <v>34.92</v>
      </c>
      <c r="O15" s="11">
        <f>[11]Fevereiro!$J$18</f>
        <v>41.04</v>
      </c>
      <c r="P15" s="11">
        <f>[11]Fevereiro!$J$19</f>
        <v>30.96</v>
      </c>
      <c r="Q15" s="11">
        <f>[11]Fevereiro!$J$20</f>
        <v>32.4</v>
      </c>
      <c r="R15" s="11">
        <f>[11]Fevereiro!$J$21</f>
        <v>38.159999999999997</v>
      </c>
      <c r="S15" s="11">
        <f>[11]Fevereiro!$J$22</f>
        <v>39.96</v>
      </c>
      <c r="T15" s="11">
        <f>[11]Fevereiro!$J$23</f>
        <v>35.28</v>
      </c>
      <c r="U15" s="11">
        <f>[11]Fevereiro!$J$24</f>
        <v>41.04</v>
      </c>
      <c r="V15" s="11">
        <f>[11]Fevereiro!$J$25</f>
        <v>36.36</v>
      </c>
      <c r="W15" s="11">
        <f>[11]Fevereiro!$J$26</f>
        <v>41.4</v>
      </c>
      <c r="X15" s="11">
        <f>[11]Fevereiro!$J$27</f>
        <v>29.16</v>
      </c>
      <c r="Y15" s="11">
        <f>[11]Fevereiro!$J$28</f>
        <v>48.24</v>
      </c>
      <c r="Z15" s="11">
        <f>[11]Fevereiro!$J$29</f>
        <v>44.28</v>
      </c>
      <c r="AA15" s="11">
        <f>[11]Fevereiro!$J$30</f>
        <v>38.159999999999997</v>
      </c>
      <c r="AB15" s="11">
        <f>[11]Fevereiro!$J$31</f>
        <v>27</v>
      </c>
      <c r="AC15" s="11">
        <f>[11]Fevereiro!$J$32</f>
        <v>23.040000000000003</v>
      </c>
      <c r="AD15" s="11">
        <f>[11]Fevereiro!$J$33</f>
        <v>25.92</v>
      </c>
      <c r="AE15" s="87">
        <f t="shared" ref="AE15:AE48" si="1">MAX(B15:AD15)</f>
        <v>48.24</v>
      </c>
      <c r="AF15" s="109">
        <f t="shared" ref="AF15:AF48" si="2">AVERAGE(B15:AD15)</f>
        <v>33.231724137931025</v>
      </c>
    </row>
    <row r="16" spans="1:32" x14ac:dyDescent="0.2">
      <c r="A16" s="57" t="s">
        <v>168</v>
      </c>
      <c r="B16" s="11" t="str">
        <f>[12]Fevereiro!$J$5</f>
        <v>*</v>
      </c>
      <c r="C16" s="11" t="str">
        <f>[12]Fevereiro!$J$6</f>
        <v>*</v>
      </c>
      <c r="D16" s="11" t="str">
        <f>[12]Fevereiro!$J$7</f>
        <v>*</v>
      </c>
      <c r="E16" s="11" t="str">
        <f>[12]Fevereiro!$J$8</f>
        <v>*</v>
      </c>
      <c r="F16" s="11" t="str">
        <f>[12]Fevereiro!$J$9</f>
        <v>*</v>
      </c>
      <c r="G16" s="11" t="str">
        <f>[12]Fevereiro!$J$10</f>
        <v>*</v>
      </c>
      <c r="H16" s="11" t="str">
        <f>[12]Fevereiro!$J$11</f>
        <v>*</v>
      </c>
      <c r="I16" s="11" t="str">
        <f>[12]Fevereiro!$J$12</f>
        <v>*</v>
      </c>
      <c r="J16" s="11" t="str">
        <f>[12]Fevereiro!$J$13</f>
        <v>*</v>
      </c>
      <c r="K16" s="11" t="str">
        <f>[12]Fevereiro!$J$14</f>
        <v>*</v>
      </c>
      <c r="L16" s="11" t="str">
        <f>[12]Fevereiro!$J$15</f>
        <v>*</v>
      </c>
      <c r="M16" s="11" t="str">
        <f>[12]Fevereiro!$J$16</f>
        <v>*</v>
      </c>
      <c r="N16" s="11" t="str">
        <f>[12]Fevereiro!$J$17</f>
        <v>*</v>
      </c>
      <c r="O16" s="11" t="str">
        <f>[12]Fevereiro!$J$18</f>
        <v>*</v>
      </c>
      <c r="P16" s="11" t="str">
        <f>[12]Fevereiro!$J$19</f>
        <v>*</v>
      </c>
      <c r="Q16" s="11" t="str">
        <f>[12]Fevereiro!$J$20</f>
        <v>*</v>
      </c>
      <c r="R16" s="11" t="str">
        <f>[12]Fevereiro!$J$21</f>
        <v>*</v>
      </c>
      <c r="S16" s="11" t="str">
        <f>[12]Fevereiro!$J$22</f>
        <v>*</v>
      </c>
      <c r="T16" s="11" t="str">
        <f>[12]Fevereiro!$J$23</f>
        <v>*</v>
      </c>
      <c r="U16" s="11" t="str">
        <f>[12]Fevereiro!$J$24</f>
        <v>*</v>
      </c>
      <c r="V16" s="11" t="str">
        <f>[12]Fevereiro!$J$25</f>
        <v>*</v>
      </c>
      <c r="W16" s="11" t="str">
        <f>[12]Fevereiro!$J$26</f>
        <v>*</v>
      </c>
      <c r="X16" s="11" t="str">
        <f>[12]Fevereiro!$J$27</f>
        <v>*</v>
      </c>
      <c r="Y16" s="11" t="str">
        <f>[12]Fevereiro!$J$28</f>
        <v>*</v>
      </c>
      <c r="Z16" s="11" t="str">
        <f>[12]Fevereiro!$J$29</f>
        <v>*</v>
      </c>
      <c r="AA16" s="11" t="str">
        <f>[12]Fevereiro!$J$30</f>
        <v>*</v>
      </c>
      <c r="AB16" s="11" t="str">
        <f>[12]Fevereiro!$J$31</f>
        <v>*</v>
      </c>
      <c r="AC16" s="11" t="str">
        <f>[12]Fevereiro!$J$32</f>
        <v>*</v>
      </c>
      <c r="AD16" s="11" t="str">
        <f>[12]Fevereiro!$J$33</f>
        <v>*</v>
      </c>
      <c r="AE16" s="15" t="s">
        <v>226</v>
      </c>
      <c r="AF16" s="115" t="s">
        <v>226</v>
      </c>
    </row>
    <row r="17" spans="1:36" x14ac:dyDescent="0.2">
      <c r="A17" s="57" t="s">
        <v>2</v>
      </c>
      <c r="B17" s="11">
        <f>[13]Fevereiro!$J$5</f>
        <v>27</v>
      </c>
      <c r="C17" s="11">
        <f>[13]Fevereiro!$J$6</f>
        <v>32.76</v>
      </c>
      <c r="D17" s="11">
        <f>[13]Fevereiro!$J$7</f>
        <v>23.040000000000003</v>
      </c>
      <c r="E17" s="11">
        <f>[13]Fevereiro!$J$8</f>
        <v>36.72</v>
      </c>
      <c r="F17" s="11">
        <f>[13]Fevereiro!$J$9</f>
        <v>35.64</v>
      </c>
      <c r="G17" s="11">
        <f>[13]Fevereiro!$J$10</f>
        <v>26.64</v>
      </c>
      <c r="H17" s="11">
        <f>[13]Fevereiro!$J$11</f>
        <v>29.16</v>
      </c>
      <c r="I17" s="11">
        <f>[13]Fevereiro!$J$12</f>
        <v>31.319999999999997</v>
      </c>
      <c r="J17" s="11">
        <f>[13]Fevereiro!$J$13</f>
        <v>29.16</v>
      </c>
      <c r="K17" s="11">
        <f>[13]Fevereiro!$J$14</f>
        <v>34.92</v>
      </c>
      <c r="L17" s="11">
        <f>[13]Fevereiro!$J$15</f>
        <v>34.56</v>
      </c>
      <c r="M17" s="11">
        <f>[13]Fevereiro!$J$16</f>
        <v>30.240000000000002</v>
      </c>
      <c r="N17" s="11">
        <f>[13]Fevereiro!$J$17</f>
        <v>30.6</v>
      </c>
      <c r="O17" s="11">
        <f>[13]Fevereiro!$J$18</f>
        <v>32.4</v>
      </c>
      <c r="P17" s="11">
        <f>[13]Fevereiro!$J$19</f>
        <v>29.880000000000003</v>
      </c>
      <c r="Q17" s="11">
        <f>[13]Fevereiro!$J$20</f>
        <v>29.16</v>
      </c>
      <c r="R17" s="11">
        <f>[13]Fevereiro!$J$21</f>
        <v>36.72</v>
      </c>
      <c r="S17" s="11">
        <f>[13]Fevereiro!$J$22</f>
        <v>36</v>
      </c>
      <c r="T17" s="11">
        <f>[13]Fevereiro!$J$23</f>
        <v>37.440000000000005</v>
      </c>
      <c r="U17" s="11">
        <f>[13]Fevereiro!$J$24</f>
        <v>40.32</v>
      </c>
      <c r="V17" s="11">
        <f>[13]Fevereiro!$J$25</f>
        <v>24.840000000000003</v>
      </c>
      <c r="W17" s="11">
        <f>[13]Fevereiro!$J$26</f>
        <v>41.04</v>
      </c>
      <c r="X17" s="11">
        <f>[13]Fevereiro!$J$27</f>
        <v>23.400000000000002</v>
      </c>
      <c r="Y17" s="11">
        <f>[13]Fevereiro!$J$28</f>
        <v>30.6</v>
      </c>
      <c r="Z17" s="11">
        <f>[13]Fevereiro!$J$29</f>
        <v>56.88</v>
      </c>
      <c r="AA17" s="11">
        <f>[13]Fevereiro!$J$30</f>
        <v>43.56</v>
      </c>
      <c r="AB17" s="11">
        <f>[13]Fevereiro!$J$31</f>
        <v>25.92</v>
      </c>
      <c r="AC17" s="11">
        <f>[13]Fevereiro!$J$32</f>
        <v>26.28</v>
      </c>
      <c r="AD17" s="11">
        <f>[13]Fevereiro!$J$33</f>
        <v>30.240000000000002</v>
      </c>
      <c r="AE17" s="15">
        <f t="shared" si="1"/>
        <v>56.88</v>
      </c>
      <c r="AF17" s="115">
        <f t="shared" si="2"/>
        <v>32.635862068965523</v>
      </c>
      <c r="AH17" s="12" t="s">
        <v>47</v>
      </c>
      <c r="AI17" t="s">
        <v>47</v>
      </c>
    </row>
    <row r="18" spans="1:36" x14ac:dyDescent="0.2">
      <c r="A18" s="57" t="s">
        <v>3</v>
      </c>
      <c r="B18" s="11">
        <f>[14]Fevereiro!$J$5</f>
        <v>25.92</v>
      </c>
      <c r="C18" s="11">
        <f>[14]Fevereiro!$J$6</f>
        <v>21.6</v>
      </c>
      <c r="D18" s="11">
        <f>[14]Fevereiro!$J$7</f>
        <v>60.12</v>
      </c>
      <c r="E18" s="11">
        <f>[14]Fevereiro!$J$8</f>
        <v>28.8</v>
      </c>
      <c r="F18" s="11">
        <f>[14]Fevereiro!$J$9</f>
        <v>34.56</v>
      </c>
      <c r="G18" s="11">
        <f>[14]Fevereiro!$J$10</f>
        <v>22.68</v>
      </c>
      <c r="H18" s="11">
        <f>[14]Fevereiro!$J$11</f>
        <v>41.04</v>
      </c>
      <c r="I18" s="11">
        <f>[14]Fevereiro!$J$12</f>
        <v>32.4</v>
      </c>
      <c r="J18" s="11">
        <f>[14]Fevereiro!$J$13</f>
        <v>43.92</v>
      </c>
      <c r="K18" s="11">
        <f>[14]Fevereiro!$J$14</f>
        <v>37.800000000000004</v>
      </c>
      <c r="L18" s="11">
        <f>[14]Fevereiro!$J$15</f>
        <v>42.84</v>
      </c>
      <c r="M18" s="11">
        <f>[14]Fevereiro!$J$16</f>
        <v>24.48</v>
      </c>
      <c r="N18" s="11">
        <f>[14]Fevereiro!$J$17</f>
        <v>44.28</v>
      </c>
      <c r="O18" s="11">
        <f>[14]Fevereiro!$J$18</f>
        <v>31.319999999999997</v>
      </c>
      <c r="P18" s="11">
        <f>[14]Fevereiro!$J$19</f>
        <v>23.040000000000003</v>
      </c>
      <c r="Q18" s="11">
        <f>[14]Fevereiro!$J$20</f>
        <v>54.36</v>
      </c>
      <c r="R18" s="11">
        <f>[14]Fevereiro!$J$21</f>
        <v>29.880000000000003</v>
      </c>
      <c r="S18" s="11">
        <f>[14]Fevereiro!$J$22</f>
        <v>29.52</v>
      </c>
      <c r="T18" s="11">
        <f>[14]Fevereiro!$J$23</f>
        <v>38.159999999999997</v>
      </c>
      <c r="U18" s="11">
        <f>[14]Fevereiro!$J$24</f>
        <v>37.080000000000005</v>
      </c>
      <c r="V18" s="11">
        <f>[14]Fevereiro!$J$25</f>
        <v>30.240000000000002</v>
      </c>
      <c r="W18" s="11">
        <f>[14]Fevereiro!$J$26</f>
        <v>30.6</v>
      </c>
      <c r="X18" s="11">
        <f>[14]Fevereiro!$J$27</f>
        <v>43.92</v>
      </c>
      <c r="Y18" s="11">
        <f>[14]Fevereiro!$J$28</f>
        <v>37.800000000000004</v>
      </c>
      <c r="Z18" s="11">
        <f>[14]Fevereiro!$J$29</f>
        <v>26.28</v>
      </c>
      <c r="AA18" s="11">
        <f>[14]Fevereiro!$J$30</f>
        <v>44.64</v>
      </c>
      <c r="AB18" s="11">
        <f>[14]Fevereiro!$J$31</f>
        <v>23.759999999999998</v>
      </c>
      <c r="AC18" s="11">
        <f>[14]Fevereiro!$J$32</f>
        <v>22.68</v>
      </c>
      <c r="AD18" s="11">
        <f>[14]Fevereiro!$J$33</f>
        <v>24.12</v>
      </c>
      <c r="AE18" s="15">
        <f t="shared" si="1"/>
        <v>60.12</v>
      </c>
      <c r="AF18" s="115">
        <f t="shared" si="2"/>
        <v>34.063448275862065</v>
      </c>
      <c r="AG18" s="12" t="s">
        <v>47</v>
      </c>
      <c r="AH18" s="12" t="s">
        <v>47</v>
      </c>
    </row>
    <row r="19" spans="1:36" x14ac:dyDescent="0.2">
      <c r="A19" s="57" t="s">
        <v>4</v>
      </c>
      <c r="B19" s="11">
        <f>[15]Fevereiro!$J$5</f>
        <v>34.56</v>
      </c>
      <c r="C19" s="11">
        <f>[15]Fevereiro!$J$6</f>
        <v>21.6</v>
      </c>
      <c r="D19" s="11">
        <f>[15]Fevereiro!$J$7</f>
        <v>32.4</v>
      </c>
      <c r="E19" s="11">
        <f>[15]Fevereiro!$J$8</f>
        <v>45.36</v>
      </c>
      <c r="F19" s="11">
        <f>[15]Fevereiro!$J$9</f>
        <v>27.720000000000002</v>
      </c>
      <c r="G19" s="11">
        <f>[15]Fevereiro!$J$10</f>
        <v>31.680000000000003</v>
      </c>
      <c r="H19" s="11">
        <f>[15]Fevereiro!$J$11</f>
        <v>43.92</v>
      </c>
      <c r="I19" s="11">
        <f>[15]Fevereiro!$J$12</f>
        <v>25.92</v>
      </c>
      <c r="J19" s="11">
        <f>[15]Fevereiro!$J$13</f>
        <v>43.2</v>
      </c>
      <c r="K19" s="11">
        <f>[15]Fevereiro!$J$14</f>
        <v>39.24</v>
      </c>
      <c r="L19" s="11">
        <f>[15]Fevereiro!$J$15</f>
        <v>38.880000000000003</v>
      </c>
      <c r="M19" s="11">
        <f>[15]Fevereiro!$J$16</f>
        <v>22.32</v>
      </c>
      <c r="N19" s="11">
        <f>[15]Fevereiro!$J$17</f>
        <v>29.880000000000003</v>
      </c>
      <c r="O19" s="11">
        <f>[15]Fevereiro!$J$18</f>
        <v>44.64</v>
      </c>
      <c r="P19" s="11">
        <f>[15]Fevereiro!$J$19</f>
        <v>42.480000000000004</v>
      </c>
      <c r="Q19" s="11">
        <f>[15]Fevereiro!$J$20</f>
        <v>30.96</v>
      </c>
      <c r="R19" s="11">
        <f>[15]Fevereiro!$J$21</f>
        <v>28.08</v>
      </c>
      <c r="S19" s="11">
        <f>[15]Fevereiro!$J$22</f>
        <v>32.76</v>
      </c>
      <c r="T19" s="11">
        <f>[15]Fevereiro!$J$23</f>
        <v>31.319999999999997</v>
      </c>
      <c r="U19" s="11">
        <f>[15]Fevereiro!$J$24</f>
        <v>43.56</v>
      </c>
      <c r="V19" s="11">
        <f>[15]Fevereiro!$J$25</f>
        <v>37.800000000000004</v>
      </c>
      <c r="W19" s="11">
        <f>[15]Fevereiro!$J$26</f>
        <v>35.64</v>
      </c>
      <c r="X19" s="11" t="str">
        <f>[15]Fevereiro!$J$27</f>
        <v>*</v>
      </c>
      <c r="Y19" s="11" t="str">
        <f>[15]Fevereiro!$J$28</f>
        <v>*</v>
      </c>
      <c r="Z19" s="11" t="str">
        <f>[15]Fevereiro!$J$29</f>
        <v>*</v>
      </c>
      <c r="AA19" s="11" t="str">
        <f>[15]Fevereiro!$J$30</f>
        <v>*</v>
      </c>
      <c r="AB19" s="11" t="str">
        <f>[15]Fevereiro!$J$31</f>
        <v>*</v>
      </c>
      <c r="AC19" s="11" t="str">
        <f>[15]Fevereiro!$J$32</f>
        <v>*</v>
      </c>
      <c r="AD19" s="11" t="str">
        <f>[15]Fevereiro!$J$33</f>
        <v>*</v>
      </c>
      <c r="AE19" s="15">
        <f t="shared" si="1"/>
        <v>45.36</v>
      </c>
      <c r="AF19" s="115">
        <f t="shared" si="2"/>
        <v>34.723636363636359</v>
      </c>
    </row>
    <row r="20" spans="1:36" x14ac:dyDescent="0.2">
      <c r="A20" s="57" t="s">
        <v>5</v>
      </c>
      <c r="B20" s="11">
        <f>[16]Fevereiro!$J$5</f>
        <v>54</v>
      </c>
      <c r="C20" s="11">
        <f>[16]Fevereiro!$J$6</f>
        <v>15.840000000000002</v>
      </c>
      <c r="D20" s="11">
        <f>[16]Fevereiro!$J$7</f>
        <v>54</v>
      </c>
      <c r="E20" s="11">
        <f>[16]Fevereiro!$J$8</f>
        <v>28.44</v>
      </c>
      <c r="F20" s="11">
        <f>[16]Fevereiro!$J$9</f>
        <v>29.880000000000003</v>
      </c>
      <c r="G20" s="11">
        <f>[16]Fevereiro!$J$10</f>
        <v>33.840000000000003</v>
      </c>
      <c r="H20" s="11">
        <f>[16]Fevereiro!$J$11</f>
        <v>29.16</v>
      </c>
      <c r="I20" s="11">
        <f>[16]Fevereiro!$J$12</f>
        <v>42.84</v>
      </c>
      <c r="J20" s="11">
        <f>[16]Fevereiro!$J$13</f>
        <v>20.88</v>
      </c>
      <c r="K20" s="11">
        <f>[16]Fevereiro!$J$14</f>
        <v>16.920000000000002</v>
      </c>
      <c r="L20" s="11">
        <f>[16]Fevereiro!$J$15</f>
        <v>16.920000000000002</v>
      </c>
      <c r="M20" s="11">
        <f>[16]Fevereiro!$J$16</f>
        <v>26.28</v>
      </c>
      <c r="N20" s="11">
        <f>[16]Fevereiro!$J$17</f>
        <v>22.68</v>
      </c>
      <c r="O20" s="11">
        <f>[16]Fevereiro!$J$18</f>
        <v>25.56</v>
      </c>
      <c r="P20" s="11">
        <f>[16]Fevereiro!$J$19</f>
        <v>27.36</v>
      </c>
      <c r="Q20" s="11">
        <f>[16]Fevereiro!$J$20</f>
        <v>34.92</v>
      </c>
      <c r="R20" s="11">
        <f>[16]Fevereiro!$J$21</f>
        <v>33.119999999999997</v>
      </c>
      <c r="S20" s="11">
        <f>[16]Fevereiro!$J$22</f>
        <v>33.119999999999997</v>
      </c>
      <c r="T20" s="11">
        <f>[16]Fevereiro!$J$23</f>
        <v>44.64</v>
      </c>
      <c r="U20" s="11">
        <f>[16]Fevereiro!$J$24</f>
        <v>37.440000000000005</v>
      </c>
      <c r="V20" s="11">
        <f>[16]Fevereiro!$J$25</f>
        <v>33.840000000000003</v>
      </c>
      <c r="W20" s="11">
        <f>[16]Fevereiro!$J$26</f>
        <v>42.12</v>
      </c>
      <c r="X20" s="11">
        <f>[16]Fevereiro!$J$27</f>
        <v>31.319999999999997</v>
      </c>
      <c r="Y20" s="11">
        <f>[16]Fevereiro!$J$28</f>
        <v>18.720000000000002</v>
      </c>
      <c r="Z20" s="11">
        <f>[16]Fevereiro!$J$29</f>
        <v>40.32</v>
      </c>
      <c r="AA20" s="11">
        <f>[16]Fevereiro!$J$30</f>
        <v>41.04</v>
      </c>
      <c r="AB20" s="11">
        <f>[16]Fevereiro!$J$31</f>
        <v>36.36</v>
      </c>
      <c r="AC20" s="11">
        <f>[16]Fevereiro!$J$32</f>
        <v>11.16</v>
      </c>
      <c r="AD20" s="11">
        <f>[16]Fevereiro!$J$33</f>
        <v>25.56</v>
      </c>
      <c r="AE20" s="15" t="s">
        <v>226</v>
      </c>
      <c r="AF20" s="115" t="s">
        <v>226</v>
      </c>
      <c r="AG20" s="12" t="s">
        <v>47</v>
      </c>
    </row>
    <row r="21" spans="1:36" x14ac:dyDescent="0.2">
      <c r="A21" s="57" t="s">
        <v>43</v>
      </c>
      <c r="B21" s="11">
        <f>[17]Fevereiro!$J$5</f>
        <v>36</v>
      </c>
      <c r="C21" s="11">
        <f>[17]Fevereiro!$J$6</f>
        <v>15.840000000000002</v>
      </c>
      <c r="D21" s="11">
        <f>[17]Fevereiro!$J$7</f>
        <v>30.96</v>
      </c>
      <c r="E21" s="11">
        <f>[17]Fevereiro!$J$8</f>
        <v>48.24</v>
      </c>
      <c r="F21" s="11">
        <f>[17]Fevereiro!$J$9</f>
        <v>34.92</v>
      </c>
      <c r="G21" s="11">
        <f>[17]Fevereiro!$J$10</f>
        <v>36</v>
      </c>
      <c r="H21" s="11">
        <f>[17]Fevereiro!$J$11</f>
        <v>44.64</v>
      </c>
      <c r="I21" s="11">
        <f>[17]Fevereiro!$J$12</f>
        <v>32.4</v>
      </c>
      <c r="J21" s="11">
        <f>[17]Fevereiro!$J$13</f>
        <v>46.080000000000005</v>
      </c>
      <c r="K21" s="11">
        <f>[17]Fevereiro!$J$14</f>
        <v>53.64</v>
      </c>
      <c r="L21" s="11">
        <f>[17]Fevereiro!$J$15</f>
        <v>41.76</v>
      </c>
      <c r="M21" s="11">
        <f>[17]Fevereiro!$J$16</f>
        <v>35.64</v>
      </c>
      <c r="N21" s="11">
        <f>[17]Fevereiro!$J$17</f>
        <v>27.36</v>
      </c>
      <c r="O21" s="11">
        <f>[17]Fevereiro!$J$18</f>
        <v>38.519999999999996</v>
      </c>
      <c r="P21" s="11">
        <f>[17]Fevereiro!$J$19</f>
        <v>30.240000000000002</v>
      </c>
      <c r="Q21" s="11">
        <f>[17]Fevereiro!$J$20</f>
        <v>30.96</v>
      </c>
      <c r="R21" s="11">
        <f>[17]Fevereiro!$J$21</f>
        <v>30.240000000000002</v>
      </c>
      <c r="S21" s="11">
        <f>[17]Fevereiro!$J$22</f>
        <v>31.680000000000003</v>
      </c>
      <c r="T21" s="11">
        <f>[17]Fevereiro!$J$23</f>
        <v>24.840000000000003</v>
      </c>
      <c r="U21" s="11">
        <f>[17]Fevereiro!$J$24</f>
        <v>56.16</v>
      </c>
      <c r="V21" s="11">
        <f>[17]Fevereiro!$J$25</f>
        <v>37.440000000000005</v>
      </c>
      <c r="W21" s="11">
        <f>[17]Fevereiro!$J$26</f>
        <v>27.36</v>
      </c>
      <c r="X21" s="11">
        <f>[17]Fevereiro!$J$27</f>
        <v>42.480000000000004</v>
      </c>
      <c r="Y21" s="11">
        <f>[17]Fevereiro!$J$28</f>
        <v>35.64</v>
      </c>
      <c r="Z21" s="11">
        <f>[17]Fevereiro!$J$29</f>
        <v>41.76</v>
      </c>
      <c r="AA21" s="11">
        <f>[17]Fevereiro!$J$30</f>
        <v>50.04</v>
      </c>
      <c r="AB21" s="11">
        <f>[17]Fevereiro!$J$31</f>
        <v>28.8</v>
      </c>
      <c r="AC21" s="11">
        <f>[17]Fevereiro!$J$32</f>
        <v>34.200000000000003</v>
      </c>
      <c r="AD21" s="11">
        <f>[17]Fevereiro!$J$33</f>
        <v>32.4</v>
      </c>
      <c r="AE21" s="15">
        <f t="shared" si="1"/>
        <v>56.16</v>
      </c>
      <c r="AF21" s="115">
        <f t="shared" si="2"/>
        <v>36.422068965517241</v>
      </c>
    </row>
    <row r="22" spans="1:36" x14ac:dyDescent="0.2">
      <c r="A22" s="57" t="s">
        <v>6</v>
      </c>
      <c r="B22" s="11">
        <f>[18]Fevereiro!$J$5</f>
        <v>46.440000000000005</v>
      </c>
      <c r="C22" s="11">
        <f>[18]Fevereiro!$J$6</f>
        <v>13.32</v>
      </c>
      <c r="D22" s="11">
        <f>[18]Fevereiro!$J$7</f>
        <v>24.48</v>
      </c>
      <c r="E22" s="11">
        <f>[18]Fevereiro!$J$8</f>
        <v>29.52</v>
      </c>
      <c r="F22" s="11">
        <f>[18]Fevereiro!$J$9</f>
        <v>44.28</v>
      </c>
      <c r="G22" s="11">
        <f>[18]Fevereiro!$J$10</f>
        <v>51.84</v>
      </c>
      <c r="H22" s="11">
        <f>[18]Fevereiro!$J$11</f>
        <v>32.4</v>
      </c>
      <c r="I22" s="11">
        <f>[18]Fevereiro!$J$12</f>
        <v>21.240000000000002</v>
      </c>
      <c r="J22" s="11">
        <f>[18]Fevereiro!$J$13</f>
        <v>28.8</v>
      </c>
      <c r="K22" s="11">
        <f>[18]Fevereiro!$J$14</f>
        <v>33.840000000000003</v>
      </c>
      <c r="L22" s="11">
        <f>[18]Fevereiro!$J$15</f>
        <v>38.880000000000003</v>
      </c>
      <c r="M22" s="11">
        <f>[18]Fevereiro!$J$16</f>
        <v>37.800000000000004</v>
      </c>
      <c r="N22" s="11">
        <f>[18]Fevereiro!$J$17</f>
        <v>23.759999999999998</v>
      </c>
      <c r="O22" s="11">
        <f>[18]Fevereiro!$J$18</f>
        <v>32.4</v>
      </c>
      <c r="P22" s="11">
        <f>[18]Fevereiro!$J$19</f>
        <v>38.159999999999997</v>
      </c>
      <c r="Q22" s="11">
        <f>[18]Fevereiro!$J$20</f>
        <v>21.240000000000002</v>
      </c>
      <c r="R22" s="11">
        <f>[18]Fevereiro!$J$21</f>
        <v>54.72</v>
      </c>
      <c r="S22" s="11">
        <f>[18]Fevereiro!$J$22</f>
        <v>40.680000000000007</v>
      </c>
      <c r="T22" s="11">
        <f>[18]Fevereiro!$J$23</f>
        <v>33.480000000000004</v>
      </c>
      <c r="U22" s="11">
        <f>[18]Fevereiro!$J$24</f>
        <v>39.24</v>
      </c>
      <c r="V22" s="11">
        <f>[18]Fevereiro!$J$25</f>
        <v>38.880000000000003</v>
      </c>
      <c r="W22" s="11">
        <f>[18]Fevereiro!$J$26</f>
        <v>13.68</v>
      </c>
      <c r="X22" s="11">
        <f>[18]Fevereiro!$J$27</f>
        <v>29.52</v>
      </c>
      <c r="Y22" s="11">
        <f>[18]Fevereiro!$J$28</f>
        <v>26.64</v>
      </c>
      <c r="Z22" s="11">
        <f>[18]Fevereiro!$J$29</f>
        <v>36.36</v>
      </c>
      <c r="AA22" s="11">
        <f>[18]Fevereiro!$J$30</f>
        <v>28.44</v>
      </c>
      <c r="AB22" s="11">
        <f>[18]Fevereiro!$J$31</f>
        <v>21.6</v>
      </c>
      <c r="AC22" s="11">
        <f>[18]Fevereiro!$J$32</f>
        <v>15.840000000000002</v>
      </c>
      <c r="AD22" s="11">
        <f>[18]Fevereiro!$J$33</f>
        <v>21.6</v>
      </c>
      <c r="AE22" s="15">
        <f t="shared" si="1"/>
        <v>54.72</v>
      </c>
      <c r="AF22" s="115">
        <f t="shared" si="2"/>
        <v>31.692413793103459</v>
      </c>
    </row>
    <row r="23" spans="1:36" x14ac:dyDescent="0.2">
      <c r="A23" s="57" t="s">
        <v>7</v>
      </c>
      <c r="B23" s="11">
        <f>[19]Fevereiro!$J$5</f>
        <v>42.12</v>
      </c>
      <c r="C23" s="11">
        <f>[19]Fevereiro!$J$6</f>
        <v>26.64</v>
      </c>
      <c r="D23" s="11">
        <f>[19]Fevereiro!$J$7</f>
        <v>36</v>
      </c>
      <c r="E23" s="11">
        <f>[19]Fevereiro!$J$8</f>
        <v>31.680000000000003</v>
      </c>
      <c r="F23" s="11">
        <f>[19]Fevereiro!$J$9</f>
        <v>37.080000000000005</v>
      </c>
      <c r="G23" s="11">
        <f>[19]Fevereiro!$J$10</f>
        <v>24.840000000000003</v>
      </c>
      <c r="H23" s="11">
        <f>[19]Fevereiro!$J$11</f>
        <v>32.76</v>
      </c>
      <c r="I23" s="11">
        <f>[19]Fevereiro!$J$12</f>
        <v>35.64</v>
      </c>
      <c r="J23" s="11">
        <f>[19]Fevereiro!$J$13</f>
        <v>23.400000000000002</v>
      </c>
      <c r="K23" s="11">
        <f>[19]Fevereiro!$J$14</f>
        <v>28.08</v>
      </c>
      <c r="L23" s="11">
        <f>[19]Fevereiro!$J$15</f>
        <v>20.88</v>
      </c>
      <c r="M23" s="11">
        <f>[19]Fevereiro!$J$16</f>
        <v>27.720000000000002</v>
      </c>
      <c r="N23" s="11">
        <f>[19]Fevereiro!$J$17</f>
        <v>35.28</v>
      </c>
      <c r="O23" s="11">
        <f>[19]Fevereiro!$J$18</f>
        <v>34.200000000000003</v>
      </c>
      <c r="P23" s="11">
        <f>[19]Fevereiro!$J$19</f>
        <v>40.680000000000007</v>
      </c>
      <c r="Q23" s="11">
        <f>[19]Fevereiro!$J$20</f>
        <v>27</v>
      </c>
      <c r="R23" s="11">
        <f>[19]Fevereiro!$J$21</f>
        <v>37.800000000000004</v>
      </c>
      <c r="S23" s="11">
        <f>[19]Fevereiro!$J$22</f>
        <v>40.680000000000007</v>
      </c>
      <c r="T23" s="11">
        <f>[19]Fevereiro!$J$23</f>
        <v>42.84</v>
      </c>
      <c r="U23" s="11">
        <f>[19]Fevereiro!$J$24</f>
        <v>43.56</v>
      </c>
      <c r="V23" s="11">
        <f>[19]Fevereiro!$J$25</f>
        <v>41.4</v>
      </c>
      <c r="W23" s="11">
        <f>[19]Fevereiro!$J$26</f>
        <v>44.64</v>
      </c>
      <c r="X23" s="11">
        <f>[19]Fevereiro!$J$27</f>
        <v>23.400000000000002</v>
      </c>
      <c r="Y23" s="11">
        <f>[19]Fevereiro!$J$28</f>
        <v>42.480000000000004</v>
      </c>
      <c r="Z23" s="11">
        <f>[19]Fevereiro!$J$29</f>
        <v>59.760000000000005</v>
      </c>
      <c r="AA23" s="11">
        <f>[19]Fevereiro!$J$30</f>
        <v>41.4</v>
      </c>
      <c r="AB23" s="11">
        <f>[19]Fevereiro!$J$31</f>
        <v>26.64</v>
      </c>
      <c r="AC23" s="11">
        <f>[19]Fevereiro!$J$32</f>
        <v>27.36</v>
      </c>
      <c r="AD23" s="11">
        <f>[19]Fevereiro!$J$33</f>
        <v>24.840000000000003</v>
      </c>
      <c r="AE23" s="15">
        <f t="shared" si="1"/>
        <v>59.760000000000005</v>
      </c>
      <c r="AF23" s="115">
        <f t="shared" si="2"/>
        <v>34.510344827586209</v>
      </c>
      <c r="AI23" t="s">
        <v>47</v>
      </c>
      <c r="AJ23" t="s">
        <v>47</v>
      </c>
    </row>
    <row r="24" spans="1:36" x14ac:dyDescent="0.2">
      <c r="A24" s="57" t="s">
        <v>169</v>
      </c>
      <c r="B24" s="11" t="str">
        <f>[20]Fevereiro!$J$5</f>
        <v>*</v>
      </c>
      <c r="C24" s="11" t="str">
        <f>[20]Fevereiro!$J$6</f>
        <v>*</v>
      </c>
      <c r="D24" s="11" t="str">
        <f>[20]Fevereiro!$J$7</f>
        <v>*</v>
      </c>
      <c r="E24" s="11" t="str">
        <f>[20]Fevereiro!$J$8</f>
        <v>*</v>
      </c>
      <c r="F24" s="11" t="str">
        <f>[20]Fevereiro!$J$9</f>
        <v>*</v>
      </c>
      <c r="G24" s="11" t="str">
        <f>[20]Fevereiro!$J$10</f>
        <v>*</v>
      </c>
      <c r="H24" s="11" t="str">
        <f>[20]Fevereiro!$J$11</f>
        <v>*</v>
      </c>
      <c r="I24" s="11" t="str">
        <f>[20]Fevereiro!$J$12</f>
        <v>*</v>
      </c>
      <c r="J24" s="11" t="str">
        <f>[20]Fevereiro!$J$13</f>
        <v>*</v>
      </c>
      <c r="K24" s="11" t="str">
        <f>[20]Fevereiro!$J$14</f>
        <v>*</v>
      </c>
      <c r="L24" s="11" t="str">
        <f>[20]Fevereiro!$J$15</f>
        <v>*</v>
      </c>
      <c r="M24" s="11" t="str">
        <f>[20]Fevereiro!$J$16</f>
        <v>*</v>
      </c>
      <c r="N24" s="11" t="str">
        <f>[20]Fevereiro!$J$17</f>
        <v>*</v>
      </c>
      <c r="O24" s="11" t="str">
        <f>[20]Fevereiro!$J$18</f>
        <v>*</v>
      </c>
      <c r="P24" s="11" t="str">
        <f>[20]Fevereiro!$J$19</f>
        <v>*</v>
      </c>
      <c r="Q24" s="11" t="str">
        <f>[20]Fevereiro!$J$20</f>
        <v>*</v>
      </c>
      <c r="R24" s="11" t="str">
        <f>[20]Fevereiro!$J$21</f>
        <v>*</v>
      </c>
      <c r="S24" s="11" t="str">
        <f>[20]Fevereiro!$J$22</f>
        <v>*</v>
      </c>
      <c r="T24" s="11" t="str">
        <f>[20]Fevereiro!$J$23</f>
        <v>*</v>
      </c>
      <c r="U24" s="11" t="str">
        <f>[20]Fevereiro!$J$24</f>
        <v>*</v>
      </c>
      <c r="V24" s="11" t="str">
        <f>[20]Fevereiro!$J$25</f>
        <v>*</v>
      </c>
      <c r="W24" s="11" t="str">
        <f>[20]Fevereiro!$J$26</f>
        <v>*</v>
      </c>
      <c r="X24" s="11" t="str">
        <f>[20]Fevereiro!$J$27</f>
        <v>*</v>
      </c>
      <c r="Y24" s="11" t="str">
        <f>[20]Fevereiro!$J$28</f>
        <v>*</v>
      </c>
      <c r="Z24" s="11" t="str">
        <f>[20]Fevereiro!$J$29</f>
        <v>*</v>
      </c>
      <c r="AA24" s="11" t="str">
        <f>[20]Fevereiro!$J$30</f>
        <v>*</v>
      </c>
      <c r="AB24" s="11" t="str">
        <f>[20]Fevereiro!$J$31</f>
        <v>*</v>
      </c>
      <c r="AC24" s="11" t="str">
        <f>[20]Fevereiro!$J$32</f>
        <v>*</v>
      </c>
      <c r="AD24" s="11" t="str">
        <f>[20]Fevereiro!$J$33</f>
        <v>*</v>
      </c>
      <c r="AE24" s="87" t="s">
        <v>226</v>
      </c>
      <c r="AF24" s="109" t="s">
        <v>226</v>
      </c>
      <c r="AJ24" t="s">
        <v>47</v>
      </c>
    </row>
    <row r="25" spans="1:36" x14ac:dyDescent="0.2">
      <c r="A25" s="57" t="s">
        <v>170</v>
      </c>
      <c r="B25" s="11">
        <f>[21]Fevereiro!$J$5</f>
        <v>28.08</v>
      </c>
      <c r="C25" s="11">
        <f>[21]Fevereiro!$J$6</f>
        <v>63</v>
      </c>
      <c r="D25" s="11">
        <f>[21]Fevereiro!$J$7</f>
        <v>39.96</v>
      </c>
      <c r="E25" s="11">
        <f>[21]Fevereiro!$J$8</f>
        <v>37.800000000000004</v>
      </c>
      <c r="F25" s="11">
        <f>[21]Fevereiro!$J$9</f>
        <v>50.4</v>
      </c>
      <c r="G25" s="11">
        <f>[21]Fevereiro!$J$10</f>
        <v>25.56</v>
      </c>
      <c r="H25" s="11">
        <f>[21]Fevereiro!$J$11</f>
        <v>43.2</v>
      </c>
      <c r="I25" s="11">
        <f>[21]Fevereiro!$J$12</f>
        <v>28.44</v>
      </c>
      <c r="J25" s="11">
        <f>[21]Fevereiro!$J$13</f>
        <v>28.08</v>
      </c>
      <c r="K25" s="11">
        <f>[21]Fevereiro!$J$14</f>
        <v>48.24</v>
      </c>
      <c r="L25" s="11">
        <f>[21]Fevereiro!$J$15</f>
        <v>34.56</v>
      </c>
      <c r="M25" s="11">
        <f>[21]Fevereiro!$J$16</f>
        <v>41.04</v>
      </c>
      <c r="N25" s="11">
        <f>[21]Fevereiro!$J$17</f>
        <v>39.6</v>
      </c>
      <c r="O25" s="11">
        <f>[21]Fevereiro!$J$18</f>
        <v>45.72</v>
      </c>
      <c r="P25" s="11">
        <f>[21]Fevereiro!$J$19</f>
        <v>33.840000000000003</v>
      </c>
      <c r="Q25" s="11">
        <f>[21]Fevereiro!$J$20</f>
        <v>41.4</v>
      </c>
      <c r="R25" s="11">
        <f>[21]Fevereiro!$J$21</f>
        <v>40.32</v>
      </c>
      <c r="S25" s="11">
        <f>[21]Fevereiro!$J$22</f>
        <v>47.519999999999996</v>
      </c>
      <c r="T25" s="11">
        <f>[21]Fevereiro!$J$23</f>
        <v>47.519999999999996</v>
      </c>
      <c r="U25" s="11">
        <f>[21]Fevereiro!$J$24</f>
        <v>30.6</v>
      </c>
      <c r="V25" s="11">
        <f>[21]Fevereiro!$J$25</f>
        <v>50.76</v>
      </c>
      <c r="W25" s="11">
        <f>[21]Fevereiro!$J$26</f>
        <v>42.480000000000004</v>
      </c>
      <c r="X25" s="11">
        <f>[21]Fevereiro!$J$27</f>
        <v>32.4</v>
      </c>
      <c r="Y25" s="11">
        <f>[21]Fevereiro!$J$28</f>
        <v>35.64</v>
      </c>
      <c r="Z25" s="11">
        <f>[21]Fevereiro!$J$29</f>
        <v>43.2</v>
      </c>
      <c r="AA25" s="11">
        <f>[21]Fevereiro!$J$30</f>
        <v>42.480000000000004</v>
      </c>
      <c r="AB25" s="11">
        <f>[21]Fevereiro!$J$31</f>
        <v>19.440000000000001</v>
      </c>
      <c r="AC25" s="11">
        <f>[21]Fevereiro!$J$32</f>
        <v>29.16</v>
      </c>
      <c r="AD25" s="11">
        <f>[21]Fevereiro!$J$33</f>
        <v>27.720000000000002</v>
      </c>
      <c r="AE25" s="87">
        <f t="shared" si="1"/>
        <v>63</v>
      </c>
      <c r="AF25" s="109">
        <f t="shared" si="2"/>
        <v>38.557241379310355</v>
      </c>
      <c r="AG25" s="12" t="s">
        <v>47</v>
      </c>
      <c r="AI25" t="s">
        <v>47</v>
      </c>
    </row>
    <row r="26" spans="1:36" x14ac:dyDescent="0.2">
      <c r="A26" s="57" t="s">
        <v>171</v>
      </c>
      <c r="B26" s="11">
        <f>[22]Fevereiro!$J$5</f>
        <v>35.64</v>
      </c>
      <c r="C26" s="11">
        <f>[22]Fevereiro!$J$6</f>
        <v>30.96</v>
      </c>
      <c r="D26" s="11">
        <f>[22]Fevereiro!$J$7</f>
        <v>39.24</v>
      </c>
      <c r="E26" s="11">
        <f>[22]Fevereiro!$J$8</f>
        <v>34.92</v>
      </c>
      <c r="F26" s="11">
        <f>[22]Fevereiro!$J$9</f>
        <v>38.880000000000003</v>
      </c>
      <c r="G26" s="11">
        <f>[22]Fevereiro!$J$10</f>
        <v>24.840000000000003</v>
      </c>
      <c r="H26" s="11">
        <f>[22]Fevereiro!$J$11</f>
        <v>22.68</v>
      </c>
      <c r="I26" s="11">
        <f>[22]Fevereiro!$J$12</f>
        <v>27</v>
      </c>
      <c r="J26" s="11">
        <f>[22]Fevereiro!$J$13</f>
        <v>21.6</v>
      </c>
      <c r="K26" s="11">
        <f>[22]Fevereiro!$J$14</f>
        <v>33.480000000000004</v>
      </c>
      <c r="L26" s="11">
        <f>[22]Fevereiro!$J$15</f>
        <v>18.36</v>
      </c>
      <c r="M26" s="11">
        <f>[22]Fevereiro!$J$16</f>
        <v>29.880000000000003</v>
      </c>
      <c r="N26" s="11">
        <f>[22]Fevereiro!$J$17</f>
        <v>37.800000000000004</v>
      </c>
      <c r="O26" s="11">
        <f>[22]Fevereiro!$J$18</f>
        <v>30.240000000000002</v>
      </c>
      <c r="P26" s="11">
        <f>[22]Fevereiro!$J$19</f>
        <v>27.36</v>
      </c>
      <c r="Q26" s="11">
        <f>[22]Fevereiro!$J$20</f>
        <v>32.4</v>
      </c>
      <c r="R26" s="11">
        <f>[22]Fevereiro!$J$21</f>
        <v>37.440000000000005</v>
      </c>
      <c r="S26" s="11">
        <f>[22]Fevereiro!$J$22</f>
        <v>43.56</v>
      </c>
      <c r="T26" s="11">
        <f>[22]Fevereiro!$J$23</f>
        <v>39.6</v>
      </c>
      <c r="U26" s="11">
        <f>[22]Fevereiro!$J$24</f>
        <v>36</v>
      </c>
      <c r="V26" s="11">
        <f>[22]Fevereiro!$J$25</f>
        <v>29.880000000000003</v>
      </c>
      <c r="W26" s="11">
        <f>[22]Fevereiro!$J$26</f>
        <v>36.36</v>
      </c>
      <c r="X26" s="11">
        <f>[22]Fevereiro!$J$27</f>
        <v>26.28</v>
      </c>
      <c r="Y26" s="11">
        <f>[22]Fevereiro!$J$28</f>
        <v>82.8</v>
      </c>
      <c r="Z26" s="11">
        <f>[22]Fevereiro!$J$29</f>
        <v>48.6</v>
      </c>
      <c r="AA26" s="11">
        <f>[22]Fevereiro!$J$30</f>
        <v>40.32</v>
      </c>
      <c r="AB26" s="11">
        <f>[22]Fevereiro!$J$31</f>
        <v>24.12</v>
      </c>
      <c r="AC26" s="11">
        <f>[22]Fevereiro!$J$32</f>
        <v>23.400000000000002</v>
      </c>
      <c r="AD26" s="11">
        <f>[22]Fevereiro!$J$33</f>
        <v>20.52</v>
      </c>
      <c r="AE26" s="87">
        <f t="shared" si="1"/>
        <v>82.8</v>
      </c>
      <c r="AF26" s="109">
        <f t="shared" si="2"/>
        <v>33.591724137931031</v>
      </c>
      <c r="AI26" t="s">
        <v>47</v>
      </c>
    </row>
    <row r="27" spans="1:36" x14ac:dyDescent="0.2">
      <c r="A27" s="57" t="s">
        <v>8</v>
      </c>
      <c r="B27" s="11">
        <f>[23]Fevereiro!$J$5</f>
        <v>28.8</v>
      </c>
      <c r="C27" s="11">
        <f>[23]Fevereiro!$J$6</f>
        <v>57.960000000000008</v>
      </c>
      <c r="D27" s="11">
        <f>[23]Fevereiro!$J$7</f>
        <v>38.159999999999997</v>
      </c>
      <c r="E27" s="11">
        <f>[23]Fevereiro!$J$8</f>
        <v>29.52</v>
      </c>
      <c r="F27" s="11">
        <f>[23]Fevereiro!$J$9</f>
        <v>42.480000000000004</v>
      </c>
      <c r="G27" s="11">
        <f>[23]Fevereiro!$J$10</f>
        <v>23.040000000000003</v>
      </c>
      <c r="H27" s="11">
        <f>[23]Fevereiro!$J$11</f>
        <v>29.880000000000003</v>
      </c>
      <c r="I27" s="11">
        <f>[23]Fevereiro!$J$12</f>
        <v>28.44</v>
      </c>
      <c r="J27" s="11">
        <f>[23]Fevereiro!$J$13</f>
        <v>24.12</v>
      </c>
      <c r="K27" s="11">
        <f>[23]Fevereiro!$J$14</f>
        <v>71.28</v>
      </c>
      <c r="L27" s="11">
        <f>[23]Fevereiro!$J$15</f>
        <v>32.04</v>
      </c>
      <c r="M27" s="11">
        <f>[23]Fevereiro!$J$16</f>
        <v>38.159999999999997</v>
      </c>
      <c r="N27" s="11">
        <f>[23]Fevereiro!$J$17</f>
        <v>32.76</v>
      </c>
      <c r="O27" s="11">
        <f>[23]Fevereiro!$J$18</f>
        <v>31.319999999999997</v>
      </c>
      <c r="P27" s="11">
        <f>[23]Fevereiro!$J$19</f>
        <v>25.92</v>
      </c>
      <c r="Q27" s="11">
        <f>[23]Fevereiro!$J$20</f>
        <v>32.4</v>
      </c>
      <c r="R27" s="11">
        <f>[23]Fevereiro!$J$21</f>
        <v>32.76</v>
      </c>
      <c r="S27" s="11">
        <f>[23]Fevereiro!$J$22</f>
        <v>39.96</v>
      </c>
      <c r="T27" s="11">
        <f>[23]Fevereiro!$J$23</f>
        <v>41.4</v>
      </c>
      <c r="U27" s="11">
        <f>[23]Fevereiro!$J$24</f>
        <v>44.28</v>
      </c>
      <c r="V27" s="11">
        <f>[23]Fevereiro!$J$25</f>
        <v>35.28</v>
      </c>
      <c r="W27" s="11">
        <f>[23]Fevereiro!$J$26</f>
        <v>37.440000000000005</v>
      </c>
      <c r="X27" s="11">
        <f>[23]Fevereiro!$J$27</f>
        <v>30.240000000000002</v>
      </c>
      <c r="Y27" s="11">
        <f>[23]Fevereiro!$J$28</f>
        <v>28.08</v>
      </c>
      <c r="Z27" s="11">
        <f>[23]Fevereiro!$J$29</f>
        <v>51.480000000000004</v>
      </c>
      <c r="AA27" s="11">
        <f>[23]Fevereiro!$J$30</f>
        <v>42.12</v>
      </c>
      <c r="AB27" s="11">
        <f>[23]Fevereiro!$J$31</f>
        <v>18.36</v>
      </c>
      <c r="AC27" s="11">
        <f>[23]Fevereiro!$J$32</f>
        <v>23.040000000000003</v>
      </c>
      <c r="AD27" s="11">
        <f>[23]Fevereiro!$J$33</f>
        <v>23.759999999999998</v>
      </c>
      <c r="AE27" s="15">
        <f t="shared" si="1"/>
        <v>71.28</v>
      </c>
      <c r="AF27" s="115">
        <f t="shared" si="2"/>
        <v>34.982068965517243</v>
      </c>
      <c r="AI27" t="s">
        <v>47</v>
      </c>
    </row>
    <row r="28" spans="1:36" x14ac:dyDescent="0.2">
      <c r="A28" s="57" t="s">
        <v>9</v>
      </c>
      <c r="B28" s="11">
        <f>[24]Fevereiro!$J$5</f>
        <v>42.84</v>
      </c>
      <c r="C28" s="11">
        <f>[24]Fevereiro!$J$6</f>
        <v>39.96</v>
      </c>
      <c r="D28" s="11">
        <f>[24]Fevereiro!$J$7</f>
        <v>43.56</v>
      </c>
      <c r="E28" s="11">
        <f>[24]Fevereiro!$J$8</f>
        <v>21.6</v>
      </c>
      <c r="F28" s="11">
        <f>[24]Fevereiro!$J$9</f>
        <v>57.24</v>
      </c>
      <c r="G28" s="11">
        <f>[24]Fevereiro!$J$10</f>
        <v>24.12</v>
      </c>
      <c r="H28" s="11">
        <f>[24]Fevereiro!$J$11</f>
        <v>30.6</v>
      </c>
      <c r="I28" s="11">
        <f>[24]Fevereiro!$J$12</f>
        <v>32.04</v>
      </c>
      <c r="J28" s="11">
        <f>[24]Fevereiro!$J$13</f>
        <v>23.400000000000002</v>
      </c>
      <c r="K28" s="11">
        <f>[24]Fevereiro!$J$14</f>
        <v>29.880000000000003</v>
      </c>
      <c r="L28" s="11">
        <f>[24]Fevereiro!$J$15</f>
        <v>26.64</v>
      </c>
      <c r="M28" s="11">
        <f>[24]Fevereiro!$J$16</f>
        <v>30.96</v>
      </c>
      <c r="N28" s="11">
        <f>[24]Fevereiro!$J$17</f>
        <v>33.840000000000003</v>
      </c>
      <c r="O28" s="11">
        <f>[24]Fevereiro!$J$18</f>
        <v>31.319999999999997</v>
      </c>
      <c r="P28" s="11">
        <f>[24]Fevereiro!$J$19</f>
        <v>23.400000000000002</v>
      </c>
      <c r="Q28" s="11">
        <f>[24]Fevereiro!$J$20</f>
        <v>27.36</v>
      </c>
      <c r="R28" s="11">
        <f>[24]Fevereiro!$J$21</f>
        <v>44.28</v>
      </c>
      <c r="S28" s="11">
        <f>[24]Fevereiro!$J$22</f>
        <v>37.800000000000004</v>
      </c>
      <c r="T28" s="11">
        <f>[24]Fevereiro!$J$23</f>
        <v>63</v>
      </c>
      <c r="U28" s="11">
        <f>[24]Fevereiro!$J$24</f>
        <v>48.96</v>
      </c>
      <c r="V28" s="11">
        <f>[24]Fevereiro!$J$25</f>
        <v>28.08</v>
      </c>
      <c r="W28" s="11">
        <f>[24]Fevereiro!$J$26</f>
        <v>43.92</v>
      </c>
      <c r="X28" s="11">
        <f>[24]Fevereiro!$J$27</f>
        <v>30.6</v>
      </c>
      <c r="Y28" s="11">
        <f>[24]Fevereiro!$J$28</f>
        <v>31.319999999999997</v>
      </c>
      <c r="Z28" s="11">
        <f>[24]Fevereiro!$J$29</f>
        <v>47.16</v>
      </c>
      <c r="AA28" s="11">
        <f>[24]Fevereiro!$J$30</f>
        <v>37.080000000000005</v>
      </c>
      <c r="AB28" s="11">
        <f>[24]Fevereiro!$J$31</f>
        <v>22.32</v>
      </c>
      <c r="AC28" s="11">
        <f>[24]Fevereiro!$J$32</f>
        <v>26.28</v>
      </c>
      <c r="AD28" s="11">
        <f>[24]Fevereiro!$J$33</f>
        <v>30.96</v>
      </c>
      <c r="AE28" s="15">
        <f t="shared" si="1"/>
        <v>63</v>
      </c>
      <c r="AF28" s="115">
        <f t="shared" si="2"/>
        <v>34.845517241379312</v>
      </c>
      <c r="AI28" t="s">
        <v>47</v>
      </c>
    </row>
    <row r="29" spans="1:36" x14ac:dyDescent="0.2">
      <c r="A29" s="57" t="s">
        <v>42</v>
      </c>
      <c r="B29" s="11">
        <f>[25]Fevereiro!$J$5</f>
        <v>31.319999999999997</v>
      </c>
      <c r="C29" s="11">
        <f>[25]Fevereiro!$J$6</f>
        <v>45.72</v>
      </c>
      <c r="D29" s="11">
        <f>[25]Fevereiro!$J$7</f>
        <v>28.44</v>
      </c>
      <c r="E29" s="11">
        <f>[25]Fevereiro!$J$8</f>
        <v>29.880000000000003</v>
      </c>
      <c r="F29" s="11">
        <f>[25]Fevereiro!$J$9</f>
        <v>30.240000000000002</v>
      </c>
      <c r="G29" s="11">
        <f>[25]Fevereiro!$J$10</f>
        <v>23.759999999999998</v>
      </c>
      <c r="H29" s="11">
        <f>[25]Fevereiro!$J$11</f>
        <v>32.76</v>
      </c>
      <c r="I29" s="11">
        <f>[25]Fevereiro!$J$12</f>
        <v>25.92</v>
      </c>
      <c r="J29" s="11">
        <f>[25]Fevereiro!$J$13</f>
        <v>30.240000000000002</v>
      </c>
      <c r="K29" s="11">
        <f>[25]Fevereiro!$J$14</f>
        <v>23.400000000000002</v>
      </c>
      <c r="L29" s="11">
        <f>[25]Fevereiro!$J$15</f>
        <v>19.079999999999998</v>
      </c>
      <c r="M29" s="11">
        <f>[25]Fevereiro!$J$16</f>
        <v>22.32</v>
      </c>
      <c r="N29" s="11">
        <f>[25]Fevereiro!$J$17</f>
        <v>21.6</v>
      </c>
      <c r="O29" s="11">
        <f>[25]Fevereiro!$J$18</f>
        <v>30.96</v>
      </c>
      <c r="P29" s="11">
        <f>[25]Fevereiro!$J$19</f>
        <v>20.52</v>
      </c>
      <c r="Q29" s="11">
        <f>[25]Fevereiro!$J$20</f>
        <v>28.8</v>
      </c>
      <c r="R29" s="11">
        <f>[25]Fevereiro!$J$21</f>
        <v>37.440000000000005</v>
      </c>
      <c r="S29" s="11">
        <f>[25]Fevereiro!$J$22</f>
        <v>36.36</v>
      </c>
      <c r="T29" s="11">
        <f>[25]Fevereiro!$J$23</f>
        <v>28.8</v>
      </c>
      <c r="U29" s="11">
        <f>[25]Fevereiro!$J$24</f>
        <v>36</v>
      </c>
      <c r="V29" s="11">
        <f>[25]Fevereiro!$J$25</f>
        <v>33.480000000000004</v>
      </c>
      <c r="W29" s="11">
        <f>[25]Fevereiro!$J$26</f>
        <v>29.16</v>
      </c>
      <c r="X29" s="11">
        <f>[25]Fevereiro!$J$27</f>
        <v>21.240000000000002</v>
      </c>
      <c r="Y29" s="11">
        <f>[25]Fevereiro!$J$28</f>
        <v>29.52</v>
      </c>
      <c r="Z29" s="11">
        <f>[25]Fevereiro!$J$29</f>
        <v>35.28</v>
      </c>
      <c r="AA29" s="11">
        <f>[25]Fevereiro!$J$30</f>
        <v>30.6</v>
      </c>
      <c r="AB29" s="11">
        <f>[25]Fevereiro!$J$31</f>
        <v>18.36</v>
      </c>
      <c r="AC29" s="11">
        <f>[25]Fevereiro!$J$32</f>
        <v>16.2</v>
      </c>
      <c r="AD29" s="11">
        <f>[25]Fevereiro!$J$33</f>
        <v>16.920000000000002</v>
      </c>
      <c r="AE29" s="15">
        <f t="shared" si="1"/>
        <v>45.72</v>
      </c>
      <c r="AF29" s="115">
        <f t="shared" si="2"/>
        <v>28.079999999999995</v>
      </c>
      <c r="AI29" t="s">
        <v>47</v>
      </c>
    </row>
    <row r="30" spans="1:36" x14ac:dyDescent="0.2">
      <c r="A30" s="57" t="s">
        <v>10</v>
      </c>
      <c r="B30" s="11">
        <f>[26]Fevereiro!$J$5</f>
        <v>22.32</v>
      </c>
      <c r="C30" s="11">
        <f>[26]Fevereiro!$J$6</f>
        <v>44.64</v>
      </c>
      <c r="D30" s="11">
        <f>[26]Fevereiro!$J$7</f>
        <v>44.64</v>
      </c>
      <c r="E30" s="11">
        <f>[26]Fevereiro!$J$8</f>
        <v>28.44</v>
      </c>
      <c r="F30" s="11">
        <f>[26]Fevereiro!$J$9</f>
        <v>40.680000000000007</v>
      </c>
      <c r="G30" s="11">
        <f>[26]Fevereiro!$J$10</f>
        <v>19.440000000000001</v>
      </c>
      <c r="H30" s="11">
        <f>[26]Fevereiro!$J$11</f>
        <v>29.52</v>
      </c>
      <c r="I30" s="11">
        <f>[26]Fevereiro!$J$12</f>
        <v>38.519999999999996</v>
      </c>
      <c r="J30" s="11">
        <f>[26]Fevereiro!$J$13</f>
        <v>21.96</v>
      </c>
      <c r="K30" s="11">
        <f>[26]Fevereiro!$J$14</f>
        <v>48.24</v>
      </c>
      <c r="L30" s="11">
        <f>[26]Fevereiro!$J$15</f>
        <v>24.840000000000003</v>
      </c>
      <c r="M30" s="11">
        <f>[26]Fevereiro!$J$16</f>
        <v>34.200000000000003</v>
      </c>
      <c r="N30" s="11">
        <f>[26]Fevereiro!$J$17</f>
        <v>31.680000000000003</v>
      </c>
      <c r="O30" s="11">
        <f>[26]Fevereiro!$J$18</f>
        <v>35.64</v>
      </c>
      <c r="P30" s="11">
        <f>[26]Fevereiro!$J$19</f>
        <v>39.24</v>
      </c>
      <c r="Q30" s="11">
        <f>[26]Fevereiro!$J$20</f>
        <v>30.6</v>
      </c>
      <c r="R30" s="11">
        <f>[26]Fevereiro!$J$21</f>
        <v>31.680000000000003</v>
      </c>
      <c r="S30" s="11">
        <f>[26]Fevereiro!$J$22</f>
        <v>42.84</v>
      </c>
      <c r="T30" s="11">
        <f>[26]Fevereiro!$J$23</f>
        <v>29.52</v>
      </c>
      <c r="U30" s="11">
        <f>[26]Fevereiro!$J$24</f>
        <v>47.519999999999996</v>
      </c>
      <c r="V30" s="11">
        <f>[26]Fevereiro!$J$25</f>
        <v>33.840000000000003</v>
      </c>
      <c r="W30" s="11">
        <f>[26]Fevereiro!$J$26</f>
        <v>32.04</v>
      </c>
      <c r="X30" s="11">
        <f>[26]Fevereiro!$J$27</f>
        <v>24.48</v>
      </c>
      <c r="Y30" s="11">
        <f>[26]Fevereiro!$J$28</f>
        <v>25.56</v>
      </c>
      <c r="Z30" s="11">
        <f>[26]Fevereiro!$J$29</f>
        <v>41.04</v>
      </c>
      <c r="AA30" s="11">
        <f>[26]Fevereiro!$J$30</f>
        <v>64.08</v>
      </c>
      <c r="AB30" s="11">
        <f>[26]Fevereiro!$J$31</f>
        <v>20.52</v>
      </c>
      <c r="AC30" s="11">
        <f>[26]Fevereiro!$J$32</f>
        <v>20.88</v>
      </c>
      <c r="AD30" s="11">
        <f>[26]Fevereiro!$J$33</f>
        <v>21.96</v>
      </c>
      <c r="AE30" s="15">
        <f t="shared" si="1"/>
        <v>64.08</v>
      </c>
      <c r="AF30" s="115">
        <f t="shared" si="2"/>
        <v>33.467586206896549</v>
      </c>
      <c r="AI30" t="s">
        <v>47</v>
      </c>
    </row>
    <row r="31" spans="1:36" x14ac:dyDescent="0.2">
      <c r="A31" s="57" t="s">
        <v>172</v>
      </c>
      <c r="B31" s="11">
        <f>[27]Fevereiro!$J$5</f>
        <v>29.880000000000003</v>
      </c>
      <c r="C31" s="11">
        <f>[27]Fevereiro!$J$6</f>
        <v>27</v>
      </c>
      <c r="D31" s="11">
        <f>[27]Fevereiro!$J$7</f>
        <v>47.16</v>
      </c>
      <c r="E31" s="11">
        <f>[27]Fevereiro!$J$8</f>
        <v>42.480000000000004</v>
      </c>
      <c r="F31" s="11">
        <f>[27]Fevereiro!$J$9</f>
        <v>51.84</v>
      </c>
      <c r="G31" s="11">
        <f>[27]Fevereiro!$J$10</f>
        <v>27.720000000000002</v>
      </c>
      <c r="H31" s="11">
        <f>[27]Fevereiro!$J$11</f>
        <v>27</v>
      </c>
      <c r="I31" s="11">
        <f>[27]Fevereiro!$J$12</f>
        <v>33.840000000000003</v>
      </c>
      <c r="J31" s="11">
        <f>[27]Fevereiro!$J$13</f>
        <v>24.12</v>
      </c>
      <c r="K31" s="11">
        <f>[27]Fevereiro!$J$14</f>
        <v>37.800000000000004</v>
      </c>
      <c r="L31" s="11">
        <f>[27]Fevereiro!$J$15</f>
        <v>42.84</v>
      </c>
      <c r="M31" s="11">
        <f>[27]Fevereiro!$J$16</f>
        <v>33.840000000000003</v>
      </c>
      <c r="N31" s="11">
        <f>[27]Fevereiro!$J$17</f>
        <v>40.32</v>
      </c>
      <c r="O31" s="11">
        <f>[27]Fevereiro!$J$18</f>
        <v>38.880000000000003</v>
      </c>
      <c r="P31" s="11">
        <f>[27]Fevereiro!$J$19</f>
        <v>43.56</v>
      </c>
      <c r="Q31" s="11">
        <f>[27]Fevereiro!$J$20</f>
        <v>38.159999999999997</v>
      </c>
      <c r="R31" s="11">
        <f>[27]Fevereiro!$J$21</f>
        <v>44.28</v>
      </c>
      <c r="S31" s="11">
        <f>[27]Fevereiro!$J$22</f>
        <v>46.800000000000004</v>
      </c>
      <c r="T31" s="11">
        <f>[27]Fevereiro!$J$23</f>
        <v>53.28</v>
      </c>
      <c r="U31" s="11">
        <f>[27]Fevereiro!$J$24</f>
        <v>60.480000000000004</v>
      </c>
      <c r="V31" s="11">
        <f>[27]Fevereiro!$J$25</f>
        <v>38.880000000000003</v>
      </c>
      <c r="W31" s="11">
        <f>[27]Fevereiro!$J$26</f>
        <v>56.16</v>
      </c>
      <c r="X31" s="11">
        <f>[27]Fevereiro!$J$27</f>
        <v>32.04</v>
      </c>
      <c r="Y31" s="11">
        <f>[27]Fevereiro!$J$28</f>
        <v>35.64</v>
      </c>
      <c r="Z31" s="11">
        <f>[27]Fevereiro!$J$29</f>
        <v>51.12</v>
      </c>
      <c r="AA31" s="11">
        <f>[27]Fevereiro!$J$30</f>
        <v>54</v>
      </c>
      <c r="AB31" s="11">
        <f>[27]Fevereiro!$J$31</f>
        <v>30.96</v>
      </c>
      <c r="AC31" s="11">
        <f>[27]Fevereiro!$J$32</f>
        <v>22.68</v>
      </c>
      <c r="AD31" s="11">
        <f>[27]Fevereiro!$J$33</f>
        <v>28.8</v>
      </c>
      <c r="AE31" s="87">
        <f t="shared" si="1"/>
        <v>60.480000000000004</v>
      </c>
      <c r="AF31" s="109">
        <f t="shared" si="2"/>
        <v>39.364137931034477</v>
      </c>
      <c r="AG31" s="12" t="s">
        <v>47</v>
      </c>
      <c r="AI31" t="s">
        <v>47</v>
      </c>
    </row>
    <row r="32" spans="1:36" x14ac:dyDescent="0.2">
      <c r="A32" s="57" t="s">
        <v>11</v>
      </c>
      <c r="B32" s="11" t="str">
        <f>[28]Fevereiro!$J$5</f>
        <v>*</v>
      </c>
      <c r="C32" s="11" t="str">
        <f>[28]Fevereiro!$J$6</f>
        <v>*</v>
      </c>
      <c r="D32" s="11" t="str">
        <f>[28]Fevereiro!$J$7</f>
        <v>*</v>
      </c>
      <c r="E32" s="11" t="str">
        <f>[28]Fevereiro!$J$8</f>
        <v>*</v>
      </c>
      <c r="F32" s="11" t="str">
        <f>[28]Fevereiro!$J$9</f>
        <v>*</v>
      </c>
      <c r="G32" s="11" t="str">
        <f>[28]Fevereiro!$J$10</f>
        <v>*</v>
      </c>
      <c r="H32" s="11" t="str">
        <f>[28]Fevereiro!$J$11</f>
        <v>*</v>
      </c>
      <c r="I32" s="11" t="str">
        <f>[28]Fevereiro!$J$12</f>
        <v>*</v>
      </c>
      <c r="J32" s="11" t="str">
        <f>[28]Fevereiro!$J$13</f>
        <v>*</v>
      </c>
      <c r="K32" s="11" t="str">
        <f>[28]Fevereiro!$J$14</f>
        <v>*</v>
      </c>
      <c r="L32" s="11" t="str">
        <f>[28]Fevereiro!$J$15</f>
        <v>*</v>
      </c>
      <c r="M32" s="11" t="str">
        <f>[28]Fevereiro!$J$16</f>
        <v>*</v>
      </c>
      <c r="N32" s="11" t="str">
        <f>[28]Fevereiro!$J$17</f>
        <v>*</v>
      </c>
      <c r="O32" s="11" t="str">
        <f>[28]Fevereiro!$J$18</f>
        <v>*</v>
      </c>
      <c r="P32" s="11" t="str">
        <f>[28]Fevereiro!$J$19</f>
        <v>*</v>
      </c>
      <c r="Q32" s="11" t="str">
        <f>[28]Fevereiro!$J$20</f>
        <v>*</v>
      </c>
      <c r="R32" s="11" t="str">
        <f>[28]Fevereiro!$J$21</f>
        <v>*</v>
      </c>
      <c r="S32" s="11" t="str">
        <f>[28]Fevereiro!$J$22</f>
        <v>*</v>
      </c>
      <c r="T32" s="11" t="str">
        <f>[28]Fevereiro!$J$23</f>
        <v>*</v>
      </c>
      <c r="U32" s="11" t="str">
        <f>[28]Fevereiro!$J$24</f>
        <v>*</v>
      </c>
      <c r="V32" s="11" t="str">
        <f>[28]Fevereiro!$J$25</f>
        <v>*</v>
      </c>
      <c r="W32" s="11" t="str">
        <f>[28]Fevereiro!$J$26</f>
        <v>*</v>
      </c>
      <c r="X32" s="11" t="str">
        <f>[28]Fevereiro!$J$27</f>
        <v>*</v>
      </c>
      <c r="Y32" s="11" t="str">
        <f>[28]Fevereiro!$J$28</f>
        <v>*</v>
      </c>
      <c r="Z32" s="11" t="str">
        <f>[28]Fevereiro!$J$29</f>
        <v>*</v>
      </c>
      <c r="AA32" s="11" t="str">
        <f>[28]Fevereiro!$J$30</f>
        <v>*</v>
      </c>
      <c r="AB32" s="11" t="str">
        <f>[28]Fevereiro!$J$31</f>
        <v>*</v>
      </c>
      <c r="AC32" s="11" t="str">
        <f>[28]Fevereiro!$J$32</f>
        <v>*</v>
      </c>
      <c r="AD32" s="11" t="str">
        <f>[28]Fevereiro!$J$33</f>
        <v>*</v>
      </c>
      <c r="AE32" s="15" t="s">
        <v>226</v>
      </c>
      <c r="AF32" s="115" t="s">
        <v>226</v>
      </c>
      <c r="AI32" t="s">
        <v>47</v>
      </c>
    </row>
    <row r="33" spans="1:36" s="5" customFormat="1" x14ac:dyDescent="0.2">
      <c r="A33" s="57" t="s">
        <v>12</v>
      </c>
      <c r="B33" s="11">
        <f>[29]Fevereiro!$J$5</f>
        <v>24.48</v>
      </c>
      <c r="C33" s="11">
        <f>[29]Fevereiro!$J$6</f>
        <v>25.92</v>
      </c>
      <c r="D33" s="11">
        <f>[29]Fevereiro!$J$7</f>
        <v>32.76</v>
      </c>
      <c r="E33" s="11">
        <f>[29]Fevereiro!$J$8</f>
        <v>46.080000000000005</v>
      </c>
      <c r="F33" s="11">
        <f>[29]Fevereiro!$J$9</f>
        <v>37.440000000000005</v>
      </c>
      <c r="G33" s="11">
        <f>[29]Fevereiro!$J$10</f>
        <v>31.680000000000003</v>
      </c>
      <c r="H33" s="11">
        <f>[29]Fevereiro!$J$11</f>
        <v>31.319999999999997</v>
      </c>
      <c r="I33" s="11">
        <f>[29]Fevereiro!$J$12</f>
        <v>22.32</v>
      </c>
      <c r="J33" s="11">
        <f>[29]Fevereiro!$J$13</f>
        <v>18.720000000000002</v>
      </c>
      <c r="K33" s="11">
        <f>[29]Fevereiro!$J$14</f>
        <v>23.040000000000003</v>
      </c>
      <c r="L33" s="11">
        <f>[29]Fevereiro!$J$15</f>
        <v>22.32</v>
      </c>
      <c r="M33" s="11">
        <f>[29]Fevereiro!$J$16</f>
        <v>19.079999999999998</v>
      </c>
      <c r="N33" s="11">
        <f>[29]Fevereiro!$J$17</f>
        <v>37.440000000000005</v>
      </c>
      <c r="O33" s="11">
        <f>[29]Fevereiro!$J$18</f>
        <v>27.36</v>
      </c>
      <c r="P33" s="11">
        <f>[29]Fevereiro!$J$19</f>
        <v>20.16</v>
      </c>
      <c r="Q33" s="11">
        <f>[29]Fevereiro!$J$20</f>
        <v>34.56</v>
      </c>
      <c r="R33" s="11">
        <f>[29]Fevereiro!$J$21</f>
        <v>28.08</v>
      </c>
      <c r="S33" s="11">
        <f>[29]Fevereiro!$J$22</f>
        <v>26.28</v>
      </c>
      <c r="T33" s="11">
        <f>[29]Fevereiro!$J$23</f>
        <v>20.16</v>
      </c>
      <c r="U33" s="11">
        <f>[29]Fevereiro!$J$24</f>
        <v>23.400000000000002</v>
      </c>
      <c r="V33" s="11">
        <f>[29]Fevereiro!$J$25</f>
        <v>37.440000000000005</v>
      </c>
      <c r="W33" s="11">
        <f>[29]Fevereiro!$J$26</f>
        <v>26.64</v>
      </c>
      <c r="X33" s="11">
        <f>[29]Fevereiro!$J$27</f>
        <v>15.120000000000001</v>
      </c>
      <c r="Y33" s="11">
        <f>[29]Fevereiro!$J$28</f>
        <v>25.56</v>
      </c>
      <c r="Z33" s="11">
        <f>[29]Fevereiro!$J$29</f>
        <v>42.12</v>
      </c>
      <c r="AA33" s="11">
        <f>[29]Fevereiro!$J$30</f>
        <v>27.720000000000002</v>
      </c>
      <c r="AB33" s="11">
        <f>[29]Fevereiro!$J$31</f>
        <v>16.559999999999999</v>
      </c>
      <c r="AC33" s="11">
        <f>[29]Fevereiro!$J$32</f>
        <v>16.559999999999999</v>
      </c>
      <c r="AD33" s="11">
        <f>[29]Fevereiro!$J$33</f>
        <v>14.76</v>
      </c>
      <c r="AE33" s="15">
        <f t="shared" si="1"/>
        <v>46.080000000000005</v>
      </c>
      <c r="AF33" s="115">
        <f t="shared" si="2"/>
        <v>26.726896551724135</v>
      </c>
      <c r="AI33" s="5" t="s">
        <v>47</v>
      </c>
    </row>
    <row r="34" spans="1:36" x14ac:dyDescent="0.2">
      <c r="A34" s="57" t="s">
        <v>13</v>
      </c>
      <c r="B34" s="11">
        <f>[30]Fevereiro!$J$5</f>
        <v>21.6</v>
      </c>
      <c r="C34" s="11">
        <f>[30]Fevereiro!$J$6</f>
        <v>24.48</v>
      </c>
      <c r="D34" s="11">
        <f>[30]Fevereiro!$J$7</f>
        <v>4.6800000000000006</v>
      </c>
      <c r="E34" s="11">
        <f>[30]Fevereiro!$J$8</f>
        <v>23.040000000000003</v>
      </c>
      <c r="F34" s="11">
        <f>[30]Fevereiro!$J$9</f>
        <v>23.400000000000002</v>
      </c>
      <c r="G34" s="11">
        <f>[30]Fevereiro!$J$10</f>
        <v>18.720000000000002</v>
      </c>
      <c r="H34" s="11">
        <f>[30]Fevereiro!$J$11</f>
        <v>18</v>
      </c>
      <c r="I34" s="11">
        <f>[30]Fevereiro!$J$12</f>
        <v>15.840000000000002</v>
      </c>
      <c r="J34" s="11">
        <f>[30]Fevereiro!$J$13</f>
        <v>11.16</v>
      </c>
      <c r="K34" s="11">
        <f>[30]Fevereiro!$J$14</f>
        <v>18.36</v>
      </c>
      <c r="L34" s="11">
        <f>[30]Fevereiro!$J$15</f>
        <v>19.8</v>
      </c>
      <c r="M34" s="11">
        <f>[30]Fevereiro!$J$16</f>
        <v>9.7200000000000006</v>
      </c>
      <c r="N34" s="11">
        <f>[30]Fevereiro!$J$17</f>
        <v>21.6</v>
      </c>
      <c r="O34" s="11">
        <f>[30]Fevereiro!$J$18</f>
        <v>15.48</v>
      </c>
      <c r="P34" s="11">
        <f>[30]Fevereiro!$J$19</f>
        <v>21.240000000000002</v>
      </c>
      <c r="Q34" s="11">
        <f>[30]Fevereiro!$J$20</f>
        <v>21.240000000000002</v>
      </c>
      <c r="R34" s="11">
        <f>[30]Fevereiro!$J$21</f>
        <v>21.96</v>
      </c>
      <c r="S34" s="11">
        <f>[30]Fevereiro!$J$22</f>
        <v>23.759999999999998</v>
      </c>
      <c r="T34" s="11">
        <f>[30]Fevereiro!$J$23</f>
        <v>19.079999999999998</v>
      </c>
      <c r="U34" s="11">
        <f>[30]Fevereiro!$J$24</f>
        <v>28.44</v>
      </c>
      <c r="V34" s="11">
        <f>[30]Fevereiro!$J$25</f>
        <v>3.9600000000000004</v>
      </c>
      <c r="W34" s="11">
        <f>[30]Fevereiro!$J$26</f>
        <v>12.24</v>
      </c>
      <c r="X34" s="11">
        <f>[30]Fevereiro!$J$27</f>
        <v>11.16</v>
      </c>
      <c r="Y34" s="11">
        <f>[30]Fevereiro!$J$28</f>
        <v>23.759999999999998</v>
      </c>
      <c r="Z34" s="11">
        <f>[30]Fevereiro!$J$29</f>
        <v>33.840000000000003</v>
      </c>
      <c r="AA34" s="11">
        <f>[30]Fevereiro!$J$30</f>
        <v>23.040000000000003</v>
      </c>
      <c r="AB34" s="11">
        <f>[30]Fevereiro!$J$31</f>
        <v>20.52</v>
      </c>
      <c r="AC34" s="11">
        <f>[30]Fevereiro!$J$32</f>
        <v>10.8</v>
      </c>
      <c r="AD34" s="11">
        <f>[30]Fevereiro!$J$33</f>
        <v>14.76</v>
      </c>
      <c r="AE34" s="15">
        <f t="shared" si="1"/>
        <v>33.840000000000003</v>
      </c>
      <c r="AF34" s="115">
        <f t="shared" si="2"/>
        <v>18.471724137931034</v>
      </c>
      <c r="AI34" t="s">
        <v>47</v>
      </c>
    </row>
    <row r="35" spans="1:36" x14ac:dyDescent="0.2">
      <c r="A35" s="57" t="s">
        <v>173</v>
      </c>
      <c r="B35" s="11">
        <f>[31]Fevereiro!$J$5</f>
        <v>29.16</v>
      </c>
      <c r="C35" s="11">
        <f>[31]Fevereiro!$J$6</f>
        <v>24.12</v>
      </c>
      <c r="D35" s="11">
        <f>[31]Fevereiro!$J$7</f>
        <v>27.720000000000002</v>
      </c>
      <c r="E35" s="11">
        <f>[31]Fevereiro!$J$8</f>
        <v>56.88</v>
      </c>
      <c r="F35" s="11">
        <f>[31]Fevereiro!$J$9</f>
        <v>59.760000000000005</v>
      </c>
      <c r="G35" s="11">
        <f>[31]Fevereiro!$J$10</f>
        <v>35.28</v>
      </c>
      <c r="H35" s="11">
        <f>[31]Fevereiro!$J$11</f>
        <v>34.56</v>
      </c>
      <c r="I35" s="11">
        <f>[31]Fevereiro!$J$12</f>
        <v>32.04</v>
      </c>
      <c r="J35" s="11">
        <f>[31]Fevereiro!$J$13</f>
        <v>19.440000000000001</v>
      </c>
      <c r="K35" s="11">
        <f>[31]Fevereiro!$J$14</f>
        <v>33.480000000000004</v>
      </c>
      <c r="L35" s="11">
        <f>[31]Fevereiro!$J$15</f>
        <v>30.240000000000002</v>
      </c>
      <c r="M35" s="11">
        <f>[31]Fevereiro!$J$16</f>
        <v>0</v>
      </c>
      <c r="N35" s="11">
        <f>[31]Fevereiro!$J$17</f>
        <v>0</v>
      </c>
      <c r="O35" s="11">
        <f>[31]Fevereiro!$J$18</f>
        <v>0</v>
      </c>
      <c r="P35" s="11">
        <f>[31]Fevereiro!$J$19</f>
        <v>0</v>
      </c>
      <c r="Q35" s="11">
        <f>[31]Fevereiro!$J$20</f>
        <v>0</v>
      </c>
      <c r="R35" s="11">
        <f>[31]Fevereiro!$J$21</f>
        <v>0</v>
      </c>
      <c r="S35" s="11">
        <f>[31]Fevereiro!$J$22</f>
        <v>0</v>
      </c>
      <c r="T35" s="11">
        <f>[31]Fevereiro!$J$23</f>
        <v>0</v>
      </c>
      <c r="U35" s="11">
        <f>[31]Fevereiro!$J$24</f>
        <v>0</v>
      </c>
      <c r="V35" s="11">
        <f>[31]Fevereiro!$J$25</f>
        <v>0</v>
      </c>
      <c r="W35" s="11">
        <f>[31]Fevereiro!$J$26</f>
        <v>0</v>
      </c>
      <c r="X35" s="11">
        <f>[31]Fevereiro!$J$27</f>
        <v>0</v>
      </c>
      <c r="Y35" s="11">
        <f>[31]Fevereiro!$J$28</f>
        <v>0</v>
      </c>
      <c r="Z35" s="11">
        <f>[31]Fevereiro!$J$29</f>
        <v>0</v>
      </c>
      <c r="AA35" s="11">
        <f>[31]Fevereiro!$J$30</f>
        <v>0</v>
      </c>
      <c r="AB35" s="11">
        <f>[31]Fevereiro!$J$31</f>
        <v>0</v>
      </c>
      <c r="AC35" s="11" t="str">
        <f>[31]Fevereiro!$J$32</f>
        <v>*</v>
      </c>
      <c r="AD35" s="11" t="str">
        <f>[31]Fevereiro!$J$33</f>
        <v>*</v>
      </c>
      <c r="AE35" s="87">
        <f t="shared" si="1"/>
        <v>59.760000000000005</v>
      </c>
      <c r="AF35" s="109">
        <f t="shared" si="2"/>
        <v>14.173333333333336</v>
      </c>
    </row>
    <row r="36" spans="1:36" x14ac:dyDescent="0.2">
      <c r="A36" s="57" t="s">
        <v>144</v>
      </c>
      <c r="B36" s="11" t="str">
        <f>[32]Fevereiro!$J$5</f>
        <v>*</v>
      </c>
      <c r="C36" s="11" t="str">
        <f>[32]Fevereiro!$J$6</f>
        <v>*</v>
      </c>
      <c r="D36" s="11" t="str">
        <f>[32]Fevereiro!$J$7</f>
        <v>*</v>
      </c>
      <c r="E36" s="11" t="str">
        <f>[32]Fevereiro!$J$8</f>
        <v>*</v>
      </c>
      <c r="F36" s="11" t="str">
        <f>[32]Fevereiro!$J$9</f>
        <v>*</v>
      </c>
      <c r="G36" s="11" t="str">
        <f>[32]Fevereiro!$J$10</f>
        <v>*</v>
      </c>
      <c r="H36" s="11" t="str">
        <f>[32]Fevereiro!$J$11</f>
        <v>*</v>
      </c>
      <c r="I36" s="11" t="str">
        <f>[32]Fevereiro!$J$12</f>
        <v>*</v>
      </c>
      <c r="J36" s="11" t="str">
        <f>[32]Fevereiro!$J$13</f>
        <v>*</v>
      </c>
      <c r="K36" s="11" t="str">
        <f>[32]Fevereiro!$J$14</f>
        <v>*</v>
      </c>
      <c r="L36" s="11" t="str">
        <f>[32]Fevereiro!$J$15</f>
        <v>*</v>
      </c>
      <c r="M36" s="11" t="str">
        <f>[32]Fevereiro!$J$16</f>
        <v>*</v>
      </c>
      <c r="N36" s="11" t="str">
        <f>[32]Fevereiro!$J$17</f>
        <v>*</v>
      </c>
      <c r="O36" s="11" t="str">
        <f>[32]Fevereiro!$J$18</f>
        <v>*</v>
      </c>
      <c r="P36" s="11" t="str">
        <f>[32]Fevereiro!$J$19</f>
        <v>*</v>
      </c>
      <c r="Q36" s="11" t="str">
        <f>[32]Fevereiro!$J$20</f>
        <v>*</v>
      </c>
      <c r="R36" s="11" t="str">
        <f>[32]Fevereiro!$J$21</f>
        <v>*</v>
      </c>
      <c r="S36" s="11" t="str">
        <f>[32]Fevereiro!$J$22</f>
        <v>*</v>
      </c>
      <c r="T36" s="11" t="str">
        <f>[32]Fevereiro!$J$23</f>
        <v>*</v>
      </c>
      <c r="U36" s="11" t="str">
        <f>[32]Fevereiro!$J$24</f>
        <v>*</v>
      </c>
      <c r="V36" s="11" t="str">
        <f>[32]Fevereiro!$J$25</f>
        <v>*</v>
      </c>
      <c r="W36" s="11" t="str">
        <f>[32]Fevereiro!$J$26</f>
        <v>*</v>
      </c>
      <c r="X36" s="11" t="str">
        <f>[32]Fevereiro!$J$27</f>
        <v>*</v>
      </c>
      <c r="Y36" s="11" t="str">
        <f>[32]Fevereiro!$J$28</f>
        <v>*</v>
      </c>
      <c r="Z36" s="11" t="str">
        <f>[32]Fevereiro!$J$29</f>
        <v>*</v>
      </c>
      <c r="AA36" s="11" t="str">
        <f>[32]Fevereiro!$J$30</f>
        <v>*</v>
      </c>
      <c r="AB36" s="11" t="str">
        <f>[32]Fevereiro!$J$31</f>
        <v>*</v>
      </c>
      <c r="AC36" s="11" t="str">
        <f>[32]Fevereiro!$J$32</f>
        <v>*</v>
      </c>
      <c r="AD36" s="11" t="str">
        <f>[32]Fevereiro!$J$33</f>
        <v>*</v>
      </c>
      <c r="AE36" s="87" t="s">
        <v>226</v>
      </c>
      <c r="AF36" s="109" t="s">
        <v>226</v>
      </c>
      <c r="AI36" t="s">
        <v>47</v>
      </c>
    </row>
    <row r="37" spans="1:36" x14ac:dyDescent="0.2">
      <c r="A37" s="57" t="s">
        <v>14</v>
      </c>
      <c r="B37" s="11">
        <f>[33]Fevereiro!$J$5</f>
        <v>28.8</v>
      </c>
      <c r="C37" s="11">
        <f>[33]Fevereiro!$J$6</f>
        <v>36.36</v>
      </c>
      <c r="D37" s="11">
        <f>[33]Fevereiro!$J$7</f>
        <v>46.800000000000004</v>
      </c>
      <c r="E37" s="11">
        <f>[33]Fevereiro!$J$8</f>
        <v>42.480000000000004</v>
      </c>
      <c r="F37" s="11">
        <f>[33]Fevereiro!$J$9</f>
        <v>29.880000000000003</v>
      </c>
      <c r="G37" s="11">
        <f>[33]Fevereiro!$J$10</f>
        <v>27.36</v>
      </c>
      <c r="H37" s="11">
        <f>[33]Fevereiro!$J$11</f>
        <v>39.24</v>
      </c>
      <c r="I37" s="11">
        <f>[33]Fevereiro!$J$12</f>
        <v>39.24</v>
      </c>
      <c r="J37" s="11">
        <f>[33]Fevereiro!$J$13</f>
        <v>44.64</v>
      </c>
      <c r="K37" s="11">
        <f>[33]Fevereiro!$J$14</f>
        <v>32.76</v>
      </c>
      <c r="L37" s="11">
        <f>[33]Fevereiro!$J$15</f>
        <v>41.76</v>
      </c>
      <c r="M37" s="11">
        <f>[33]Fevereiro!$J$16</f>
        <v>18.36</v>
      </c>
      <c r="N37" s="11">
        <f>[33]Fevereiro!$J$17</f>
        <v>25.56</v>
      </c>
      <c r="O37" s="11">
        <f>[33]Fevereiro!$J$18</f>
        <v>24.12</v>
      </c>
      <c r="P37" s="11">
        <f>[33]Fevereiro!$J$19</f>
        <v>12.6</v>
      </c>
      <c r="Q37" s="11" t="str">
        <f>[33]Fevereiro!$J$20</f>
        <v>*</v>
      </c>
      <c r="R37" s="11" t="str">
        <f>[33]Fevereiro!$J$21</f>
        <v>*</v>
      </c>
      <c r="S37" s="11" t="str">
        <f>[33]Fevereiro!$J$22</f>
        <v>*</v>
      </c>
      <c r="T37" s="11" t="str">
        <f>[33]Fevereiro!$J$23</f>
        <v>*</v>
      </c>
      <c r="U37" s="11" t="str">
        <f>[33]Fevereiro!$J$24</f>
        <v>*</v>
      </c>
      <c r="V37" s="11" t="str">
        <f>[33]Fevereiro!$J$25</f>
        <v>*</v>
      </c>
      <c r="W37" s="11" t="str">
        <f>[33]Fevereiro!$J$26</f>
        <v>*</v>
      </c>
      <c r="X37" s="11" t="str">
        <f>[33]Fevereiro!$J$27</f>
        <v>*</v>
      </c>
      <c r="Y37" s="11" t="str">
        <f>[33]Fevereiro!$J$28</f>
        <v>*</v>
      </c>
      <c r="Z37" s="11" t="str">
        <f>[33]Fevereiro!$J$29</f>
        <v>*</v>
      </c>
      <c r="AA37" s="11" t="str">
        <f>[33]Fevereiro!$J$30</f>
        <v>*</v>
      </c>
      <c r="AB37" s="11" t="str">
        <f>[33]Fevereiro!$J$31</f>
        <v>*</v>
      </c>
      <c r="AC37" s="11" t="str">
        <f>[33]Fevereiro!$J$32</f>
        <v>*</v>
      </c>
      <c r="AD37" s="11" t="str">
        <f>[33]Fevereiro!$J$33</f>
        <v>*</v>
      </c>
      <c r="AE37" s="15">
        <f t="shared" si="1"/>
        <v>46.800000000000004</v>
      </c>
      <c r="AF37" s="115">
        <f t="shared" si="2"/>
        <v>32.664000000000001</v>
      </c>
    </row>
    <row r="38" spans="1:36" x14ac:dyDescent="0.2">
      <c r="A38" s="57" t="s">
        <v>174</v>
      </c>
      <c r="B38" s="11">
        <f>[34]Fevereiro!$J$5</f>
        <v>30.6</v>
      </c>
      <c r="C38" s="11">
        <f>[34]Fevereiro!$J$6</f>
        <v>13.68</v>
      </c>
      <c r="D38" s="11">
        <f>[34]Fevereiro!$J$7</f>
        <v>36.36</v>
      </c>
      <c r="E38" s="11">
        <f>[34]Fevereiro!$J$8</f>
        <v>43.56</v>
      </c>
      <c r="F38" s="11">
        <f>[34]Fevereiro!$J$9</f>
        <v>21.96</v>
      </c>
      <c r="G38" s="11">
        <f>[34]Fevereiro!$J$10</f>
        <v>14.76</v>
      </c>
      <c r="H38" s="11">
        <f>[34]Fevereiro!$J$11</f>
        <v>23.400000000000002</v>
      </c>
      <c r="I38" s="11">
        <f>[34]Fevereiro!$J$12</f>
        <v>23.040000000000003</v>
      </c>
      <c r="J38" s="11">
        <f>[34]Fevereiro!$J$13</f>
        <v>23.040000000000003</v>
      </c>
      <c r="K38" s="11">
        <f>[34]Fevereiro!$J$14</f>
        <v>29.16</v>
      </c>
      <c r="L38" s="11">
        <f>[34]Fevereiro!$J$15</f>
        <v>36.36</v>
      </c>
      <c r="M38" s="11">
        <f>[34]Fevereiro!$J$16</f>
        <v>34.56</v>
      </c>
      <c r="N38" s="11">
        <f>[34]Fevereiro!$J$17</f>
        <v>17.28</v>
      </c>
      <c r="O38" s="11">
        <f>[34]Fevereiro!$J$18</f>
        <v>13.68</v>
      </c>
      <c r="P38" s="11">
        <f>[34]Fevereiro!$J$19</f>
        <v>13.68</v>
      </c>
      <c r="Q38" s="11">
        <f>[34]Fevereiro!$J$20</f>
        <v>11.879999999999999</v>
      </c>
      <c r="R38" s="11">
        <f>[34]Fevereiro!$J$21</f>
        <v>27</v>
      </c>
      <c r="S38" s="11">
        <f>[34]Fevereiro!$J$22</f>
        <v>19.440000000000001</v>
      </c>
      <c r="T38" s="11">
        <f>[34]Fevereiro!$J$23</f>
        <v>23.040000000000003</v>
      </c>
      <c r="U38" s="11">
        <f>[34]Fevereiro!$J$24</f>
        <v>18.36</v>
      </c>
      <c r="V38" s="11">
        <f>[34]Fevereiro!$J$25</f>
        <v>25.56</v>
      </c>
      <c r="W38" s="11">
        <f>[34]Fevereiro!$J$26</f>
        <v>17.64</v>
      </c>
      <c r="X38" s="11">
        <f>[34]Fevereiro!$J$27</f>
        <v>33.119999999999997</v>
      </c>
      <c r="Y38" s="11">
        <f>[34]Fevereiro!$J$28</f>
        <v>26.28</v>
      </c>
      <c r="Z38" s="11">
        <f>[34]Fevereiro!$J$29</f>
        <v>28.44</v>
      </c>
      <c r="AA38" s="11">
        <f>[34]Fevereiro!$J$30</f>
        <v>26.64</v>
      </c>
      <c r="AB38" s="11">
        <f>[34]Fevereiro!$J$31</f>
        <v>19.8</v>
      </c>
      <c r="AC38" s="11">
        <f>[34]Fevereiro!$J$32</f>
        <v>14.4</v>
      </c>
      <c r="AD38" s="11">
        <f>[34]Fevereiro!$J$33</f>
        <v>19.8</v>
      </c>
      <c r="AE38" s="87">
        <f t="shared" si="1"/>
        <v>43.56</v>
      </c>
      <c r="AF38" s="109">
        <f t="shared" si="2"/>
        <v>23.67310344827586</v>
      </c>
      <c r="AI38" t="s">
        <v>47</v>
      </c>
    </row>
    <row r="39" spans="1:36" x14ac:dyDescent="0.2">
      <c r="A39" s="57" t="s">
        <v>15</v>
      </c>
      <c r="B39" s="11" t="str">
        <f>[35]Fevereiro!$J$5</f>
        <v>*</v>
      </c>
      <c r="C39" s="11" t="str">
        <f>[35]Fevereiro!$J$6</f>
        <v>*</v>
      </c>
      <c r="D39" s="11" t="str">
        <f>[35]Fevereiro!$J$7</f>
        <v>*</v>
      </c>
      <c r="E39" s="11" t="str">
        <f>[35]Fevereiro!$J$8</f>
        <v>*</v>
      </c>
      <c r="F39" s="11" t="str">
        <f>[35]Fevereiro!$J$9</f>
        <v>*</v>
      </c>
      <c r="G39" s="11" t="str">
        <f>[35]Fevereiro!$J$10</f>
        <v>*</v>
      </c>
      <c r="H39" s="11" t="str">
        <f>[35]Fevereiro!$J$11</f>
        <v>*</v>
      </c>
      <c r="I39" s="11" t="str">
        <f>[35]Fevereiro!$J$12</f>
        <v>*</v>
      </c>
      <c r="J39" s="11" t="str">
        <f>[35]Fevereiro!$J$13</f>
        <v>*</v>
      </c>
      <c r="K39" s="11" t="str">
        <f>[35]Fevereiro!$J$14</f>
        <v>*</v>
      </c>
      <c r="L39" s="11" t="str">
        <f>[35]Fevereiro!$J$15</f>
        <v>*</v>
      </c>
      <c r="M39" s="11" t="str">
        <f>[35]Fevereiro!$J$16</f>
        <v>*</v>
      </c>
      <c r="N39" s="11" t="str">
        <f>[35]Fevereiro!$J$17</f>
        <v>*</v>
      </c>
      <c r="O39" s="11" t="str">
        <f>[35]Fevereiro!$J$18</f>
        <v>*</v>
      </c>
      <c r="P39" s="11" t="str">
        <f>[35]Fevereiro!$J$19</f>
        <v>*</v>
      </c>
      <c r="Q39" s="11" t="str">
        <f>[35]Fevereiro!$J$20</f>
        <v>*</v>
      </c>
      <c r="R39" s="11" t="str">
        <f>[35]Fevereiro!$J$21</f>
        <v>*</v>
      </c>
      <c r="S39" s="11" t="str">
        <f>[35]Fevereiro!$J$22</f>
        <v>*</v>
      </c>
      <c r="T39" s="11" t="str">
        <f>[35]Fevereiro!$J$23</f>
        <v>*</v>
      </c>
      <c r="U39" s="11" t="str">
        <f>[35]Fevereiro!$J$24</f>
        <v>*</v>
      </c>
      <c r="V39" s="11" t="str">
        <f>[35]Fevereiro!$J$25</f>
        <v>*</v>
      </c>
      <c r="W39" s="11" t="str">
        <f>[35]Fevereiro!$J$26</f>
        <v>*</v>
      </c>
      <c r="X39" s="11" t="str">
        <f>[35]Fevereiro!$J$27</f>
        <v>*</v>
      </c>
      <c r="Y39" s="11" t="str">
        <f>[35]Fevereiro!$J$28</f>
        <v>*</v>
      </c>
      <c r="Z39" s="11" t="str">
        <f>[35]Fevereiro!$J$29</f>
        <v>*</v>
      </c>
      <c r="AA39" s="11" t="str">
        <f>[35]Fevereiro!$J$30</f>
        <v>*</v>
      </c>
      <c r="AB39" s="11" t="str">
        <f>[35]Fevereiro!$J$31</f>
        <v>*</v>
      </c>
      <c r="AC39" s="11" t="str">
        <f>[35]Fevereiro!$J$32</f>
        <v>*</v>
      </c>
      <c r="AD39" s="11" t="str">
        <f>[35]Fevereiro!$J$33</f>
        <v>*</v>
      </c>
      <c r="AE39" s="15" t="s">
        <v>226</v>
      </c>
      <c r="AF39" s="115" t="s">
        <v>226</v>
      </c>
      <c r="AG39" s="12" t="s">
        <v>47</v>
      </c>
      <c r="AI39" t="s">
        <v>47</v>
      </c>
    </row>
    <row r="40" spans="1:36" x14ac:dyDescent="0.2">
      <c r="A40" s="57" t="s">
        <v>16</v>
      </c>
      <c r="B40" s="11">
        <f>[36]Fevereiro!$J$5</f>
        <v>22.32</v>
      </c>
      <c r="C40" s="11">
        <f>[36]Fevereiro!$J$6</f>
        <v>21.6</v>
      </c>
      <c r="D40" s="11">
        <f>[36]Fevereiro!$J$7</f>
        <v>39.6</v>
      </c>
      <c r="E40" s="11">
        <f>[36]Fevereiro!$J$8</f>
        <v>28.44</v>
      </c>
      <c r="F40" s="11">
        <f>[36]Fevereiro!$J$9</f>
        <v>29.880000000000003</v>
      </c>
      <c r="G40" s="11">
        <f>[36]Fevereiro!$J$10</f>
        <v>30.240000000000002</v>
      </c>
      <c r="H40" s="11">
        <f>[36]Fevereiro!$J$11</f>
        <v>37.800000000000004</v>
      </c>
      <c r="I40" s="11">
        <f>[36]Fevereiro!$J$12</f>
        <v>9.7200000000000006</v>
      </c>
      <c r="J40" s="11" t="str">
        <f>[36]Fevereiro!$J$13</f>
        <v>*</v>
      </c>
      <c r="K40" s="11" t="str">
        <f>[36]Fevereiro!$J$14</f>
        <v>*</v>
      </c>
      <c r="L40" s="11">
        <f>[36]Fevereiro!$J$15</f>
        <v>20.52</v>
      </c>
      <c r="M40" s="11">
        <f>[36]Fevereiro!$J$16</f>
        <v>23.400000000000002</v>
      </c>
      <c r="N40" s="11">
        <f>[36]Fevereiro!$J$17</f>
        <v>27.720000000000002</v>
      </c>
      <c r="O40" s="11">
        <f>[36]Fevereiro!$J$18</f>
        <v>24.48</v>
      </c>
      <c r="P40" s="11">
        <f>[36]Fevereiro!$J$19</f>
        <v>26.64</v>
      </c>
      <c r="Q40" s="11">
        <f>[36]Fevereiro!$J$20</f>
        <v>31.319999999999997</v>
      </c>
      <c r="R40" s="11">
        <f>[36]Fevereiro!$J$21</f>
        <v>21.240000000000002</v>
      </c>
      <c r="S40" s="11" t="str">
        <f>[36]Fevereiro!$J$22</f>
        <v>*</v>
      </c>
      <c r="T40" s="11" t="str">
        <f>[36]Fevereiro!$J$23</f>
        <v>*</v>
      </c>
      <c r="U40" s="11">
        <f>[36]Fevereiro!$J$24</f>
        <v>17.28</v>
      </c>
      <c r="V40" s="11">
        <f>[36]Fevereiro!$J$25</f>
        <v>42.480000000000004</v>
      </c>
      <c r="W40" s="11">
        <f>[36]Fevereiro!$J$26</f>
        <v>43.92</v>
      </c>
      <c r="X40" s="11">
        <f>[36]Fevereiro!$J$27</f>
        <v>19.8</v>
      </c>
      <c r="Y40" s="11">
        <f>[36]Fevereiro!$J$28</f>
        <v>33.480000000000004</v>
      </c>
      <c r="Z40" s="11">
        <f>[36]Fevereiro!$J$29</f>
        <v>39.96</v>
      </c>
      <c r="AA40" s="11">
        <f>[36]Fevereiro!$J$30</f>
        <v>5.7600000000000007</v>
      </c>
      <c r="AB40" s="11" t="str">
        <f>[36]Fevereiro!$J$31</f>
        <v>*</v>
      </c>
      <c r="AC40" s="11" t="str">
        <f>[36]Fevereiro!$J$32</f>
        <v>*</v>
      </c>
      <c r="AD40" s="11" t="str">
        <f>[36]Fevereiro!$J$33</f>
        <v>*</v>
      </c>
      <c r="AE40" s="15">
        <f t="shared" si="1"/>
        <v>43.92</v>
      </c>
      <c r="AF40" s="115">
        <f t="shared" si="2"/>
        <v>27.163636363636371</v>
      </c>
      <c r="AJ40" t="s">
        <v>47</v>
      </c>
    </row>
    <row r="41" spans="1:36" x14ac:dyDescent="0.2">
      <c r="A41" s="57" t="s">
        <v>175</v>
      </c>
      <c r="B41" s="11">
        <f>[37]Fevereiro!$J$5</f>
        <v>43.92</v>
      </c>
      <c r="C41" s="11">
        <f>[37]Fevereiro!$J$6</f>
        <v>33.480000000000004</v>
      </c>
      <c r="D41" s="11">
        <f>[37]Fevereiro!$J$7</f>
        <v>40.32</v>
      </c>
      <c r="E41" s="11">
        <f>[37]Fevereiro!$J$8</f>
        <v>42.12</v>
      </c>
      <c r="F41" s="11">
        <f>[37]Fevereiro!$J$9</f>
        <v>34.92</v>
      </c>
      <c r="G41" s="11">
        <f>[37]Fevereiro!$J$10</f>
        <v>34.92</v>
      </c>
      <c r="H41" s="11">
        <f>[37]Fevereiro!$J$11</f>
        <v>46.440000000000005</v>
      </c>
      <c r="I41" s="11">
        <f>[37]Fevereiro!$J$12</f>
        <v>32.76</v>
      </c>
      <c r="J41" s="11">
        <f>[37]Fevereiro!$J$13</f>
        <v>39.96</v>
      </c>
      <c r="K41" s="11">
        <f>[37]Fevereiro!$J$14</f>
        <v>35.28</v>
      </c>
      <c r="L41" s="11">
        <f>[37]Fevereiro!$J$15</f>
        <v>43.2</v>
      </c>
      <c r="M41" s="11">
        <f>[37]Fevereiro!$J$16</f>
        <v>25.92</v>
      </c>
      <c r="N41" s="11">
        <f>[37]Fevereiro!$J$17</f>
        <v>20.52</v>
      </c>
      <c r="O41" s="11">
        <f>[37]Fevereiro!$J$18</f>
        <v>25.2</v>
      </c>
      <c r="P41" s="11">
        <f>[37]Fevereiro!$J$19</f>
        <v>31.680000000000003</v>
      </c>
      <c r="Q41" s="11">
        <f>[37]Fevereiro!$J$20</f>
        <v>25.2</v>
      </c>
      <c r="R41" s="11">
        <f>[37]Fevereiro!$J$21</f>
        <v>32.04</v>
      </c>
      <c r="S41" s="11">
        <f>[37]Fevereiro!$J$22</f>
        <v>43.2</v>
      </c>
      <c r="T41" s="11">
        <f>[37]Fevereiro!$J$23</f>
        <v>23.040000000000003</v>
      </c>
      <c r="U41" s="11">
        <f>[37]Fevereiro!$J$24</f>
        <v>40.32</v>
      </c>
      <c r="V41" s="11">
        <f>[37]Fevereiro!$J$25</f>
        <v>53.28</v>
      </c>
      <c r="W41" s="11">
        <f>[37]Fevereiro!$J$26</f>
        <v>28.44</v>
      </c>
      <c r="X41" s="11">
        <f>[37]Fevereiro!$J$27</f>
        <v>45</v>
      </c>
      <c r="Y41" s="11">
        <f>[37]Fevereiro!$J$28</f>
        <v>33.480000000000004</v>
      </c>
      <c r="Z41" s="11">
        <f>[37]Fevereiro!$J$29</f>
        <v>38.880000000000003</v>
      </c>
      <c r="AA41" s="11">
        <f>[37]Fevereiro!$J$30</f>
        <v>37.800000000000004</v>
      </c>
      <c r="AB41" s="11">
        <f>[37]Fevereiro!$J$31</f>
        <v>27.720000000000002</v>
      </c>
      <c r="AC41" s="11">
        <f>[37]Fevereiro!$J$32</f>
        <v>24.12</v>
      </c>
      <c r="AD41" s="11">
        <f>[37]Fevereiro!$J$33</f>
        <v>31.319999999999997</v>
      </c>
      <c r="AE41" s="15">
        <f t="shared" si="1"/>
        <v>53.28</v>
      </c>
      <c r="AF41" s="115">
        <f t="shared" si="2"/>
        <v>34.982068965517243</v>
      </c>
    </row>
    <row r="42" spans="1:36" x14ac:dyDescent="0.2">
      <c r="A42" s="57" t="s">
        <v>17</v>
      </c>
      <c r="B42" s="11">
        <f>[38]Fevereiro!$J$5</f>
        <v>31.680000000000003</v>
      </c>
      <c r="C42" s="11">
        <f>[38]Fevereiro!$J$6</f>
        <v>28.8</v>
      </c>
      <c r="D42" s="11">
        <f>[38]Fevereiro!$J$7</f>
        <v>34.56</v>
      </c>
      <c r="E42" s="11">
        <f>[38]Fevereiro!$J$8</f>
        <v>43.2</v>
      </c>
      <c r="F42" s="11">
        <f>[38]Fevereiro!$J$9</f>
        <v>43.56</v>
      </c>
      <c r="G42" s="11">
        <f>[38]Fevereiro!$J$10</f>
        <v>24.48</v>
      </c>
      <c r="H42" s="11">
        <f>[38]Fevereiro!$J$11</f>
        <v>27.36</v>
      </c>
      <c r="I42" s="11">
        <f>[38]Fevereiro!$J$12</f>
        <v>29.52</v>
      </c>
      <c r="J42" s="11">
        <f>[38]Fevereiro!$J$13</f>
        <v>18</v>
      </c>
      <c r="K42" s="11">
        <f>[38]Fevereiro!$J$14</f>
        <v>34.200000000000003</v>
      </c>
      <c r="L42" s="11">
        <f>[38]Fevereiro!$J$15</f>
        <v>19.8</v>
      </c>
      <c r="M42" s="11">
        <f>[38]Fevereiro!$J$16</f>
        <v>28.8</v>
      </c>
      <c r="N42" s="11">
        <f>[38]Fevereiro!$J$17</f>
        <v>33.480000000000004</v>
      </c>
      <c r="O42" s="11">
        <f>[38]Fevereiro!$J$18</f>
        <v>29.880000000000003</v>
      </c>
      <c r="P42" s="11">
        <f>[38]Fevereiro!$J$19</f>
        <v>40.32</v>
      </c>
      <c r="Q42" s="11">
        <f>[38]Fevereiro!$J$20</f>
        <v>32.4</v>
      </c>
      <c r="R42" s="11">
        <f>[38]Fevereiro!$J$21</f>
        <v>42.84</v>
      </c>
      <c r="S42" s="11">
        <f>[38]Fevereiro!$J$22</f>
        <v>40.32</v>
      </c>
      <c r="T42" s="11">
        <f>[38]Fevereiro!$J$23</f>
        <v>49.32</v>
      </c>
      <c r="U42" s="11">
        <f>[38]Fevereiro!$J$24</f>
        <v>46.080000000000005</v>
      </c>
      <c r="V42" s="11">
        <f>[38]Fevereiro!$J$25</f>
        <v>47.16</v>
      </c>
      <c r="W42" s="11">
        <f>[38]Fevereiro!$J$26</f>
        <v>29.16</v>
      </c>
      <c r="X42" s="11">
        <f>[38]Fevereiro!$J$27</f>
        <v>21.6</v>
      </c>
      <c r="Y42" s="11">
        <f>[38]Fevereiro!$J$28</f>
        <v>31.680000000000003</v>
      </c>
      <c r="Z42" s="11">
        <f>[38]Fevereiro!$J$29</f>
        <v>50.76</v>
      </c>
      <c r="AA42" s="11">
        <f>[38]Fevereiro!$J$30</f>
        <v>38.159999999999997</v>
      </c>
      <c r="AB42" s="11">
        <f>[38]Fevereiro!$J$31</f>
        <v>20.88</v>
      </c>
      <c r="AC42" s="11">
        <f>[38]Fevereiro!$J$32</f>
        <v>23.040000000000003</v>
      </c>
      <c r="AD42" s="11">
        <f>[38]Fevereiro!$J$33</f>
        <v>24.12</v>
      </c>
      <c r="AE42" s="15">
        <f t="shared" si="1"/>
        <v>50.76</v>
      </c>
      <c r="AF42" s="115">
        <f t="shared" si="2"/>
        <v>33.281379310344825</v>
      </c>
      <c r="AI42" t="s">
        <v>47</v>
      </c>
      <c r="AJ42" t="s">
        <v>47</v>
      </c>
    </row>
    <row r="43" spans="1:36" x14ac:dyDescent="0.2">
      <c r="A43" s="57" t="s">
        <v>157</v>
      </c>
      <c r="B43" s="11">
        <f>[39]Fevereiro!$J$5</f>
        <v>32.04</v>
      </c>
      <c r="C43" s="11">
        <f>[39]Fevereiro!$J$6</f>
        <v>45.72</v>
      </c>
      <c r="D43" s="11">
        <f>[39]Fevereiro!$J$7</f>
        <v>42.480000000000004</v>
      </c>
      <c r="E43" s="11">
        <f>[39]Fevereiro!$J$8</f>
        <v>29.16</v>
      </c>
      <c r="F43" s="11">
        <f>[39]Fevereiro!$J$9</f>
        <v>30.240000000000002</v>
      </c>
      <c r="G43" s="11">
        <f>[39]Fevereiro!$J$10</f>
        <v>34.56</v>
      </c>
      <c r="H43" s="11">
        <f>[39]Fevereiro!$J$11</f>
        <v>37.440000000000005</v>
      </c>
      <c r="I43" s="11">
        <f>[39]Fevereiro!$J$12</f>
        <v>34.56</v>
      </c>
      <c r="J43" s="11">
        <f>[39]Fevereiro!$J$13</f>
        <v>35.28</v>
      </c>
      <c r="K43" s="11">
        <f>[39]Fevereiro!$J$14</f>
        <v>40.680000000000007</v>
      </c>
      <c r="L43" s="11">
        <f>[39]Fevereiro!$J$15</f>
        <v>28.08</v>
      </c>
      <c r="M43" s="11">
        <f>[39]Fevereiro!$J$16</f>
        <v>33.840000000000003</v>
      </c>
      <c r="N43" s="11">
        <f>[39]Fevereiro!$J$17</f>
        <v>34.56</v>
      </c>
      <c r="O43" s="11">
        <f>[39]Fevereiro!$J$18</f>
        <v>37.800000000000004</v>
      </c>
      <c r="P43" s="11">
        <f>[39]Fevereiro!$J$19</f>
        <v>22.32</v>
      </c>
      <c r="Q43" s="11">
        <f>[39]Fevereiro!$J$20</f>
        <v>32.76</v>
      </c>
      <c r="R43" s="11">
        <f>[39]Fevereiro!$J$21</f>
        <v>53.28</v>
      </c>
      <c r="S43" s="11">
        <f>[39]Fevereiro!$J$22</f>
        <v>49.32</v>
      </c>
      <c r="T43" s="11">
        <f>[39]Fevereiro!$J$23</f>
        <v>35.28</v>
      </c>
      <c r="U43" s="11">
        <f>[39]Fevereiro!$J$24</f>
        <v>44.64</v>
      </c>
      <c r="V43" s="11">
        <f>[39]Fevereiro!$J$25</f>
        <v>34.200000000000003</v>
      </c>
      <c r="W43" s="11">
        <f>[39]Fevereiro!$J$26</f>
        <v>32.4</v>
      </c>
      <c r="X43" s="11">
        <f>[39]Fevereiro!$J$27</f>
        <v>39.24</v>
      </c>
      <c r="Y43" s="11">
        <f>[39]Fevereiro!$J$28</f>
        <v>37.080000000000005</v>
      </c>
      <c r="Z43" s="11">
        <f>[39]Fevereiro!$J$29</f>
        <v>46.440000000000005</v>
      </c>
      <c r="AA43" s="11">
        <f>[39]Fevereiro!$J$30</f>
        <v>50.4</v>
      </c>
      <c r="AB43" s="11">
        <f>[39]Fevereiro!$J$31</f>
        <v>23.759999999999998</v>
      </c>
      <c r="AC43" s="11">
        <f>[39]Fevereiro!$J$32</f>
        <v>33.119999999999997</v>
      </c>
      <c r="AD43" s="11">
        <f>[39]Fevereiro!$J$33</f>
        <v>29.880000000000003</v>
      </c>
      <c r="AE43" s="87">
        <f t="shared" si="1"/>
        <v>53.28</v>
      </c>
      <c r="AF43" s="109">
        <f t="shared" si="2"/>
        <v>36.571034482758627</v>
      </c>
      <c r="AI43" t="s">
        <v>47</v>
      </c>
    </row>
    <row r="44" spans="1:36" x14ac:dyDescent="0.2">
      <c r="A44" s="57" t="s">
        <v>18</v>
      </c>
      <c r="B44" s="11">
        <f>[40]Fevereiro!$J$5</f>
        <v>34.56</v>
      </c>
      <c r="C44" s="11">
        <f>[40]Fevereiro!$J$6</f>
        <v>27.720000000000002</v>
      </c>
      <c r="D44" s="11">
        <f>[40]Fevereiro!$J$7</f>
        <v>32.76</v>
      </c>
      <c r="E44" s="11">
        <f>[40]Fevereiro!$J$8</f>
        <v>39.96</v>
      </c>
      <c r="F44" s="11">
        <f>[40]Fevereiro!$J$9</f>
        <v>33.840000000000003</v>
      </c>
      <c r="G44" s="11">
        <f>[40]Fevereiro!$J$10</f>
        <v>38.880000000000003</v>
      </c>
      <c r="H44" s="11">
        <f>[40]Fevereiro!$J$11</f>
        <v>29.16</v>
      </c>
      <c r="I44" s="11">
        <f>[40]Fevereiro!$J$12</f>
        <v>37.080000000000005</v>
      </c>
      <c r="J44" s="11">
        <f>[40]Fevereiro!$J$13</f>
        <v>30.6</v>
      </c>
      <c r="K44" s="11">
        <f>[40]Fevereiro!$J$14</f>
        <v>37.440000000000005</v>
      </c>
      <c r="L44" s="11">
        <f>[40]Fevereiro!$J$15</f>
        <v>38.880000000000003</v>
      </c>
      <c r="M44" s="11">
        <f>[40]Fevereiro!$J$16</f>
        <v>22.68</v>
      </c>
      <c r="N44" s="11">
        <f>[40]Fevereiro!$J$17</f>
        <v>24.48</v>
      </c>
      <c r="O44" s="11">
        <f>[40]Fevereiro!$J$18</f>
        <v>30.240000000000002</v>
      </c>
      <c r="P44" s="11">
        <f>[40]Fevereiro!$J$19</f>
        <v>59.04</v>
      </c>
      <c r="Q44" s="11">
        <f>[40]Fevereiro!$J$20</f>
        <v>26.64</v>
      </c>
      <c r="R44" s="11">
        <f>[40]Fevereiro!$J$21</f>
        <v>37.800000000000004</v>
      </c>
      <c r="S44" s="11">
        <f>[40]Fevereiro!$J$22</f>
        <v>32.76</v>
      </c>
      <c r="T44" s="11">
        <f>[40]Fevereiro!$J$23</f>
        <v>32.04</v>
      </c>
      <c r="U44" s="11">
        <f>[40]Fevereiro!$J$24</f>
        <v>35.64</v>
      </c>
      <c r="V44" s="11">
        <f>[40]Fevereiro!$J$25</f>
        <v>30.6</v>
      </c>
      <c r="W44" s="11">
        <f>[40]Fevereiro!$J$26</f>
        <v>27</v>
      </c>
      <c r="X44" s="11">
        <f>[40]Fevereiro!$J$27</f>
        <v>25.56</v>
      </c>
      <c r="Y44" s="11">
        <f>[40]Fevereiro!$J$28</f>
        <v>30.6</v>
      </c>
      <c r="Z44" s="11">
        <f>[40]Fevereiro!$J$29</f>
        <v>55.080000000000005</v>
      </c>
      <c r="AA44" s="11">
        <f>[40]Fevereiro!$J$30</f>
        <v>48.6</v>
      </c>
      <c r="AB44" s="11">
        <f>[40]Fevereiro!$J$31</f>
        <v>25.92</v>
      </c>
      <c r="AC44" s="11">
        <f>[40]Fevereiro!$J$32</f>
        <v>27</v>
      </c>
      <c r="AD44" s="11">
        <f>[40]Fevereiro!$J$33</f>
        <v>32.76</v>
      </c>
      <c r="AE44" s="15">
        <f t="shared" si="1"/>
        <v>59.04</v>
      </c>
      <c r="AF44" s="115">
        <f t="shared" si="2"/>
        <v>33.976551724137927</v>
      </c>
      <c r="AI44" t="s">
        <v>47</v>
      </c>
    </row>
    <row r="45" spans="1:36" x14ac:dyDescent="0.2">
      <c r="A45" s="57" t="s">
        <v>162</v>
      </c>
      <c r="B45" s="11" t="str">
        <f>[41]Fevereiro!$J$5</f>
        <v>*</v>
      </c>
      <c r="C45" s="11" t="str">
        <f>[41]Fevereiro!$J$6</f>
        <v>*</v>
      </c>
      <c r="D45" s="11" t="str">
        <f>[41]Fevereiro!$J$7</f>
        <v>*</v>
      </c>
      <c r="E45" s="11" t="str">
        <f>[41]Fevereiro!$J$8</f>
        <v>*</v>
      </c>
      <c r="F45" s="11" t="str">
        <f>[41]Fevereiro!$J$9</f>
        <v>*</v>
      </c>
      <c r="G45" s="11" t="str">
        <f>[41]Fevereiro!$J$10</f>
        <v>*</v>
      </c>
      <c r="H45" s="11" t="str">
        <f>[41]Fevereiro!$J$11</f>
        <v>*</v>
      </c>
      <c r="I45" s="11" t="str">
        <f>[41]Fevereiro!$J$12</f>
        <v>*</v>
      </c>
      <c r="J45" s="11" t="str">
        <f>[41]Fevereiro!$J$13</f>
        <v>*</v>
      </c>
      <c r="K45" s="11" t="str">
        <f>[41]Fevereiro!$J$14</f>
        <v>*</v>
      </c>
      <c r="L45" s="11" t="str">
        <f>[41]Fevereiro!$J$15</f>
        <v>*</v>
      </c>
      <c r="M45" s="11" t="str">
        <f>[41]Fevereiro!$J$16</f>
        <v>*</v>
      </c>
      <c r="N45" s="11" t="str">
        <f>[41]Fevereiro!$J$17</f>
        <v>*</v>
      </c>
      <c r="O45" s="11" t="str">
        <f>[41]Fevereiro!$J$18</f>
        <v>*</v>
      </c>
      <c r="P45" s="11" t="str">
        <f>[41]Fevereiro!$J$19</f>
        <v>*</v>
      </c>
      <c r="Q45" s="11" t="str">
        <f>[41]Fevereiro!$J$20</f>
        <v>*</v>
      </c>
      <c r="R45" s="11" t="str">
        <f>[41]Fevereiro!$J$21</f>
        <v>*</v>
      </c>
      <c r="S45" s="11" t="str">
        <f>[41]Fevereiro!$J$22</f>
        <v>*</v>
      </c>
      <c r="T45" s="11" t="str">
        <f>[41]Fevereiro!$J$23</f>
        <v>*</v>
      </c>
      <c r="U45" s="11" t="str">
        <f>[41]Fevereiro!$J$24</f>
        <v>*</v>
      </c>
      <c r="V45" s="11" t="str">
        <f>[41]Fevereiro!$J$25</f>
        <v>*</v>
      </c>
      <c r="W45" s="11" t="str">
        <f>[41]Fevereiro!$J$26</f>
        <v>*</v>
      </c>
      <c r="X45" s="11" t="str">
        <f>[41]Fevereiro!$J$27</f>
        <v>*</v>
      </c>
      <c r="Y45" s="11" t="str">
        <f>[41]Fevereiro!$J$28</f>
        <v>*</v>
      </c>
      <c r="Z45" s="11" t="str">
        <f>[41]Fevereiro!$J$29</f>
        <v>*</v>
      </c>
      <c r="AA45" s="11" t="str">
        <f>[41]Fevereiro!$J$30</f>
        <v>*</v>
      </c>
      <c r="AB45" s="11" t="str">
        <f>[41]Fevereiro!$J$31</f>
        <v>*</v>
      </c>
      <c r="AC45" s="11" t="str">
        <f>[41]Fevereiro!$J$32</f>
        <v>*</v>
      </c>
      <c r="AD45" s="11" t="str">
        <f>[41]Fevereiro!$J$33</f>
        <v>*</v>
      </c>
      <c r="AE45" s="87" t="s">
        <v>226</v>
      </c>
      <c r="AF45" s="109" t="s">
        <v>226</v>
      </c>
      <c r="AI45" t="s">
        <v>47</v>
      </c>
      <c r="AJ45" t="s">
        <v>47</v>
      </c>
    </row>
    <row r="46" spans="1:36" x14ac:dyDescent="0.2">
      <c r="A46" s="57" t="s">
        <v>19</v>
      </c>
      <c r="B46" s="11">
        <f>[42]Fevereiro!$J$5</f>
        <v>29.16</v>
      </c>
      <c r="C46" s="11">
        <f>[42]Fevereiro!$J$6</f>
        <v>34.92</v>
      </c>
      <c r="D46" s="11">
        <f>[42]Fevereiro!$J$7</f>
        <v>39.6</v>
      </c>
      <c r="E46" s="11">
        <f>[42]Fevereiro!$J$8</f>
        <v>37.080000000000005</v>
      </c>
      <c r="F46" s="11">
        <f>[42]Fevereiro!$J$9</f>
        <v>30.240000000000002</v>
      </c>
      <c r="G46" s="11">
        <f>[42]Fevereiro!$J$10</f>
        <v>19.8</v>
      </c>
      <c r="H46" s="11">
        <f>[42]Fevereiro!$J$11</f>
        <v>21.6</v>
      </c>
      <c r="I46" s="11">
        <f>[42]Fevereiro!$J$12</f>
        <v>25.2</v>
      </c>
      <c r="J46" s="11">
        <f>[42]Fevereiro!$J$13</f>
        <v>23.040000000000003</v>
      </c>
      <c r="K46" s="11">
        <f>[42]Fevereiro!$J$14</f>
        <v>51.480000000000004</v>
      </c>
      <c r="L46" s="11">
        <f>[42]Fevereiro!$J$15</f>
        <v>25.2</v>
      </c>
      <c r="M46" s="11">
        <f>[42]Fevereiro!$J$16</f>
        <v>39.24</v>
      </c>
      <c r="N46" s="11">
        <f>[42]Fevereiro!$J$17</f>
        <v>37.080000000000005</v>
      </c>
      <c r="O46" s="11">
        <f>[42]Fevereiro!$J$18</f>
        <v>33.119999999999997</v>
      </c>
      <c r="P46" s="11">
        <f>[42]Fevereiro!$J$19</f>
        <v>27.36</v>
      </c>
      <c r="Q46" s="11">
        <f>[42]Fevereiro!$J$20</f>
        <v>60.12</v>
      </c>
      <c r="R46" s="11">
        <f>[42]Fevereiro!$J$21</f>
        <v>33.480000000000004</v>
      </c>
      <c r="S46" s="11">
        <f>[42]Fevereiro!$J$22</f>
        <v>38.519999999999996</v>
      </c>
      <c r="T46" s="11">
        <f>[42]Fevereiro!$J$23</f>
        <v>39.24</v>
      </c>
      <c r="U46" s="11">
        <f>[42]Fevereiro!$J$24</f>
        <v>22.68</v>
      </c>
      <c r="V46" s="11">
        <f>[42]Fevereiro!$J$25</f>
        <v>33.840000000000003</v>
      </c>
      <c r="W46" s="11">
        <f>[42]Fevereiro!$J$26</f>
        <v>38.519999999999996</v>
      </c>
      <c r="X46" s="11">
        <f>[42]Fevereiro!$J$27</f>
        <v>31.680000000000003</v>
      </c>
      <c r="Y46" s="11">
        <f>[42]Fevereiro!$J$28</f>
        <v>36.36</v>
      </c>
      <c r="Z46" s="11">
        <f>[42]Fevereiro!$J$29</f>
        <v>45.36</v>
      </c>
      <c r="AA46" s="11">
        <f>[42]Fevereiro!$J$30</f>
        <v>32.4</v>
      </c>
      <c r="AB46" s="11">
        <f>[42]Fevereiro!$J$31</f>
        <v>0</v>
      </c>
      <c r="AC46" s="11">
        <f>[42]Fevereiro!$J$32</f>
        <v>25.56</v>
      </c>
      <c r="AD46" s="11">
        <f>[42]Fevereiro!$J$33</f>
        <v>29.880000000000003</v>
      </c>
      <c r="AE46" s="15">
        <f t="shared" si="1"/>
        <v>60.12</v>
      </c>
      <c r="AF46" s="115">
        <f t="shared" si="2"/>
        <v>32.474482758620688</v>
      </c>
      <c r="AG46" s="12" t="s">
        <v>47</v>
      </c>
      <c r="AH46" t="s">
        <v>47</v>
      </c>
      <c r="AI46" t="s">
        <v>47</v>
      </c>
    </row>
    <row r="47" spans="1:36" x14ac:dyDescent="0.2">
      <c r="A47" s="57" t="s">
        <v>31</v>
      </c>
      <c r="B47" s="11">
        <f>[43]Fevereiro!$J$5</f>
        <v>32.4</v>
      </c>
      <c r="C47" s="11">
        <f>[43]Fevereiro!$J$6</f>
        <v>32.04</v>
      </c>
      <c r="D47" s="11">
        <f>[43]Fevereiro!$J$7</f>
        <v>23.759999999999998</v>
      </c>
      <c r="E47" s="11">
        <f>[43]Fevereiro!$J$8</f>
        <v>28.8</v>
      </c>
      <c r="F47" s="11">
        <f>[43]Fevereiro!$J$9</f>
        <v>30.240000000000002</v>
      </c>
      <c r="G47" s="11">
        <f>[43]Fevereiro!$J$10</f>
        <v>28.08</v>
      </c>
      <c r="H47" s="11">
        <f>[43]Fevereiro!$J$11</f>
        <v>22.68</v>
      </c>
      <c r="I47" s="11">
        <f>[43]Fevereiro!$J$12</f>
        <v>31.319999999999997</v>
      </c>
      <c r="J47" s="11">
        <f>[43]Fevereiro!$J$13</f>
        <v>25.92</v>
      </c>
      <c r="K47" s="11">
        <f>[43]Fevereiro!$J$14</f>
        <v>27.36</v>
      </c>
      <c r="L47" s="11">
        <f>[43]Fevereiro!$J$15</f>
        <v>29.880000000000003</v>
      </c>
      <c r="M47" s="11">
        <f>[43]Fevereiro!$J$16</f>
        <v>22.32</v>
      </c>
      <c r="N47" s="11">
        <f>[43]Fevereiro!$J$17</f>
        <v>21.6</v>
      </c>
      <c r="O47" s="11">
        <f>[43]Fevereiro!$J$18</f>
        <v>30.6</v>
      </c>
      <c r="P47" s="11">
        <f>[43]Fevereiro!$J$19</f>
        <v>21.96</v>
      </c>
      <c r="Q47" s="11">
        <f>[43]Fevereiro!$J$20</f>
        <v>29.16</v>
      </c>
      <c r="R47" s="11">
        <f>[43]Fevereiro!$J$21</f>
        <v>35.64</v>
      </c>
      <c r="S47" s="11">
        <f>[43]Fevereiro!$J$22</f>
        <v>32.76</v>
      </c>
      <c r="T47" s="11">
        <f>[43]Fevereiro!$J$23</f>
        <v>32.04</v>
      </c>
      <c r="U47" s="11">
        <f>[43]Fevereiro!$J$24</f>
        <v>48.6</v>
      </c>
      <c r="V47" s="11">
        <f>[43]Fevereiro!$J$25</f>
        <v>30.240000000000002</v>
      </c>
      <c r="W47" s="11">
        <f>[43]Fevereiro!$J$26</f>
        <v>39.6</v>
      </c>
      <c r="X47" s="11">
        <f>[43]Fevereiro!$J$27</f>
        <v>24.12</v>
      </c>
      <c r="Y47" s="11">
        <f>[43]Fevereiro!$J$28</f>
        <v>27.720000000000002</v>
      </c>
      <c r="Z47" s="11">
        <f>[43]Fevereiro!$J$29</f>
        <v>32.4</v>
      </c>
      <c r="AA47" s="11">
        <f>[43]Fevereiro!$J$30</f>
        <v>45.72</v>
      </c>
      <c r="AB47" s="11">
        <f>[43]Fevereiro!$J$31</f>
        <v>25.2</v>
      </c>
      <c r="AC47" s="11">
        <f>[43]Fevereiro!$J$32</f>
        <v>20.16</v>
      </c>
      <c r="AD47" s="11">
        <f>[43]Fevereiro!$J$33</f>
        <v>30.6</v>
      </c>
      <c r="AE47" s="15">
        <f t="shared" si="1"/>
        <v>48.6</v>
      </c>
      <c r="AF47" s="115">
        <f t="shared" si="2"/>
        <v>29.755862068965524</v>
      </c>
      <c r="AI47" t="s">
        <v>47</v>
      </c>
    </row>
    <row r="48" spans="1:36" x14ac:dyDescent="0.2">
      <c r="A48" s="57" t="s">
        <v>44</v>
      </c>
      <c r="B48" s="11">
        <f>[44]Fevereiro!$J$5</f>
        <v>36.36</v>
      </c>
      <c r="C48" s="11">
        <f>[44]Fevereiro!$J$6</f>
        <v>24.840000000000003</v>
      </c>
      <c r="D48" s="11">
        <f>[44]Fevereiro!$J$7</f>
        <v>40.680000000000007</v>
      </c>
      <c r="E48" s="11">
        <f>[44]Fevereiro!$J$8</f>
        <v>47.88</v>
      </c>
      <c r="F48" s="11">
        <f>[44]Fevereiro!$J$9</f>
        <v>48.24</v>
      </c>
      <c r="G48" s="11">
        <f>[44]Fevereiro!$J$10</f>
        <v>34.56</v>
      </c>
      <c r="H48" s="11">
        <f>[44]Fevereiro!$J$11</f>
        <v>29.52</v>
      </c>
      <c r="I48" s="11">
        <f>[44]Fevereiro!$J$12</f>
        <v>34.92</v>
      </c>
      <c r="J48" s="11">
        <f>[44]Fevereiro!$J$13</f>
        <v>41.04</v>
      </c>
      <c r="K48" s="11">
        <f>[44]Fevereiro!$J$14</f>
        <v>39.24</v>
      </c>
      <c r="L48" s="11">
        <f>[44]Fevereiro!$J$15</f>
        <v>42.12</v>
      </c>
      <c r="M48" s="11">
        <f>[44]Fevereiro!$J$16</f>
        <v>39.96</v>
      </c>
      <c r="N48" s="11">
        <f>[44]Fevereiro!$J$17</f>
        <v>28.44</v>
      </c>
      <c r="O48" s="11">
        <f>[44]Fevereiro!$J$18</f>
        <v>38.880000000000003</v>
      </c>
      <c r="P48" s="11">
        <f>[44]Fevereiro!$J$19</f>
        <v>35.28</v>
      </c>
      <c r="Q48" s="11">
        <f>[44]Fevereiro!$J$20</f>
        <v>43.56</v>
      </c>
      <c r="R48" s="11">
        <f>[44]Fevereiro!$J$21</f>
        <v>48.6</v>
      </c>
      <c r="S48" s="11">
        <f>[44]Fevereiro!$J$22</f>
        <v>36</v>
      </c>
      <c r="T48" s="11">
        <f>[44]Fevereiro!$J$23</f>
        <v>31.680000000000003</v>
      </c>
      <c r="U48" s="11">
        <f>[44]Fevereiro!$J$24</f>
        <v>21.6</v>
      </c>
      <c r="V48" s="11">
        <f>[44]Fevereiro!$J$25</f>
        <v>31.680000000000003</v>
      </c>
      <c r="W48" s="11">
        <f>[44]Fevereiro!$J$26</f>
        <v>28.08</v>
      </c>
      <c r="X48" s="11">
        <f>[44]Fevereiro!$J$27</f>
        <v>32.4</v>
      </c>
      <c r="Y48" s="11">
        <f>[44]Fevereiro!$J$28</f>
        <v>37.080000000000005</v>
      </c>
      <c r="Z48" s="11">
        <f>[44]Fevereiro!$J$29</f>
        <v>42.84</v>
      </c>
      <c r="AA48" s="11">
        <f>[44]Fevereiro!$J$30</f>
        <v>51.84</v>
      </c>
      <c r="AB48" s="11">
        <f>[44]Fevereiro!$J$31</f>
        <v>25.92</v>
      </c>
      <c r="AC48" s="11">
        <f>[44]Fevereiro!$J$32</f>
        <v>23.759999999999998</v>
      </c>
      <c r="AD48" s="11">
        <f>[44]Fevereiro!$J$33</f>
        <v>32.04</v>
      </c>
      <c r="AE48" s="15">
        <f t="shared" si="1"/>
        <v>51.84</v>
      </c>
      <c r="AF48" s="115">
        <f t="shared" si="2"/>
        <v>36.173793103448276</v>
      </c>
      <c r="AG48" s="12" t="s">
        <v>47</v>
      </c>
      <c r="AI48" t="s">
        <v>47</v>
      </c>
    </row>
    <row r="49" spans="1:36" x14ac:dyDescent="0.2">
      <c r="A49" s="57" t="s">
        <v>20</v>
      </c>
      <c r="B49" s="11" t="str">
        <f>[45]Fevereiro!$J$5</f>
        <v>*</v>
      </c>
      <c r="C49" s="11" t="str">
        <f>[45]Fevereiro!$J$6</f>
        <v>*</v>
      </c>
      <c r="D49" s="11" t="str">
        <f>[45]Fevereiro!$J$7</f>
        <v>*</v>
      </c>
      <c r="E49" s="11" t="str">
        <f>[45]Fevereiro!$J$8</f>
        <v>*</v>
      </c>
      <c r="F49" s="11" t="str">
        <f>[45]Fevereiro!$J$9</f>
        <v>*</v>
      </c>
      <c r="G49" s="11" t="str">
        <f>[45]Fevereiro!$J$10</f>
        <v>*</v>
      </c>
      <c r="H49" s="11" t="str">
        <f>[45]Fevereiro!$J$11</f>
        <v>*</v>
      </c>
      <c r="I49" s="11" t="str">
        <f>[45]Fevereiro!$J$12</f>
        <v>*</v>
      </c>
      <c r="J49" s="11" t="str">
        <f>[45]Fevereiro!$J$13</f>
        <v>*</v>
      </c>
      <c r="K49" s="11" t="str">
        <f>[45]Fevereiro!$J$14</f>
        <v>*</v>
      </c>
      <c r="L49" s="11" t="str">
        <f>[45]Fevereiro!$J$15</f>
        <v>*</v>
      </c>
      <c r="M49" s="11" t="str">
        <f>[45]Fevereiro!$J$16</f>
        <v>*</v>
      </c>
      <c r="N49" s="11" t="str">
        <f>[45]Fevereiro!$J$17</f>
        <v>*</v>
      </c>
      <c r="O49" s="11" t="str">
        <f>[45]Fevereiro!$J$18</f>
        <v>*</v>
      </c>
      <c r="P49" s="11" t="str">
        <f>[45]Fevereiro!$J$19</f>
        <v>*</v>
      </c>
      <c r="Q49" s="11" t="str">
        <f>[45]Fevereiro!$J$20</f>
        <v>*</v>
      </c>
      <c r="R49" s="11" t="str">
        <f>[45]Fevereiro!$J$21</f>
        <v>*</v>
      </c>
      <c r="S49" s="11" t="str">
        <f>[45]Fevereiro!$J$22</f>
        <v>*</v>
      </c>
      <c r="T49" s="11" t="str">
        <f>[45]Fevereiro!$J$23</f>
        <v>*</v>
      </c>
      <c r="U49" s="11" t="str">
        <f>[45]Fevereiro!$J$24</f>
        <v>*</v>
      </c>
      <c r="V49" s="11" t="str">
        <f>[45]Fevereiro!$J$25</f>
        <v>*</v>
      </c>
      <c r="W49" s="11" t="str">
        <f>[45]Fevereiro!$J$26</f>
        <v>*</v>
      </c>
      <c r="X49" s="11" t="str">
        <f>[45]Fevereiro!$J$27</f>
        <v>*</v>
      </c>
      <c r="Y49" s="11" t="str">
        <f>[45]Fevereiro!$J$28</f>
        <v>*</v>
      </c>
      <c r="Z49" s="11" t="str">
        <f>[45]Fevereiro!$J$29</f>
        <v>*</v>
      </c>
      <c r="AA49" s="11" t="str">
        <f>[45]Fevereiro!$J$30</f>
        <v>*</v>
      </c>
      <c r="AB49" s="11" t="str">
        <f>[45]Fevereiro!$J$31</f>
        <v>*</v>
      </c>
      <c r="AC49" s="11" t="str">
        <f>[45]Fevereiro!$J$32</f>
        <v>*</v>
      </c>
      <c r="AD49" s="11" t="str">
        <f>[45]Fevereiro!$J$33</f>
        <v>*</v>
      </c>
      <c r="AE49" s="15" t="s">
        <v>226</v>
      </c>
      <c r="AF49" s="115" t="s">
        <v>226</v>
      </c>
      <c r="AJ49" t="s">
        <v>47</v>
      </c>
    </row>
    <row r="50" spans="1:36" s="5" customFormat="1" ht="17.100000000000001" customHeight="1" x14ac:dyDescent="0.2">
      <c r="A50" s="58" t="s">
        <v>33</v>
      </c>
      <c r="B50" s="13">
        <f t="shared" ref="B50:AE50" si="3">MAX(B5:B49)</f>
        <v>54</v>
      </c>
      <c r="C50" s="13">
        <f t="shared" si="3"/>
        <v>63</v>
      </c>
      <c r="D50" s="13">
        <f t="shared" si="3"/>
        <v>60.12</v>
      </c>
      <c r="E50" s="13">
        <f t="shared" si="3"/>
        <v>56.88</v>
      </c>
      <c r="F50" s="13">
        <f t="shared" si="3"/>
        <v>59.760000000000005</v>
      </c>
      <c r="G50" s="13">
        <f t="shared" si="3"/>
        <v>51.84</v>
      </c>
      <c r="H50" s="13">
        <f t="shared" si="3"/>
        <v>59.4</v>
      </c>
      <c r="I50" s="13">
        <f t="shared" si="3"/>
        <v>42.84</v>
      </c>
      <c r="J50" s="13">
        <f t="shared" si="3"/>
        <v>46.080000000000005</v>
      </c>
      <c r="K50" s="13">
        <f t="shared" si="3"/>
        <v>71.28</v>
      </c>
      <c r="L50" s="13">
        <f t="shared" si="3"/>
        <v>43.2</v>
      </c>
      <c r="M50" s="13">
        <f t="shared" si="3"/>
        <v>42.12</v>
      </c>
      <c r="N50" s="13">
        <f t="shared" si="3"/>
        <v>44.28</v>
      </c>
      <c r="O50" s="13">
        <f t="shared" si="3"/>
        <v>45.72</v>
      </c>
      <c r="P50" s="13">
        <f t="shared" si="3"/>
        <v>59.04</v>
      </c>
      <c r="Q50" s="13">
        <f t="shared" si="3"/>
        <v>60.12</v>
      </c>
      <c r="R50" s="13">
        <f t="shared" si="3"/>
        <v>54.72</v>
      </c>
      <c r="S50" s="13">
        <f t="shared" si="3"/>
        <v>55.800000000000004</v>
      </c>
      <c r="T50" s="13">
        <f t="shared" si="3"/>
        <v>63</v>
      </c>
      <c r="U50" s="13">
        <f t="shared" si="3"/>
        <v>60.480000000000004</v>
      </c>
      <c r="V50" s="13">
        <f t="shared" si="3"/>
        <v>63</v>
      </c>
      <c r="W50" s="13">
        <f t="shared" si="3"/>
        <v>56.16</v>
      </c>
      <c r="X50" s="13">
        <f t="shared" si="3"/>
        <v>45</v>
      </c>
      <c r="Y50" s="13">
        <f t="shared" si="3"/>
        <v>82.8</v>
      </c>
      <c r="Z50" s="13">
        <f t="shared" si="3"/>
        <v>59.760000000000005</v>
      </c>
      <c r="AA50" s="13">
        <f t="shared" si="3"/>
        <v>64.08</v>
      </c>
      <c r="AB50" s="13">
        <f t="shared" si="3"/>
        <v>66.600000000000009</v>
      </c>
      <c r="AC50" s="13">
        <f t="shared" ref="AC50" si="4">MAX(AC5:AC49)</f>
        <v>88.2</v>
      </c>
      <c r="AD50" s="13">
        <f t="shared" si="3"/>
        <v>84.24</v>
      </c>
      <c r="AE50" s="15">
        <f t="shared" si="3"/>
        <v>88.2</v>
      </c>
      <c r="AF50" s="88">
        <f>AVERAGE(AF5:AF49)</f>
        <v>31.992204064831018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5"/>
      <c r="AD51" s="131"/>
      <c r="AE51" s="52"/>
      <c r="AF51" s="54"/>
      <c r="AI51" t="s">
        <v>47</v>
      </c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131"/>
      <c r="K52" s="131"/>
      <c r="L52" s="131"/>
      <c r="M52" s="131" t="s">
        <v>45</v>
      </c>
      <c r="N52" s="131"/>
      <c r="O52" s="131"/>
      <c r="P52" s="131"/>
      <c r="Q52" s="131"/>
      <c r="R52" s="131"/>
      <c r="S52" s="131"/>
      <c r="T52" s="147" t="s">
        <v>97</v>
      </c>
      <c r="U52" s="147"/>
      <c r="V52" s="147"/>
      <c r="W52" s="147"/>
      <c r="X52" s="147"/>
      <c r="Y52" s="131"/>
      <c r="Z52" s="131"/>
      <c r="AA52" s="131"/>
      <c r="AB52" s="131"/>
      <c r="AC52" s="135"/>
      <c r="AD52" s="131"/>
      <c r="AE52" s="52"/>
      <c r="AF52" s="51"/>
    </row>
    <row r="53" spans="1:36" x14ac:dyDescent="0.2">
      <c r="A53" s="50"/>
      <c r="B53" s="131"/>
      <c r="C53" s="131"/>
      <c r="D53" s="131"/>
      <c r="E53" s="131"/>
      <c r="F53" s="131"/>
      <c r="G53" s="131"/>
      <c r="H53" s="131"/>
      <c r="I53" s="131"/>
      <c r="J53" s="132"/>
      <c r="K53" s="132"/>
      <c r="L53" s="132"/>
      <c r="M53" s="132" t="s">
        <v>46</v>
      </c>
      <c r="N53" s="132"/>
      <c r="O53" s="132"/>
      <c r="P53" s="132"/>
      <c r="Q53" s="131"/>
      <c r="R53" s="131"/>
      <c r="S53" s="131"/>
      <c r="T53" s="148" t="s">
        <v>98</v>
      </c>
      <c r="U53" s="148"/>
      <c r="V53" s="148"/>
      <c r="W53" s="148"/>
      <c r="X53" s="148"/>
      <c r="Y53" s="131"/>
      <c r="Z53" s="131"/>
      <c r="AA53" s="131"/>
      <c r="AB53" s="131"/>
      <c r="AC53" s="135"/>
      <c r="AD53" s="131"/>
      <c r="AE53" s="52"/>
      <c r="AF53" s="51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5"/>
      <c r="AD54" s="131"/>
      <c r="AE54" s="52"/>
      <c r="AF54" s="89"/>
    </row>
    <row r="55" spans="1:36" x14ac:dyDescent="0.2">
      <c r="A55" s="5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5"/>
      <c r="AD55" s="131"/>
      <c r="AE55" s="52"/>
      <c r="AF55" s="54"/>
      <c r="AI55" t="s">
        <v>47</v>
      </c>
    </row>
    <row r="56" spans="1:36" x14ac:dyDescent="0.2">
      <c r="A56" s="5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5"/>
      <c r="AD56" s="131"/>
      <c r="AE56" s="52"/>
      <c r="AF56" s="54"/>
    </row>
    <row r="57" spans="1:36" ht="13.5" thickBot="1" x14ac:dyDescent="0.25">
      <c r="A57" s="60"/>
      <c r="B57" s="61"/>
      <c r="C57" s="61"/>
      <c r="D57" s="61"/>
      <c r="E57" s="61"/>
      <c r="F57" s="61"/>
      <c r="G57" s="61" t="s">
        <v>47</v>
      </c>
      <c r="H57" s="61"/>
      <c r="I57" s="61"/>
      <c r="J57" s="61"/>
      <c r="K57" s="61"/>
      <c r="L57" s="61" t="s">
        <v>47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2"/>
      <c r="AF57" s="90"/>
    </row>
    <row r="58" spans="1:36" x14ac:dyDescent="0.2">
      <c r="AE58" s="7"/>
    </row>
    <row r="61" spans="1:36" x14ac:dyDescent="0.2">
      <c r="R61" s="2" t="s">
        <v>47</v>
      </c>
      <c r="S61" s="2" t="s">
        <v>47</v>
      </c>
    </row>
    <row r="62" spans="1:36" x14ac:dyDescent="0.2">
      <c r="N62" s="2" t="s">
        <v>47</v>
      </c>
      <c r="O62" s="2" t="s">
        <v>47</v>
      </c>
      <c r="S62" s="2" t="s">
        <v>47</v>
      </c>
      <c r="AI62" t="s">
        <v>47</v>
      </c>
    </row>
    <row r="63" spans="1:36" x14ac:dyDescent="0.2">
      <c r="N63" s="2" t="s">
        <v>47</v>
      </c>
    </row>
    <row r="64" spans="1:36" x14ac:dyDescent="0.2">
      <c r="G64" s="2" t="s">
        <v>47</v>
      </c>
    </row>
    <row r="65" spans="7:37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D65" s="2" t="s">
        <v>47</v>
      </c>
      <c r="AF65" s="1" t="s">
        <v>47</v>
      </c>
    </row>
    <row r="66" spans="7:37" x14ac:dyDescent="0.2">
      <c r="K66" s="2" t="s">
        <v>47</v>
      </c>
    </row>
    <row r="67" spans="7:37" x14ac:dyDescent="0.2">
      <c r="K67" s="2" t="s">
        <v>47</v>
      </c>
    </row>
    <row r="68" spans="7:37" x14ac:dyDescent="0.2">
      <c r="G68" s="2" t="s">
        <v>47</v>
      </c>
      <c r="H68" s="2" t="s">
        <v>47</v>
      </c>
    </row>
    <row r="69" spans="7:37" x14ac:dyDescent="0.2">
      <c r="P69" s="2" t="s">
        <v>47</v>
      </c>
      <c r="AK69" s="12" t="s">
        <v>47</v>
      </c>
    </row>
    <row r="71" spans="7:37" x14ac:dyDescent="0.2">
      <c r="H71" s="2" t="s">
        <v>47</v>
      </c>
      <c r="Z71" s="2" t="s">
        <v>47</v>
      </c>
    </row>
    <row r="72" spans="7:37" x14ac:dyDescent="0.2">
      <c r="I72" s="2" t="s">
        <v>47</v>
      </c>
      <c r="T72" s="2" t="s">
        <v>47</v>
      </c>
    </row>
  </sheetData>
  <sheetProtection password="C6EC" sheet="1" objects="1" scenarios="1"/>
  <mergeCells count="34">
    <mergeCell ref="AD3:AD4"/>
    <mergeCell ref="Y3:Y4"/>
    <mergeCell ref="Z3:Z4"/>
    <mergeCell ref="AA3:AA4"/>
    <mergeCell ref="T52:X52"/>
    <mergeCell ref="AC3:AC4"/>
    <mergeCell ref="T53:X53"/>
    <mergeCell ref="W3:W4"/>
    <mergeCell ref="X3:X4"/>
    <mergeCell ref="AB3:AB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E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2022-03-10T16:46:37Z</dcterms:modified>
</cp:coreProperties>
</file>