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Print_Area" localSheetId="9">Chuva!$A$1:$AF$41</definedName>
    <definedName name="_xlnm.Print_Area" localSheetId="7">DirVento!$A$1:$AD$38</definedName>
    <definedName name="_xlnm.Print_Area" localSheetId="8">RajadaVento!$A$1:$AD$39</definedName>
    <definedName name="_xlnm.Print_Area" localSheetId="0">TempInst!$A$1:$AD$39</definedName>
    <definedName name="_xlnm.Print_Area" localSheetId="1">TempMax!$A$1:$AE$39</definedName>
    <definedName name="_xlnm.Print_Area" localSheetId="2">TempMin!$A$1:$AE$39</definedName>
    <definedName name="_xlnm.Print_Area" localSheetId="3">UmidInst!$A$1:$AD$39</definedName>
    <definedName name="_xlnm.Print_Area" localSheetId="4">UmidMax!$A$1:$AE$39</definedName>
    <definedName name="_xlnm.Print_Area" localSheetId="5">UmidMin!$A$1:$AE$39</definedName>
    <definedName name="_xlnm.Print_Area" localSheetId="6">VelVentoMax!$A$1:$AD$39</definedName>
  </definedNames>
  <calcPr calcId="162913"/>
</workbook>
</file>

<file path=xl/calcChain.xml><?xml version="1.0" encoding="utf-8"?>
<calcChain xmlns="http://schemas.openxmlformats.org/spreadsheetml/2006/main">
  <c r="AD35" i="14" l="1"/>
  <c r="AC33" i="14" l="1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4" s="1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4" s="1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3" i="15" s="1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2" i="15" s="1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3" i="5" l="1"/>
  <c r="AD32" i="8"/>
  <c r="AE33" i="8"/>
  <c r="AE32" i="5"/>
  <c r="AE33" i="6"/>
  <c r="AE32" i="12"/>
  <c r="AD33" i="14"/>
  <c r="AE33" i="14"/>
  <c r="AE32" i="14"/>
  <c r="AD32" i="14"/>
  <c r="AD33" i="15"/>
  <c r="AD32" i="15"/>
  <c r="AD32" i="12"/>
  <c r="AE33" i="12"/>
  <c r="AD33" i="12"/>
  <c r="AE32" i="9"/>
  <c r="AE33" i="9"/>
  <c r="AD33" i="9"/>
  <c r="AD32" i="9"/>
  <c r="AE32" i="8"/>
  <c r="AD33" i="8"/>
  <c r="AD32" i="7"/>
  <c r="AD33" i="7"/>
  <c r="AE32" i="6"/>
  <c r="AD33" i="6"/>
  <c r="AD32" i="6"/>
  <c r="AD33" i="5"/>
  <c r="AD32" i="5"/>
  <c r="AD32" i="4"/>
  <c r="AD33" i="4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12" l="1"/>
  <c r="AD10" i="5"/>
  <c r="AE10" i="12"/>
  <c r="AE10" i="5"/>
  <c r="AD7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6" i="13"/>
  <c r="AD5" i="13"/>
  <c r="AC31" i="14" l="1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D5" i="4" l="1"/>
  <c r="AD5" i="5"/>
  <c r="AE5" i="5"/>
  <c r="AD5" i="6"/>
  <c r="AE5" i="6"/>
  <c r="AD5" i="7"/>
  <c r="AE5" i="8"/>
  <c r="AD5" i="8"/>
  <c r="AE5" i="9"/>
  <c r="AD5" i="9"/>
  <c r="AE5" i="12"/>
  <c r="AD5" i="12"/>
  <c r="AE5" i="15"/>
  <c r="AD5" i="15"/>
  <c r="AF5" i="14"/>
  <c r="AD5" i="14"/>
  <c r="AE5" i="14"/>
  <c r="AE9" i="15"/>
  <c r="AE31" i="12"/>
  <c r="AE29" i="12"/>
  <c r="AE28" i="12"/>
  <c r="AE27" i="12"/>
  <c r="AE26" i="12"/>
  <c r="AE25" i="12"/>
  <c r="AE24" i="12"/>
  <c r="AE23" i="12"/>
  <c r="AE22" i="12"/>
  <c r="AE20" i="12"/>
  <c r="AE19" i="12"/>
  <c r="AE18" i="12"/>
  <c r="AE17" i="12"/>
  <c r="AE16" i="12"/>
  <c r="AE15" i="12"/>
  <c r="AE14" i="12"/>
  <c r="AE12" i="12"/>
  <c r="AE11" i="12"/>
  <c r="AE9" i="12"/>
  <c r="AE8" i="12"/>
  <c r="AE7" i="12"/>
  <c r="AE6" i="12"/>
  <c r="AE13" i="12" l="1"/>
  <c r="AE21" i="12"/>
  <c r="AE30" i="12"/>
  <c r="AD6" i="15"/>
  <c r="AE6" i="15"/>
  <c r="AD7" i="15"/>
  <c r="AE7" i="15"/>
  <c r="AD8" i="15"/>
  <c r="AE8" i="15"/>
  <c r="AD10" i="15"/>
  <c r="AE10" i="15"/>
  <c r="AD11" i="15"/>
  <c r="AE11" i="15"/>
  <c r="AD12" i="15"/>
  <c r="AE12" i="15"/>
  <c r="AD13" i="15"/>
  <c r="AE13" i="15"/>
  <c r="AD14" i="15"/>
  <c r="AE14" i="15"/>
  <c r="AD15" i="15"/>
  <c r="AE15" i="15"/>
  <c r="AD16" i="15"/>
  <c r="AE16" i="15"/>
  <c r="AD17" i="15"/>
  <c r="AE17" i="15"/>
  <c r="AD18" i="15"/>
  <c r="AE18" i="15"/>
  <c r="AD19" i="15"/>
  <c r="AE19" i="15"/>
  <c r="AD20" i="15"/>
  <c r="AE20" i="15"/>
  <c r="AD21" i="15"/>
  <c r="AE21" i="15"/>
  <c r="AD22" i="15"/>
  <c r="AE22" i="15"/>
  <c r="AD23" i="15"/>
  <c r="AE23" i="15"/>
  <c r="AD24" i="15"/>
  <c r="AE24" i="15"/>
  <c r="AD25" i="15"/>
  <c r="AE25" i="15"/>
  <c r="AD26" i="15"/>
  <c r="AE26" i="15"/>
  <c r="AD27" i="15"/>
  <c r="AE27" i="15"/>
  <c r="AD28" i="15"/>
  <c r="AE28" i="15"/>
  <c r="AD29" i="15"/>
  <c r="AE29" i="15"/>
  <c r="AD30" i="15"/>
  <c r="AE30" i="15"/>
  <c r="AD31" i="15"/>
  <c r="AE31" i="15"/>
  <c r="AD6" i="4"/>
  <c r="AD7" i="4"/>
  <c r="AD8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E6" i="5"/>
  <c r="AD6" i="5"/>
  <c r="AE7" i="5"/>
  <c r="AD7" i="5"/>
  <c r="AD8" i="5"/>
  <c r="AE8" i="5"/>
  <c r="AE11" i="5"/>
  <c r="AD11" i="5"/>
  <c r="AE12" i="5"/>
  <c r="AD12" i="5"/>
  <c r="AE13" i="5"/>
  <c r="AD13" i="5"/>
  <c r="AD14" i="5"/>
  <c r="AE14" i="5"/>
  <c r="AE15" i="5"/>
  <c r="AD15" i="5"/>
  <c r="AE16" i="5"/>
  <c r="AD16" i="5"/>
  <c r="AD17" i="5"/>
  <c r="AE17" i="5"/>
  <c r="AE18" i="5"/>
  <c r="AD18" i="5"/>
  <c r="AE19" i="5"/>
  <c r="AD19" i="5"/>
  <c r="AE20" i="5"/>
  <c r="AD20" i="5"/>
  <c r="AD21" i="5"/>
  <c r="AE21" i="5"/>
  <c r="AD22" i="5"/>
  <c r="AE22" i="5"/>
  <c r="AE23" i="5"/>
  <c r="AD23" i="5"/>
  <c r="AE24" i="5"/>
  <c r="AD24" i="5"/>
  <c r="AE6" i="14"/>
  <c r="AD6" i="14"/>
  <c r="AE7" i="14"/>
  <c r="AD7" i="14"/>
  <c r="AE8" i="14"/>
  <c r="AD8" i="14"/>
  <c r="AE10" i="14"/>
  <c r="AD10" i="14"/>
  <c r="AD11" i="14"/>
  <c r="AE11" i="14"/>
  <c r="AD12" i="14"/>
  <c r="AE12" i="14"/>
  <c r="AE14" i="14"/>
  <c r="AD14" i="14"/>
  <c r="AD15" i="14"/>
  <c r="AE15" i="14"/>
  <c r="AD16" i="14"/>
  <c r="AE16" i="14"/>
  <c r="AE17" i="14"/>
  <c r="AD17" i="14"/>
  <c r="AE18" i="14"/>
  <c r="AD18" i="14"/>
  <c r="AD19" i="14"/>
  <c r="AE19" i="14"/>
  <c r="AD20" i="14"/>
  <c r="AE20" i="14"/>
  <c r="AE21" i="14"/>
  <c r="AD21" i="14"/>
  <c r="AE22" i="14"/>
  <c r="AD22" i="14"/>
  <c r="AD23" i="14"/>
  <c r="AE23" i="14"/>
  <c r="AD24" i="14"/>
  <c r="AE24" i="14"/>
  <c r="AE25" i="14"/>
  <c r="AD25" i="14"/>
  <c r="AD27" i="14"/>
  <c r="AE27" i="14"/>
  <c r="AD28" i="14"/>
  <c r="AE28" i="14"/>
  <c r="AE29" i="14"/>
  <c r="AD29" i="14"/>
  <c r="AE30" i="14"/>
  <c r="AD30" i="14"/>
  <c r="AD31" i="14"/>
  <c r="AE31" i="14"/>
  <c r="AD25" i="5"/>
  <c r="AE25" i="5"/>
  <c r="AE26" i="5"/>
  <c r="AD26" i="5"/>
  <c r="AE27" i="5"/>
  <c r="AD27" i="5"/>
  <c r="AE28" i="5"/>
  <c r="AD28" i="5"/>
  <c r="AD29" i="5"/>
  <c r="AE29" i="5"/>
  <c r="AD30" i="5"/>
  <c r="AE30" i="5"/>
  <c r="AE31" i="5"/>
  <c r="AD31" i="5"/>
  <c r="AE6" i="6"/>
  <c r="AD6" i="6"/>
  <c r="AD7" i="6"/>
  <c r="AE7" i="6"/>
  <c r="AD8" i="6"/>
  <c r="AE8" i="6"/>
  <c r="AE10" i="6"/>
  <c r="AD10" i="6"/>
  <c r="AE11" i="6"/>
  <c r="AD11" i="6"/>
  <c r="AD12" i="6"/>
  <c r="AE12" i="6"/>
  <c r="AD13" i="6"/>
  <c r="AE13" i="6"/>
  <c r="AE14" i="6"/>
  <c r="AD14" i="6"/>
  <c r="AE15" i="6"/>
  <c r="AD15" i="6"/>
  <c r="AD16" i="6"/>
  <c r="AE16" i="6"/>
  <c r="AD17" i="6"/>
  <c r="AE17" i="6"/>
  <c r="AE18" i="6"/>
  <c r="AD18" i="6"/>
  <c r="AE19" i="6"/>
  <c r="AD19" i="6"/>
  <c r="AD20" i="6"/>
  <c r="AE20" i="6"/>
  <c r="AD21" i="6"/>
  <c r="AE21" i="6"/>
  <c r="AE22" i="6"/>
  <c r="AD22" i="6"/>
  <c r="AE23" i="6"/>
  <c r="AD23" i="6"/>
  <c r="AD24" i="6"/>
  <c r="AE24" i="6"/>
  <c r="AD25" i="6"/>
  <c r="AE25" i="6"/>
  <c r="AE26" i="6"/>
  <c r="AD26" i="6"/>
  <c r="AE27" i="6"/>
  <c r="AD27" i="6"/>
  <c r="AD28" i="6"/>
  <c r="AE28" i="6"/>
  <c r="AD29" i="6"/>
  <c r="AE29" i="6"/>
  <c r="AE30" i="6"/>
  <c r="AD30" i="6"/>
  <c r="AE31" i="6"/>
  <c r="AD31" i="6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E6" i="8"/>
  <c r="AD6" i="8"/>
  <c r="AE7" i="8"/>
  <c r="AD7" i="8"/>
  <c r="AE8" i="8"/>
  <c r="AD8" i="8"/>
  <c r="AE10" i="8"/>
  <c r="AD10" i="8"/>
  <c r="AE11" i="8"/>
  <c r="AD11" i="8"/>
  <c r="AE12" i="8"/>
  <c r="AD12" i="8"/>
  <c r="AE13" i="8"/>
  <c r="AD13" i="8"/>
  <c r="AD14" i="8"/>
  <c r="AE14" i="8"/>
  <c r="AE15" i="8"/>
  <c r="AD15" i="8"/>
  <c r="AE16" i="8"/>
  <c r="AD16" i="8"/>
  <c r="AE17" i="8"/>
  <c r="AD17" i="8"/>
  <c r="AD18" i="8"/>
  <c r="AE18" i="8"/>
  <c r="AE19" i="8"/>
  <c r="AD19" i="8"/>
  <c r="AE20" i="8"/>
  <c r="AD20" i="8"/>
  <c r="AE21" i="8"/>
  <c r="AD21" i="8"/>
  <c r="AE22" i="8"/>
  <c r="AD22" i="8"/>
  <c r="AE23" i="8"/>
  <c r="AD23" i="8"/>
  <c r="AE24" i="8"/>
  <c r="AD24" i="8"/>
  <c r="AE25" i="8"/>
  <c r="AD25" i="8"/>
  <c r="AE26" i="8"/>
  <c r="AD26" i="8"/>
  <c r="AE27" i="8"/>
  <c r="AD27" i="8"/>
  <c r="AE28" i="8"/>
  <c r="AD28" i="8"/>
  <c r="AE29" i="8"/>
  <c r="AD29" i="8"/>
  <c r="AD30" i="8"/>
  <c r="AE30" i="8"/>
  <c r="AE31" i="8"/>
  <c r="AD31" i="8"/>
  <c r="AD6" i="9"/>
  <c r="AE6" i="9"/>
  <c r="AD7" i="9"/>
  <c r="AE7" i="9"/>
  <c r="AE8" i="9"/>
  <c r="AD8" i="9"/>
  <c r="AE10" i="9"/>
  <c r="AD10" i="9"/>
  <c r="AD11" i="9"/>
  <c r="AE11" i="9"/>
  <c r="AD12" i="9"/>
  <c r="AE12" i="9"/>
  <c r="AE13" i="9"/>
  <c r="AD13" i="9"/>
  <c r="AE14" i="9"/>
  <c r="AD14" i="9"/>
  <c r="AD15" i="9"/>
  <c r="AE15" i="9"/>
  <c r="AD16" i="9"/>
  <c r="AE16" i="9"/>
  <c r="AE17" i="9"/>
  <c r="AD17" i="9"/>
  <c r="AE18" i="9"/>
  <c r="AD18" i="9"/>
  <c r="AD19" i="9"/>
  <c r="AE19" i="9"/>
  <c r="AD20" i="9"/>
  <c r="AE20" i="9"/>
  <c r="AE21" i="9"/>
  <c r="AD21" i="9"/>
  <c r="AE22" i="9"/>
  <c r="AD22" i="9"/>
  <c r="AD23" i="9"/>
  <c r="AE23" i="9"/>
  <c r="AD24" i="9"/>
  <c r="AE24" i="9"/>
  <c r="AE25" i="9"/>
  <c r="AD25" i="9"/>
  <c r="AE26" i="9"/>
  <c r="AD26" i="9"/>
  <c r="AD27" i="9"/>
  <c r="AE27" i="9"/>
  <c r="AD28" i="9"/>
  <c r="AE28" i="9"/>
  <c r="AE29" i="9"/>
  <c r="AD29" i="9"/>
  <c r="AE30" i="9"/>
  <c r="AD30" i="9"/>
  <c r="AD31" i="9"/>
  <c r="AE31" i="9"/>
  <c r="AD6" i="12"/>
  <c r="AD7" i="12"/>
  <c r="AD8" i="12"/>
  <c r="AD11" i="12"/>
  <c r="AD12" i="12"/>
  <c r="AD13" i="12"/>
  <c r="AD14" i="12"/>
  <c r="AD15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9" i="15"/>
  <c r="AD9" i="14"/>
  <c r="AE9" i="14"/>
  <c r="AD9" i="4"/>
  <c r="AE9" i="5"/>
  <c r="AD9" i="5"/>
  <c r="AE9" i="6"/>
  <c r="AD9" i="6"/>
  <c r="AE9" i="8"/>
  <c r="AD9" i="8"/>
  <c r="AD9" i="9"/>
  <c r="AE9" i="9"/>
  <c r="AD9" i="12"/>
  <c r="H30" i="16"/>
  <c r="AE34" i="12" l="1"/>
  <c r="AE34" i="15"/>
  <c r="AD34" i="5"/>
  <c r="AE34" i="5"/>
  <c r="AF8" i="14"/>
  <c r="AF9" i="14" l="1"/>
  <c r="AF31" i="14" l="1"/>
  <c r="AF30" i="14"/>
  <c r="AF29" i="14"/>
  <c r="AF28" i="14"/>
  <c r="AF27" i="14"/>
  <c r="AF25" i="14"/>
  <c r="AF24" i="14"/>
  <c r="AF23" i="14"/>
  <c r="AF22" i="14"/>
  <c r="AF21" i="14"/>
  <c r="AF20" i="14"/>
  <c r="AF19" i="14"/>
  <c r="AF18" i="14"/>
  <c r="AF17" i="14"/>
  <c r="AF16" i="14"/>
  <c r="AF14" i="14"/>
  <c r="AF12" i="14"/>
  <c r="AF11" i="14"/>
  <c r="AF10" i="14"/>
  <c r="AF7" i="14"/>
  <c r="AF6" i="14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C34" i="9"/>
  <c r="AB34" i="9"/>
  <c r="AA34" i="9"/>
  <c r="Z34" i="9"/>
  <c r="Y34" i="9"/>
  <c r="X34" i="9"/>
  <c r="W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C34" i="8"/>
  <c r="AB34" i="8"/>
  <c r="AA34" i="8"/>
  <c r="Z34" i="8"/>
  <c r="Y34" i="8"/>
  <c r="X34" i="8"/>
  <c r="W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C34" i="7"/>
  <c r="AB34" i="7"/>
  <c r="AA34" i="7"/>
  <c r="Z34" i="7"/>
  <c r="Y34" i="7"/>
  <c r="X34" i="7"/>
  <c r="W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C34" i="6"/>
  <c r="AB34" i="6"/>
  <c r="AA34" i="6"/>
  <c r="Z34" i="6"/>
  <c r="Y34" i="6"/>
  <c r="W34" i="6"/>
  <c r="U34" i="6"/>
  <c r="T34" i="6"/>
  <c r="S34" i="6"/>
  <c r="R34" i="6"/>
  <c r="Q34" i="6"/>
  <c r="O34" i="6"/>
  <c r="N34" i="6"/>
  <c r="M34" i="6"/>
  <c r="L34" i="6"/>
  <c r="K34" i="6"/>
  <c r="J34" i="6"/>
  <c r="I34" i="6"/>
  <c r="H34" i="6"/>
  <c r="G34" i="6"/>
  <c r="F34" i="6"/>
  <c r="E34" i="6"/>
  <c r="D34" i="6"/>
  <c r="B34" i="6"/>
  <c r="AC34" i="5"/>
  <c r="AB34" i="5"/>
  <c r="AA34" i="5"/>
  <c r="Y34" i="5"/>
  <c r="X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C34" i="4"/>
  <c r="AB34" i="4"/>
  <c r="AA34" i="4"/>
  <c r="Z34" i="4"/>
  <c r="Y34" i="4"/>
  <c r="X34" i="4"/>
  <c r="W34" i="4"/>
  <c r="U34" i="4"/>
  <c r="T34" i="4"/>
  <c r="S34" i="4"/>
  <c r="R34" i="4"/>
  <c r="Q34" i="4"/>
  <c r="P34" i="4"/>
  <c r="O34" i="4"/>
  <c r="N34" i="4"/>
  <c r="M34" i="4"/>
  <c r="L34" i="4"/>
  <c r="J34" i="4"/>
  <c r="I34" i="4"/>
  <c r="H34" i="4"/>
  <c r="G34" i="4"/>
  <c r="F34" i="4"/>
  <c r="E34" i="4"/>
  <c r="D34" i="4"/>
  <c r="C34" i="4"/>
  <c r="B34" i="4"/>
  <c r="AF15" i="14" l="1"/>
  <c r="V34" i="7"/>
  <c r="V34" i="8"/>
  <c r="V34" i="9"/>
  <c r="V34" i="4"/>
  <c r="V34" i="6"/>
  <c r="P34" i="6"/>
  <c r="X34" i="6"/>
  <c r="Z34" i="5"/>
  <c r="K34" i="4"/>
  <c r="C34" i="6"/>
  <c r="W34" i="5"/>
  <c r="C35" i="14"/>
  <c r="C34" i="14"/>
  <c r="E35" i="14"/>
  <c r="E34" i="14"/>
  <c r="G35" i="14"/>
  <c r="G34" i="14"/>
  <c r="I35" i="14"/>
  <c r="I34" i="14"/>
  <c r="K35" i="14"/>
  <c r="K34" i="14"/>
  <c r="M35" i="14"/>
  <c r="M34" i="14"/>
  <c r="O35" i="14"/>
  <c r="O34" i="14"/>
  <c r="Q35" i="14"/>
  <c r="Q34" i="14"/>
  <c r="S35" i="14"/>
  <c r="S34" i="14"/>
  <c r="U35" i="14"/>
  <c r="U34" i="14"/>
  <c r="W35" i="14"/>
  <c r="W34" i="14"/>
  <c r="Y35" i="14"/>
  <c r="Y34" i="14"/>
  <c r="AA35" i="14"/>
  <c r="AA34" i="14"/>
  <c r="AC35" i="14"/>
  <c r="AC34" i="14"/>
  <c r="B35" i="14"/>
  <c r="B34" i="14"/>
  <c r="D35" i="14"/>
  <c r="D34" i="14"/>
  <c r="F35" i="14"/>
  <c r="F34" i="14"/>
  <c r="H35" i="14"/>
  <c r="H34" i="14"/>
  <c r="J35" i="14"/>
  <c r="J34" i="14"/>
  <c r="L35" i="14"/>
  <c r="L34" i="14"/>
  <c r="N35" i="14"/>
  <c r="N34" i="14"/>
  <c r="P35" i="14"/>
  <c r="P34" i="14"/>
  <c r="R35" i="14"/>
  <c r="R34" i="14"/>
  <c r="T35" i="14"/>
  <c r="T34" i="14"/>
  <c r="V35" i="14"/>
  <c r="V34" i="14"/>
  <c r="X35" i="14"/>
  <c r="X34" i="14"/>
  <c r="Z35" i="14"/>
  <c r="Z34" i="14"/>
  <c r="AB35" i="14"/>
  <c r="AB34" i="14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E34" i="9" l="1"/>
  <c r="AD34" i="7"/>
  <c r="AE34" i="6"/>
  <c r="AE34" i="8"/>
  <c r="AD34" i="6"/>
  <c r="AE34" i="14"/>
  <c r="AD34" i="8"/>
  <c r="AD34" i="4"/>
  <c r="AD34" i="9"/>
  <c r="AD34" i="14"/>
  <c r="AD34" i="15"/>
  <c r="AD34" i="12"/>
</calcChain>
</file>

<file path=xl/sharedStrings.xml><?xml version="1.0" encoding="utf-8"?>
<sst xmlns="http://schemas.openxmlformats.org/spreadsheetml/2006/main" count="757" uniqueCount="149">
  <si>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</si>
  <si>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</si>
  <si>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</si>
  <si>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</si>
  <si>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</si>
  <si>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</si>
  <si>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</si>
  <si>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</si>
  <si>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</si>
  <si>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</si>
  <si>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</si>
  <si>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</si>
  <si>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</si>
  <si>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</si>
  <si>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</si>
  <si>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</si>
  <si>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</si>
  <si>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</si>
  <si>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</si>
  <si>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</si>
  <si>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</si>
  <si>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</si>
  <si>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</si>
  <si>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</si>
  <si>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</si>
  <si>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</si>
  <si>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</si>
  <si>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</si>
  <si>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</si>
  <si>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</si>
  <si>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</si>
  <si>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</si>
  <si>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</si>
  <si>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</si>
  <si>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</si>
  <si>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</si>
  <si>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</si>
  <si>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</si>
  <si>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</si>
  <si>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</si>
  <si>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</si>
  <si>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</si>
  <si>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</si>
  <si>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</si>
  <si>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</si>
  <si>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</si>
  <si>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</si>
  <si>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</si>
  <si>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</si>
  <si>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</si>
  <si>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</si>
  <si>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</si>
  <si>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</si>
  <si>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Dias sem chuvas</t>
  </si>
  <si>
    <t>no mês</t>
  </si>
  <si>
    <t xml:space="preserve"> Bataguassu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</si>
  <si>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</si>
  <si>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</si>
  <si>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</si>
  <si>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</si>
  <si>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</si>
  <si>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</si>
  <si>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</si>
  <si>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</si>
  <si>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</si>
  <si>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</si>
  <si>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</si>
  <si>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</si>
  <si>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</si>
  <si>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</si>
  <si>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</si>
  <si>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</si>
  <si>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</si>
  <si>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</si>
  <si>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</si>
  <si>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</si>
  <si>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</si>
  <si>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</si>
  <si>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</si>
  <si>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</si>
  <si>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</si>
  <si>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</si>
  <si>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</si>
  <si>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</si>
  <si>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</si>
  <si>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</si>
  <si>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</si>
  <si>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</si>
  <si>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</si>
  <si>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</si>
  <si>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</si>
  <si>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</si>
  <si>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</si>
  <si>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</si>
  <si>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</si>
  <si>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</si>
  <si>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</si>
  <si>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</si>
  <si>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</si>
  <si>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</si>
  <si>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</si>
  <si>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</si>
  <si>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</si>
  <si>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</si>
  <si>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</si>
  <si>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</si>
  <si>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</si>
  <si>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</si>
  <si>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</si>
  <si>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</si>
  <si>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</si>
  <si>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</si>
  <si>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</si>
  <si>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</si>
  <si>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</si>
  <si>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</si>
  <si>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</si>
  <si>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</si>
  <si>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</si>
  <si>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</si>
  <si>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</si>
  <si>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</si>
  <si>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</si>
  <si>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</si>
  <si>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</si>
  <si>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</si>
  <si>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</si>
  <si>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</si>
  <si>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</si>
  <si>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</si>
  <si>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</si>
  <si>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</si>
  <si>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</si>
  <si>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*</t>
  </si>
  <si>
    <t>Fonte : Inmet/Semagro/Agraer/Cemtec-MS</t>
  </si>
  <si>
    <t>(*) Nenhuma Infotmação Disponivel pelo INMET</t>
  </si>
  <si>
    <t>Ma. Franciane Rodrigues</t>
  </si>
  <si>
    <t>CoordenadoraTécnica/Cemtec</t>
  </si>
  <si>
    <t>Fevereiro/2018</t>
  </si>
  <si>
    <t>Fevereoiro/2018</t>
  </si>
  <si>
    <t>SE</t>
  </si>
  <si>
    <t>L</t>
  </si>
  <si>
    <t>NE</t>
  </si>
  <si>
    <t>N</t>
  </si>
  <si>
    <t>S</t>
  </si>
  <si>
    <t>L/SE</t>
  </si>
  <si>
    <t>SO</t>
  </si>
  <si>
    <t>Camapuã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</si>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</sst>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6" fillId="0" borderId="0" xfId="0" applyFont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1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1" xfId="0" applyNumberForma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 applyFill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9" fillId="2" borderId="0" xfId="2" applyFont="1" applyFill="1" applyAlignment="1" applyProtection="1"/>
    <xf numFmtId="0" fontId="0" fillId="2" borderId="0" xfId="0" applyFill="1" applyBorder="1" applyAlignment="1"/>
    <xf numFmtId="0" fontId="19" fillId="2" borderId="0" xfId="2" applyFill="1" applyAlignment="1" applyProtection="1"/>
    <xf numFmtId="0" fontId="0" fillId="2" borderId="0" xfId="0" applyFill="1" applyAlignment="1"/>
    <xf numFmtId="0" fontId="0" fillId="0" borderId="0" xfId="0" applyAlignment="1"/>
    <xf numFmtId="0" fontId="0" fillId="0" borderId="0" xfId="0" applyFill="1" applyAlignment="1"/>
    <xf numFmtId="2" fontId="4" fillId="3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0" xfId="0" applyFill="1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/>
    <xf numFmtId="0" fontId="13" fillId="2" borderId="1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2" fontId="9" fillId="4" borderId="1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2" fontId="6" fillId="5" borderId="1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2" fontId="4" fillId="3" borderId="21" xfId="0" applyNumberFormat="1" applyFont="1" applyFill="1" applyBorder="1" applyAlignment="1">
      <alignment horizontal="center" vertical="center"/>
    </xf>
    <xf numFmtId="2" fontId="9" fillId="4" borderId="21" xfId="0" applyNumberFormat="1" applyFont="1" applyFill="1" applyBorder="1" applyAlignment="1">
      <alignment horizontal="center" vertical="center"/>
    </xf>
    <xf numFmtId="2" fontId="9" fillId="5" borderId="2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9" fillId="4" borderId="22" xfId="0" applyNumberFormat="1" applyFont="1" applyFill="1" applyBorder="1" applyAlignment="1">
      <alignment horizontal="center" vertical="center"/>
    </xf>
    <xf numFmtId="2" fontId="4" fillId="5" borderId="22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2" borderId="16" xfId="0" applyFont="1" applyFill="1" applyBorder="1"/>
    <xf numFmtId="0" fontId="12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2" fontId="17" fillId="8" borderId="17" xfId="0" applyNumberFormat="1" applyFont="1" applyFill="1" applyBorder="1" applyAlignment="1">
      <alignment horizontal="center" vertical="center"/>
    </xf>
    <xf numFmtId="2" fontId="13" fillId="0" borderId="19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/>
    </xf>
    <xf numFmtId="14" fontId="13" fillId="0" borderId="17" xfId="0" applyNumberFormat="1" applyFont="1" applyBorder="1" applyAlignment="1">
      <alignment horizontal="center"/>
    </xf>
    <xf numFmtId="0" fontId="2" fillId="1" borderId="17" xfId="0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/>
    </xf>
    <xf numFmtId="1" fontId="9" fillId="2" borderId="10" xfId="0" applyNumberFormat="1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 vertical="center"/>
    </xf>
    <xf numFmtId="2" fontId="9" fillId="6" borderId="25" xfId="0" applyNumberFormat="1" applyFont="1" applyFill="1" applyBorder="1" applyAlignment="1">
      <alignment horizontal="center" vertical="center"/>
    </xf>
    <xf numFmtId="2" fontId="9" fillId="4" borderId="25" xfId="0" applyNumberFormat="1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285750</xdr:colOff>
      <xdr:row>39</xdr:row>
      <xdr:rowOff>116418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524750"/>
          <a:ext cx="1672168" cy="529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37</xdr:row>
      <xdr:rowOff>10584</xdr:rowOff>
    </xdr:from>
    <xdr:to>
      <xdr:col>9</xdr:col>
      <xdr:colOff>42334</xdr:colOff>
      <xdr:row>39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30584"/>
          <a:ext cx="1386416" cy="455083"/>
        </a:xfrm>
        <a:prstGeom prst="rect">
          <a:avLst/>
        </a:prstGeom>
      </xdr:spPr>
    </xdr:pic>
    <xdr:clientData/>
  </xdr:twoCellAnchor>
  <xdr:twoCellAnchor editAs="oneCell">
    <xdr:from>
      <xdr:col>26</xdr:col>
      <xdr:colOff>211667</xdr:colOff>
      <xdr:row>35</xdr:row>
      <xdr:rowOff>105833</xdr:rowOff>
    </xdr:from>
    <xdr:to>
      <xdr:col>29</xdr:col>
      <xdr:colOff>232832</xdr:colOff>
      <xdr:row>39</xdr:row>
      <xdr:rowOff>31750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0417" y="7408333"/>
          <a:ext cx="1111248" cy="560917"/>
        </a:xfrm>
        <a:prstGeom prst="rect">
          <a:avLst/>
        </a:prstGeom>
      </xdr:spPr>
    </xdr:pic>
    <xdr:clientData/>
  </xdr:twoCellAnchor>
  <xdr:twoCellAnchor editAs="oneCell">
    <xdr:from>
      <xdr:col>15</xdr:col>
      <xdr:colOff>201085</xdr:colOff>
      <xdr:row>35</xdr:row>
      <xdr:rowOff>158749</xdr:rowOff>
    </xdr:from>
    <xdr:to>
      <xdr:col>19</xdr:col>
      <xdr:colOff>41539</xdr:colOff>
      <xdr:row>39</xdr:row>
      <xdr:rowOff>109538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61668" y="7461249"/>
          <a:ext cx="1279788" cy="5857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2</xdr:col>
      <xdr:colOff>285750</xdr:colOff>
      <xdr:row>40</xdr:row>
      <xdr:rowOff>127002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148168</xdr:colOff>
      <xdr:row>36</xdr:row>
      <xdr:rowOff>148168</xdr:rowOff>
    </xdr:from>
    <xdr:to>
      <xdr:col>9</xdr:col>
      <xdr:colOff>95251</xdr:colOff>
      <xdr:row>39</xdr:row>
      <xdr:rowOff>137585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668" y="7620001"/>
          <a:ext cx="1957916" cy="465667"/>
        </a:xfrm>
        <a:prstGeom prst="rect">
          <a:avLst/>
        </a:prstGeom>
      </xdr:spPr>
    </xdr:pic>
    <xdr:clientData/>
  </xdr:twoCellAnchor>
  <xdr:twoCellAnchor editAs="oneCell">
    <xdr:from>
      <xdr:col>28</xdr:col>
      <xdr:colOff>211667</xdr:colOff>
      <xdr:row>35</xdr:row>
      <xdr:rowOff>42334</xdr:rowOff>
    </xdr:from>
    <xdr:to>
      <xdr:col>31</xdr:col>
      <xdr:colOff>1026583</xdr:colOff>
      <xdr:row>40</xdr:row>
      <xdr:rowOff>31751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9417" y="7355417"/>
          <a:ext cx="2391833" cy="783167"/>
        </a:xfrm>
        <a:prstGeom prst="rect">
          <a:avLst/>
        </a:prstGeom>
      </xdr:spPr>
    </xdr:pic>
    <xdr:clientData/>
  </xdr:twoCellAnchor>
  <xdr:twoCellAnchor editAs="oneCell">
    <xdr:from>
      <xdr:col>23</xdr:col>
      <xdr:colOff>423333</xdr:colOff>
      <xdr:row>35</xdr:row>
      <xdr:rowOff>148167</xdr:rowOff>
    </xdr:from>
    <xdr:to>
      <xdr:col>27</xdr:col>
      <xdr:colOff>423332</xdr:colOff>
      <xdr:row>40</xdr:row>
      <xdr:rowOff>141289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11969750" y="7461250"/>
          <a:ext cx="1777999" cy="7868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285750</xdr:colOff>
      <xdr:row>39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37</xdr:row>
      <xdr:rowOff>10584</xdr:rowOff>
    </xdr:from>
    <xdr:to>
      <xdr:col>9</xdr:col>
      <xdr:colOff>42334</xdr:colOff>
      <xdr:row>39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02009"/>
          <a:ext cx="1394883" cy="461433"/>
        </a:xfrm>
        <a:prstGeom prst="rect">
          <a:avLst/>
        </a:prstGeom>
      </xdr:spPr>
    </xdr:pic>
    <xdr:clientData/>
  </xdr:twoCellAnchor>
  <xdr:twoCellAnchor editAs="oneCell">
    <xdr:from>
      <xdr:col>26</xdr:col>
      <xdr:colOff>148166</xdr:colOff>
      <xdr:row>35</xdr:row>
      <xdr:rowOff>148166</xdr:rowOff>
    </xdr:from>
    <xdr:to>
      <xdr:col>30</xdr:col>
      <xdr:colOff>148164</xdr:colOff>
      <xdr:row>39</xdr:row>
      <xdr:rowOff>84666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4583" y="7450666"/>
          <a:ext cx="1587498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116416</xdr:colOff>
      <xdr:row>35</xdr:row>
      <xdr:rowOff>158748</xdr:rowOff>
    </xdr:from>
    <xdr:to>
      <xdr:col>18</xdr:col>
      <xdr:colOff>189703</xdr:colOff>
      <xdr:row>39</xdr:row>
      <xdr:rowOff>56619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34666" y="7461248"/>
          <a:ext cx="1152787" cy="5328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285750</xdr:colOff>
      <xdr:row>39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37</xdr:row>
      <xdr:rowOff>10584</xdr:rowOff>
    </xdr:from>
    <xdr:to>
      <xdr:col>9</xdr:col>
      <xdr:colOff>42334</xdr:colOff>
      <xdr:row>39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02009"/>
          <a:ext cx="1394883" cy="461433"/>
        </a:xfrm>
        <a:prstGeom prst="rect">
          <a:avLst/>
        </a:prstGeom>
      </xdr:spPr>
    </xdr:pic>
    <xdr:clientData/>
  </xdr:twoCellAnchor>
  <xdr:twoCellAnchor editAs="oneCell">
    <xdr:from>
      <xdr:col>26</xdr:col>
      <xdr:colOff>285749</xdr:colOff>
      <xdr:row>35</xdr:row>
      <xdr:rowOff>137584</xdr:rowOff>
    </xdr:from>
    <xdr:to>
      <xdr:col>30</xdr:col>
      <xdr:colOff>169332</xdr:colOff>
      <xdr:row>39</xdr:row>
      <xdr:rowOff>74084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2166" y="7440084"/>
          <a:ext cx="1428749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36</xdr:row>
      <xdr:rowOff>63499</xdr:rowOff>
    </xdr:from>
    <xdr:to>
      <xdr:col>18</xdr:col>
      <xdr:colOff>328083</xdr:colOff>
      <xdr:row>39</xdr:row>
      <xdr:rowOff>120120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08750" y="7524749"/>
          <a:ext cx="1217083" cy="5328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285750</xdr:colOff>
      <xdr:row>39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37</xdr:row>
      <xdr:rowOff>10584</xdr:rowOff>
    </xdr:from>
    <xdr:to>
      <xdr:col>9</xdr:col>
      <xdr:colOff>42334</xdr:colOff>
      <xdr:row>39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02009"/>
          <a:ext cx="1394883" cy="46143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95249</xdr:rowOff>
    </xdr:from>
    <xdr:to>
      <xdr:col>29</xdr:col>
      <xdr:colOff>232832</xdr:colOff>
      <xdr:row>39</xdr:row>
      <xdr:rowOff>31749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6417" y="7397749"/>
          <a:ext cx="1312332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158750</xdr:colOff>
      <xdr:row>35</xdr:row>
      <xdr:rowOff>148166</xdr:rowOff>
    </xdr:from>
    <xdr:to>
      <xdr:col>18</xdr:col>
      <xdr:colOff>285749</xdr:colOff>
      <xdr:row>39</xdr:row>
      <xdr:rowOff>109538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77000" y="7450666"/>
          <a:ext cx="1206499" cy="596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285750</xdr:colOff>
      <xdr:row>39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127001</xdr:colOff>
      <xdr:row>36</xdr:row>
      <xdr:rowOff>21167</xdr:rowOff>
    </xdr:from>
    <xdr:to>
      <xdr:col>9</xdr:col>
      <xdr:colOff>74084</xdr:colOff>
      <xdr:row>39</xdr:row>
      <xdr:rowOff>10583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1" y="7482417"/>
          <a:ext cx="1682750" cy="465666"/>
        </a:xfrm>
        <a:prstGeom prst="rect">
          <a:avLst/>
        </a:prstGeom>
      </xdr:spPr>
    </xdr:pic>
    <xdr:clientData/>
  </xdr:twoCellAnchor>
  <xdr:twoCellAnchor editAs="oneCell">
    <xdr:from>
      <xdr:col>26</xdr:col>
      <xdr:colOff>254000</xdr:colOff>
      <xdr:row>35</xdr:row>
      <xdr:rowOff>63500</xdr:rowOff>
    </xdr:from>
    <xdr:to>
      <xdr:col>30</xdr:col>
      <xdr:colOff>317498</xdr:colOff>
      <xdr:row>39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7366000"/>
          <a:ext cx="1873248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243417</xdr:colOff>
      <xdr:row>35</xdr:row>
      <xdr:rowOff>31749</xdr:rowOff>
    </xdr:from>
    <xdr:to>
      <xdr:col>19</xdr:col>
      <xdr:colOff>83871</xdr:colOff>
      <xdr:row>38</xdr:row>
      <xdr:rowOff>151871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598834" y="7334249"/>
          <a:ext cx="1576120" cy="596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285750</xdr:colOff>
      <xdr:row>39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37</xdr:row>
      <xdr:rowOff>10584</xdr:rowOff>
    </xdr:from>
    <xdr:to>
      <xdr:col>9</xdr:col>
      <xdr:colOff>42334</xdr:colOff>
      <xdr:row>39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02009"/>
          <a:ext cx="1394883" cy="461433"/>
        </a:xfrm>
        <a:prstGeom prst="rect">
          <a:avLst/>
        </a:prstGeom>
      </xdr:spPr>
    </xdr:pic>
    <xdr:clientData/>
  </xdr:twoCellAnchor>
  <xdr:twoCellAnchor editAs="oneCell">
    <xdr:from>
      <xdr:col>26</xdr:col>
      <xdr:colOff>126999</xdr:colOff>
      <xdr:row>35</xdr:row>
      <xdr:rowOff>127000</xdr:rowOff>
    </xdr:from>
    <xdr:to>
      <xdr:col>30</xdr:col>
      <xdr:colOff>380998</xdr:colOff>
      <xdr:row>39</xdr:row>
      <xdr:rowOff>63500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3416" y="7429500"/>
          <a:ext cx="1799165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179918</xdr:colOff>
      <xdr:row>35</xdr:row>
      <xdr:rowOff>148166</xdr:rowOff>
    </xdr:from>
    <xdr:to>
      <xdr:col>19</xdr:col>
      <xdr:colOff>20372</xdr:colOff>
      <xdr:row>39</xdr:row>
      <xdr:rowOff>109538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98168" y="7450666"/>
          <a:ext cx="1279787" cy="596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285750</xdr:colOff>
      <xdr:row>39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37</xdr:row>
      <xdr:rowOff>10584</xdr:rowOff>
    </xdr:from>
    <xdr:to>
      <xdr:col>9</xdr:col>
      <xdr:colOff>42334</xdr:colOff>
      <xdr:row>39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02009"/>
          <a:ext cx="1394883" cy="461433"/>
        </a:xfrm>
        <a:prstGeom prst="rect">
          <a:avLst/>
        </a:prstGeom>
      </xdr:spPr>
    </xdr:pic>
    <xdr:clientData/>
  </xdr:twoCellAnchor>
  <xdr:twoCellAnchor editAs="oneCell">
    <xdr:from>
      <xdr:col>26</xdr:col>
      <xdr:colOff>338666</xdr:colOff>
      <xdr:row>35</xdr:row>
      <xdr:rowOff>105833</xdr:rowOff>
    </xdr:from>
    <xdr:to>
      <xdr:col>30</xdr:col>
      <xdr:colOff>349247</xdr:colOff>
      <xdr:row>39</xdr:row>
      <xdr:rowOff>42333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166" y="7408333"/>
          <a:ext cx="1587498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158750</xdr:colOff>
      <xdr:row>36</xdr:row>
      <xdr:rowOff>42332</xdr:rowOff>
    </xdr:from>
    <xdr:to>
      <xdr:col>18</xdr:col>
      <xdr:colOff>359038</xdr:colOff>
      <xdr:row>39</xdr:row>
      <xdr:rowOff>162454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51083" y="7503582"/>
          <a:ext cx="1279788" cy="596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2</xdr:col>
      <xdr:colOff>285750</xdr:colOff>
      <xdr:row>40</xdr:row>
      <xdr:rowOff>125943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38</xdr:row>
      <xdr:rowOff>10584</xdr:rowOff>
    </xdr:from>
    <xdr:to>
      <xdr:col>9</xdr:col>
      <xdr:colOff>42334</xdr:colOff>
      <xdr:row>40</xdr:row>
      <xdr:rowOff>157692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02009"/>
          <a:ext cx="1394883" cy="461433"/>
        </a:xfrm>
        <a:prstGeom prst="rect">
          <a:avLst/>
        </a:prstGeom>
      </xdr:spPr>
    </xdr:pic>
    <xdr:clientData/>
  </xdr:twoCellAnchor>
  <xdr:twoCellAnchor editAs="oneCell">
    <xdr:from>
      <xdr:col>26</xdr:col>
      <xdr:colOff>229657</xdr:colOff>
      <xdr:row>36</xdr:row>
      <xdr:rowOff>118533</xdr:rowOff>
    </xdr:from>
    <xdr:to>
      <xdr:col>29</xdr:col>
      <xdr:colOff>896407</xdr:colOff>
      <xdr:row>40</xdr:row>
      <xdr:rowOff>53975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082" y="6043083"/>
          <a:ext cx="1381125" cy="583142"/>
        </a:xfrm>
        <a:prstGeom prst="rect">
          <a:avLst/>
        </a:prstGeom>
      </xdr:spPr>
    </xdr:pic>
    <xdr:clientData/>
  </xdr:twoCellAnchor>
  <xdr:twoCellAnchor editAs="oneCell">
    <xdr:from>
      <xdr:col>16</xdr:col>
      <xdr:colOff>29634</xdr:colOff>
      <xdr:row>38</xdr:row>
      <xdr:rowOff>1</xdr:rowOff>
    </xdr:from>
    <xdr:to>
      <xdr:col>19</xdr:col>
      <xdr:colOff>108213</xdr:colOff>
      <xdr:row>40</xdr:row>
      <xdr:rowOff>159281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668434" y="6248401"/>
          <a:ext cx="792954" cy="483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3</xdr:col>
      <xdr:colOff>31750</xdr:colOff>
      <xdr:row>39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37</xdr:row>
      <xdr:rowOff>10584</xdr:rowOff>
    </xdr:from>
    <xdr:to>
      <xdr:col>9</xdr:col>
      <xdr:colOff>105833</xdr:colOff>
      <xdr:row>39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7602009"/>
          <a:ext cx="1394883" cy="461433"/>
        </a:xfrm>
        <a:prstGeom prst="rect">
          <a:avLst/>
        </a:prstGeom>
      </xdr:spPr>
    </xdr:pic>
    <xdr:clientData/>
  </xdr:twoCellAnchor>
  <xdr:twoCellAnchor editAs="oneCell">
    <xdr:from>
      <xdr:col>25</xdr:col>
      <xdr:colOff>105833</xdr:colOff>
      <xdr:row>34</xdr:row>
      <xdr:rowOff>63499</xdr:rowOff>
    </xdr:from>
    <xdr:to>
      <xdr:col>29</xdr:col>
      <xdr:colOff>370414</xdr:colOff>
      <xdr:row>37</xdr:row>
      <xdr:rowOff>158749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7333" y="7207249"/>
          <a:ext cx="1693331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74084</xdr:colOff>
      <xdr:row>35</xdr:row>
      <xdr:rowOff>137583</xdr:rowOff>
    </xdr:from>
    <xdr:to>
      <xdr:col>18</xdr:col>
      <xdr:colOff>337872</xdr:colOff>
      <xdr:row>39</xdr:row>
      <xdr:rowOff>98955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98167" y="7440083"/>
          <a:ext cx="1279788" cy="596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30.699999999999992</v>
          </cell>
          <cell r="C26">
            <v>32.9</v>
          </cell>
          <cell r="D26">
            <v>26.4</v>
          </cell>
          <cell r="E26">
            <v>44.454545454545453</v>
          </cell>
          <cell r="F26">
            <v>65</v>
          </cell>
          <cell r="G26">
            <v>28</v>
          </cell>
          <cell r="H26">
            <v>14.04</v>
          </cell>
          <cell r="I26" t="str">
            <v>SO</v>
          </cell>
          <cell r="J26">
            <v>28.08</v>
          </cell>
          <cell r="K26">
            <v>1.8</v>
          </cell>
        </row>
        <row r="27">
          <cell r="B27">
            <v>24.904166666666658</v>
          </cell>
          <cell r="C27">
            <v>33.4</v>
          </cell>
          <cell r="D27">
            <v>15.9</v>
          </cell>
          <cell r="E27">
            <v>64.25</v>
          </cell>
          <cell r="F27">
            <v>99</v>
          </cell>
          <cell r="G27">
            <v>24</v>
          </cell>
          <cell r="H27">
            <v>9.3600000000000012</v>
          </cell>
          <cell r="I27" t="str">
            <v>SO</v>
          </cell>
          <cell r="J27">
            <v>23.400000000000002</v>
          </cell>
          <cell r="K27">
            <v>0</v>
          </cell>
        </row>
        <row r="28">
          <cell r="B28">
            <v>25.350000000000005</v>
          </cell>
          <cell r="C28">
            <v>33.9</v>
          </cell>
          <cell r="D28">
            <v>20.3</v>
          </cell>
          <cell r="E28">
            <v>78.666666666666671</v>
          </cell>
          <cell r="F28">
            <v>97</v>
          </cell>
          <cell r="G28">
            <v>39</v>
          </cell>
          <cell r="H28">
            <v>8.2799999999999994</v>
          </cell>
          <cell r="I28" t="str">
            <v>SO</v>
          </cell>
          <cell r="J28">
            <v>34.200000000000003</v>
          </cell>
          <cell r="K28">
            <v>1</v>
          </cell>
        </row>
        <row r="29">
          <cell r="B29">
            <v>25.641666666666666</v>
          </cell>
          <cell r="C29">
            <v>30.9</v>
          </cell>
          <cell r="D29">
            <v>21.3</v>
          </cell>
          <cell r="E29">
            <v>82.791666666666671</v>
          </cell>
          <cell r="F29">
            <v>100</v>
          </cell>
          <cell r="G29">
            <v>57</v>
          </cell>
          <cell r="H29">
            <v>9</v>
          </cell>
          <cell r="I29" t="str">
            <v>SO</v>
          </cell>
          <cell r="J29">
            <v>27.36</v>
          </cell>
          <cell r="K29">
            <v>6.4</v>
          </cell>
        </row>
        <row r="30">
          <cell r="B30">
            <v>25.366666666666674</v>
          </cell>
          <cell r="C30">
            <v>30.9</v>
          </cell>
          <cell r="D30">
            <v>21.8</v>
          </cell>
          <cell r="E30">
            <v>83.541666666666671</v>
          </cell>
          <cell r="F30">
            <v>99</v>
          </cell>
          <cell r="G30">
            <v>54</v>
          </cell>
          <cell r="H30">
            <v>11.520000000000001</v>
          </cell>
          <cell r="I30" t="str">
            <v>SO</v>
          </cell>
          <cell r="J30">
            <v>24.840000000000003</v>
          </cell>
          <cell r="K30">
            <v>30.6</v>
          </cell>
        </row>
        <row r="31">
          <cell r="B31">
            <v>25.645833333333329</v>
          </cell>
          <cell r="C31">
            <v>32</v>
          </cell>
          <cell r="D31">
            <v>23.3</v>
          </cell>
          <cell r="E31">
            <v>86.5</v>
          </cell>
          <cell r="F31">
            <v>99</v>
          </cell>
          <cell r="G31">
            <v>53</v>
          </cell>
          <cell r="H31">
            <v>10.44</v>
          </cell>
          <cell r="I31" t="str">
            <v>SO</v>
          </cell>
          <cell r="J31">
            <v>40.680000000000007</v>
          </cell>
          <cell r="K31">
            <v>2.6</v>
          </cell>
        </row>
        <row r="32">
          <cell r="B32">
            <v>25.212499999999995</v>
          </cell>
          <cell r="C32">
            <v>33.299999999999997</v>
          </cell>
          <cell r="D32">
            <v>20.8</v>
          </cell>
          <cell r="E32">
            <v>84.958333333333329</v>
          </cell>
          <cell r="F32">
            <v>100</v>
          </cell>
          <cell r="G32">
            <v>50</v>
          </cell>
          <cell r="H32">
            <v>11.520000000000001</v>
          </cell>
          <cell r="I32" t="str">
            <v>SO</v>
          </cell>
          <cell r="J32">
            <v>57.6</v>
          </cell>
          <cell r="K32">
            <v>0.4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24.358333333333331</v>
          </cell>
          <cell r="C5">
            <v>30.6</v>
          </cell>
          <cell r="D5">
            <v>21.7</v>
          </cell>
          <cell r="E5">
            <v>86.458333333333329</v>
          </cell>
          <cell r="F5">
            <v>97</v>
          </cell>
          <cell r="G5">
            <v>55</v>
          </cell>
          <cell r="H5">
            <v>21.240000000000002</v>
          </cell>
          <cell r="I5" t="str">
            <v>SE</v>
          </cell>
          <cell r="J5">
            <v>38.159999999999997</v>
          </cell>
          <cell r="K5">
            <v>42</v>
          </cell>
        </row>
        <row r="6">
          <cell r="B6">
            <v>25.341666666666665</v>
          </cell>
          <cell r="C6">
            <v>31.5</v>
          </cell>
          <cell r="D6">
            <v>20</v>
          </cell>
          <cell r="E6">
            <v>70.291666666666671</v>
          </cell>
          <cell r="F6">
            <v>96</v>
          </cell>
          <cell r="G6">
            <v>45</v>
          </cell>
          <cell r="H6">
            <v>15.48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25.112500000000001</v>
          </cell>
          <cell r="C7">
            <v>30.9</v>
          </cell>
          <cell r="D7">
            <v>20.8</v>
          </cell>
          <cell r="E7">
            <v>64.416666666666671</v>
          </cell>
          <cell r="F7">
            <v>88</v>
          </cell>
          <cell r="G7">
            <v>38</v>
          </cell>
          <cell r="H7">
            <v>14.04</v>
          </cell>
          <cell r="I7" t="str">
            <v>SE</v>
          </cell>
          <cell r="J7">
            <v>27</v>
          </cell>
          <cell r="K7">
            <v>0</v>
          </cell>
        </row>
        <row r="8">
          <cell r="B8">
            <v>24.829166666666662</v>
          </cell>
          <cell r="C8">
            <v>32.1</v>
          </cell>
          <cell r="D8">
            <v>19.100000000000001</v>
          </cell>
          <cell r="E8">
            <v>68.541666666666671</v>
          </cell>
          <cell r="F8">
            <v>92</v>
          </cell>
          <cell r="G8">
            <v>42</v>
          </cell>
          <cell r="H8">
            <v>16.2</v>
          </cell>
          <cell r="I8" t="str">
            <v>L</v>
          </cell>
          <cell r="J8">
            <v>38.159999999999997</v>
          </cell>
          <cell r="K8">
            <v>0.2</v>
          </cell>
        </row>
        <row r="9">
          <cell r="B9">
            <v>24.516666666666662</v>
          </cell>
          <cell r="C9">
            <v>31.4</v>
          </cell>
          <cell r="D9">
            <v>18.7</v>
          </cell>
          <cell r="E9">
            <v>67.166666666666671</v>
          </cell>
          <cell r="F9">
            <v>93</v>
          </cell>
          <cell r="G9">
            <v>38</v>
          </cell>
          <cell r="H9">
            <v>15.840000000000002</v>
          </cell>
          <cell r="I9" t="str">
            <v>L</v>
          </cell>
          <cell r="J9">
            <v>27.720000000000002</v>
          </cell>
          <cell r="K9">
            <v>0</v>
          </cell>
        </row>
        <row r="10">
          <cell r="B10">
            <v>24.316666666666666</v>
          </cell>
          <cell r="C10">
            <v>32.6</v>
          </cell>
          <cell r="D10">
            <v>18.2</v>
          </cell>
          <cell r="E10">
            <v>64.416666666666671</v>
          </cell>
          <cell r="F10">
            <v>92</v>
          </cell>
          <cell r="G10">
            <v>30</v>
          </cell>
          <cell r="H10">
            <v>16.559999999999999</v>
          </cell>
          <cell r="I10" t="str">
            <v>NE</v>
          </cell>
          <cell r="J10">
            <v>23.400000000000002</v>
          </cell>
          <cell r="K10">
            <v>0</v>
          </cell>
        </row>
        <row r="11">
          <cell r="B11">
            <v>24.820833333333329</v>
          </cell>
          <cell r="C11">
            <v>32.700000000000003</v>
          </cell>
          <cell r="D11">
            <v>18.899999999999999</v>
          </cell>
          <cell r="E11">
            <v>70.041666666666671</v>
          </cell>
          <cell r="F11">
            <v>95</v>
          </cell>
          <cell r="G11">
            <v>39</v>
          </cell>
          <cell r="H11">
            <v>16.2</v>
          </cell>
          <cell r="I11" t="str">
            <v>NE</v>
          </cell>
          <cell r="J11">
            <v>31.319999999999997</v>
          </cell>
          <cell r="K11">
            <v>0</v>
          </cell>
        </row>
        <row r="12">
          <cell r="B12">
            <v>23.908333333333335</v>
          </cell>
          <cell r="C12">
            <v>31.7</v>
          </cell>
          <cell r="D12">
            <v>19.899999999999999</v>
          </cell>
          <cell r="E12">
            <v>78.125</v>
          </cell>
          <cell r="F12">
            <v>96</v>
          </cell>
          <cell r="G12">
            <v>47</v>
          </cell>
          <cell r="H12">
            <v>15.840000000000002</v>
          </cell>
          <cell r="I12" t="str">
            <v>NE</v>
          </cell>
          <cell r="J12">
            <v>50.04</v>
          </cell>
          <cell r="K12">
            <v>36.799999999999997</v>
          </cell>
        </row>
        <row r="13">
          <cell r="B13">
            <v>23.641666666666669</v>
          </cell>
          <cell r="C13">
            <v>31.4</v>
          </cell>
          <cell r="D13">
            <v>20</v>
          </cell>
          <cell r="E13">
            <v>83.708333333333329</v>
          </cell>
          <cell r="F13">
            <v>95</v>
          </cell>
          <cell r="G13">
            <v>51</v>
          </cell>
          <cell r="H13">
            <v>20.16</v>
          </cell>
          <cell r="I13" t="str">
            <v>NE</v>
          </cell>
          <cell r="J13">
            <v>37.800000000000004</v>
          </cell>
          <cell r="K13">
            <v>2.4</v>
          </cell>
        </row>
        <row r="14">
          <cell r="B14">
            <v>23.579166666666669</v>
          </cell>
          <cell r="C14">
            <v>28.7</v>
          </cell>
          <cell r="D14">
            <v>21.2</v>
          </cell>
          <cell r="E14">
            <v>85.5</v>
          </cell>
          <cell r="F14">
            <v>97</v>
          </cell>
          <cell r="G14">
            <v>54</v>
          </cell>
          <cell r="H14">
            <v>20.16</v>
          </cell>
          <cell r="I14" t="str">
            <v>N</v>
          </cell>
          <cell r="J14">
            <v>34.200000000000003</v>
          </cell>
          <cell r="K14">
            <v>23.200000000000003</v>
          </cell>
        </row>
        <row r="15">
          <cell r="B15">
            <v>22.483333333333331</v>
          </cell>
          <cell r="C15">
            <v>28.4</v>
          </cell>
          <cell r="D15">
            <v>20.6</v>
          </cell>
          <cell r="E15">
            <v>89.833333333333329</v>
          </cell>
          <cell r="F15">
            <v>96</v>
          </cell>
          <cell r="G15">
            <v>60</v>
          </cell>
          <cell r="H15">
            <v>20.52</v>
          </cell>
          <cell r="I15" t="str">
            <v>NE</v>
          </cell>
          <cell r="J15">
            <v>46.440000000000005</v>
          </cell>
          <cell r="K15">
            <v>10.200000000000001</v>
          </cell>
        </row>
        <row r="16">
          <cell r="B16">
            <v>23.833333333333332</v>
          </cell>
          <cell r="C16">
            <v>31.3</v>
          </cell>
          <cell r="D16">
            <v>20.399999999999999</v>
          </cell>
          <cell r="E16">
            <v>84.5</v>
          </cell>
          <cell r="F16">
            <v>97</v>
          </cell>
          <cell r="G16">
            <v>49</v>
          </cell>
          <cell r="H16">
            <v>17.28</v>
          </cell>
          <cell r="I16" t="str">
            <v>O</v>
          </cell>
          <cell r="J16">
            <v>35.28</v>
          </cell>
          <cell r="K16">
            <v>12.6</v>
          </cell>
        </row>
        <row r="17">
          <cell r="B17">
            <v>23.5</v>
          </cell>
          <cell r="C17">
            <v>32.299999999999997</v>
          </cell>
          <cell r="D17">
            <v>20.3</v>
          </cell>
          <cell r="E17">
            <v>82.541666666666671</v>
          </cell>
          <cell r="F17">
            <v>96</v>
          </cell>
          <cell r="G17">
            <v>45</v>
          </cell>
          <cell r="H17">
            <v>22.32</v>
          </cell>
          <cell r="I17" t="str">
            <v>L</v>
          </cell>
          <cell r="J17">
            <v>49.680000000000007</v>
          </cell>
          <cell r="K17">
            <v>2.2000000000000002</v>
          </cell>
        </row>
        <row r="18">
          <cell r="B18">
            <v>22.212499999999995</v>
          </cell>
          <cell r="C18">
            <v>31.6</v>
          </cell>
          <cell r="D18">
            <v>20.100000000000001</v>
          </cell>
          <cell r="E18">
            <v>86.375</v>
          </cell>
          <cell r="F18">
            <v>97</v>
          </cell>
          <cell r="G18">
            <v>49</v>
          </cell>
          <cell r="H18">
            <v>19.8</v>
          </cell>
          <cell r="I18" t="str">
            <v>L</v>
          </cell>
          <cell r="J18">
            <v>48.96</v>
          </cell>
          <cell r="K18">
            <v>5.1999999999999993</v>
          </cell>
        </row>
        <row r="19">
          <cell r="B19">
            <v>23.037500000000005</v>
          </cell>
          <cell r="C19">
            <v>31.9</v>
          </cell>
          <cell r="D19">
            <v>19.600000000000001</v>
          </cell>
          <cell r="E19">
            <v>79.25</v>
          </cell>
          <cell r="F19">
            <v>95</v>
          </cell>
          <cell r="G19">
            <v>43</v>
          </cell>
          <cell r="H19">
            <v>17.28</v>
          </cell>
          <cell r="I19" t="str">
            <v>L</v>
          </cell>
          <cell r="J19">
            <v>31.680000000000003</v>
          </cell>
          <cell r="K19">
            <v>1.4</v>
          </cell>
        </row>
        <row r="20">
          <cell r="B20">
            <v>24.637499999999999</v>
          </cell>
          <cell r="C20">
            <v>31.5</v>
          </cell>
          <cell r="D20">
            <v>19.2</v>
          </cell>
          <cell r="E20">
            <v>70.75</v>
          </cell>
          <cell r="F20">
            <v>95</v>
          </cell>
          <cell r="G20">
            <v>37</v>
          </cell>
          <cell r="H20">
            <v>20.16</v>
          </cell>
          <cell r="I20" t="str">
            <v>NE</v>
          </cell>
          <cell r="J20">
            <v>29.16</v>
          </cell>
          <cell r="K20">
            <v>0</v>
          </cell>
        </row>
        <row r="21">
          <cell r="B21">
            <v>22.858333333333338</v>
          </cell>
          <cell r="C21">
            <v>28.7</v>
          </cell>
          <cell r="D21">
            <v>18.2</v>
          </cell>
          <cell r="E21">
            <v>80.25</v>
          </cell>
          <cell r="F21">
            <v>92</v>
          </cell>
          <cell r="G21">
            <v>59</v>
          </cell>
          <cell r="H21">
            <v>20.16</v>
          </cell>
          <cell r="I21" t="str">
            <v>NE</v>
          </cell>
          <cell r="J21">
            <v>67.680000000000007</v>
          </cell>
          <cell r="K21">
            <v>12.2</v>
          </cell>
        </row>
        <row r="22">
          <cell r="B22">
            <v>22.604166666666668</v>
          </cell>
          <cell r="C22">
            <v>29.7</v>
          </cell>
          <cell r="D22">
            <v>19.3</v>
          </cell>
          <cell r="E22">
            <v>81.5</v>
          </cell>
          <cell r="F22">
            <v>97</v>
          </cell>
          <cell r="G22">
            <v>47</v>
          </cell>
          <cell r="H22">
            <v>26.64</v>
          </cell>
          <cell r="I22" t="str">
            <v>NE</v>
          </cell>
          <cell r="J22">
            <v>39.96</v>
          </cell>
          <cell r="K22">
            <v>1.6</v>
          </cell>
        </row>
        <row r="23">
          <cell r="B23">
            <v>22.870833333333337</v>
          </cell>
          <cell r="C23">
            <v>28.5</v>
          </cell>
          <cell r="D23">
            <v>19.899999999999999</v>
          </cell>
          <cell r="E23">
            <v>82.541666666666671</v>
          </cell>
          <cell r="F23">
            <v>96</v>
          </cell>
          <cell r="G23">
            <v>58</v>
          </cell>
          <cell r="H23">
            <v>27</v>
          </cell>
          <cell r="I23" t="str">
            <v>NE</v>
          </cell>
          <cell r="J23">
            <v>39.96</v>
          </cell>
          <cell r="K23">
            <v>3.2000000000000006</v>
          </cell>
        </row>
        <row r="24">
          <cell r="B24">
            <v>22.699999999999992</v>
          </cell>
          <cell r="C24">
            <v>29.2</v>
          </cell>
          <cell r="D24">
            <v>19.7</v>
          </cell>
          <cell r="E24">
            <v>83.333333333333329</v>
          </cell>
          <cell r="F24">
            <v>95</v>
          </cell>
          <cell r="G24">
            <v>59</v>
          </cell>
          <cell r="H24">
            <v>28.44</v>
          </cell>
          <cell r="I24" t="str">
            <v>N</v>
          </cell>
          <cell r="J24">
            <v>43.56</v>
          </cell>
          <cell r="K24">
            <v>1.7999999999999998</v>
          </cell>
        </row>
        <row r="25">
          <cell r="B25">
            <v>22.070833333333336</v>
          </cell>
          <cell r="C25">
            <v>25.6</v>
          </cell>
          <cell r="D25">
            <v>18.5</v>
          </cell>
          <cell r="E25">
            <v>86.541666666666671</v>
          </cell>
          <cell r="F25">
            <v>96</v>
          </cell>
          <cell r="G25">
            <v>74</v>
          </cell>
          <cell r="H25">
            <v>17.28</v>
          </cell>
          <cell r="I25" t="str">
            <v>O</v>
          </cell>
          <cell r="J25">
            <v>29.16</v>
          </cell>
          <cell r="K25">
            <v>0.2</v>
          </cell>
        </row>
        <row r="26">
          <cell r="B26">
            <v>23.662500000000005</v>
          </cell>
          <cell r="C26">
            <v>31.4</v>
          </cell>
          <cell r="D26">
            <v>18.5</v>
          </cell>
          <cell r="E26">
            <v>77.208333333333329</v>
          </cell>
          <cell r="F26">
            <v>98</v>
          </cell>
          <cell r="G26">
            <v>36</v>
          </cell>
          <cell r="H26">
            <v>15.48</v>
          </cell>
          <cell r="I26" t="str">
            <v>SE</v>
          </cell>
          <cell r="J26">
            <v>29.16</v>
          </cell>
          <cell r="K26">
            <v>0.2</v>
          </cell>
        </row>
        <row r="27">
          <cell r="B27">
            <v>23.504166666666666</v>
          </cell>
          <cell r="C27">
            <v>29.4</v>
          </cell>
          <cell r="D27">
            <v>18.2</v>
          </cell>
          <cell r="E27">
            <v>69.458333333333329</v>
          </cell>
          <cell r="F27">
            <v>93</v>
          </cell>
          <cell r="G27">
            <v>48</v>
          </cell>
          <cell r="H27">
            <v>17.28</v>
          </cell>
          <cell r="I27" t="str">
            <v>L</v>
          </cell>
          <cell r="J27">
            <v>36</v>
          </cell>
          <cell r="K27">
            <v>0</v>
          </cell>
        </row>
        <row r="28">
          <cell r="B28">
            <v>23.662499999999998</v>
          </cell>
          <cell r="C28">
            <v>30.6</v>
          </cell>
          <cell r="D28">
            <v>20.5</v>
          </cell>
          <cell r="E28">
            <v>79.166666666666671</v>
          </cell>
          <cell r="F28">
            <v>97</v>
          </cell>
          <cell r="G28">
            <v>45</v>
          </cell>
          <cell r="H28">
            <v>17.64</v>
          </cell>
          <cell r="I28" t="str">
            <v>NE</v>
          </cell>
          <cell r="J28">
            <v>28.8</v>
          </cell>
          <cell r="K28">
            <v>1.7999999999999998</v>
          </cell>
        </row>
        <row r="29">
          <cell r="B29">
            <v>22.366666666666671</v>
          </cell>
          <cell r="C29">
            <v>28.7</v>
          </cell>
          <cell r="D29">
            <v>20.6</v>
          </cell>
          <cell r="E29">
            <v>90.333333333333329</v>
          </cell>
          <cell r="F29">
            <v>97</v>
          </cell>
          <cell r="G29">
            <v>61</v>
          </cell>
          <cell r="H29">
            <v>12.96</v>
          </cell>
          <cell r="I29" t="str">
            <v>NE</v>
          </cell>
          <cell r="J29">
            <v>51.480000000000004</v>
          </cell>
          <cell r="K29">
            <v>16.799999999999997</v>
          </cell>
        </row>
        <row r="30">
          <cell r="B30">
            <v>21.616666666666671</v>
          </cell>
          <cell r="C30">
            <v>25.3</v>
          </cell>
          <cell r="D30">
            <v>20</v>
          </cell>
          <cell r="E30">
            <v>90.875</v>
          </cell>
          <cell r="F30">
            <v>96</v>
          </cell>
          <cell r="G30">
            <v>72</v>
          </cell>
          <cell r="H30">
            <v>14.4</v>
          </cell>
          <cell r="I30" t="str">
            <v>NE</v>
          </cell>
          <cell r="J30">
            <v>23.400000000000002</v>
          </cell>
          <cell r="K30">
            <v>9</v>
          </cell>
        </row>
        <row r="31">
          <cell r="B31">
            <v>23.670833333333334</v>
          </cell>
          <cell r="C31">
            <v>31.7</v>
          </cell>
          <cell r="D31">
            <v>20.3</v>
          </cell>
          <cell r="E31">
            <v>79.5</v>
          </cell>
          <cell r="F31">
            <v>94</v>
          </cell>
          <cell r="G31">
            <v>46</v>
          </cell>
          <cell r="H31">
            <v>19.079999999999998</v>
          </cell>
          <cell r="I31" t="str">
            <v>NE</v>
          </cell>
          <cell r="J31">
            <v>40.32</v>
          </cell>
          <cell r="K31">
            <v>0</v>
          </cell>
        </row>
        <row r="32">
          <cell r="B32">
            <v>23.895833333333339</v>
          </cell>
          <cell r="C32">
            <v>32.6</v>
          </cell>
          <cell r="D32">
            <v>19.2</v>
          </cell>
          <cell r="E32">
            <v>80.5</v>
          </cell>
          <cell r="F32">
            <v>96</v>
          </cell>
          <cell r="G32">
            <v>44</v>
          </cell>
          <cell r="H32">
            <v>16.559999999999999</v>
          </cell>
          <cell r="I32" t="str">
            <v>NE</v>
          </cell>
          <cell r="J32">
            <v>32.04</v>
          </cell>
          <cell r="K32">
            <v>6.1999999999999993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27.474999999999998</v>
          </cell>
          <cell r="C5">
            <v>34.5</v>
          </cell>
          <cell r="D5">
            <v>23.7</v>
          </cell>
          <cell r="E5">
            <v>81.5</v>
          </cell>
          <cell r="F5">
            <v>95</v>
          </cell>
          <cell r="G5">
            <v>48</v>
          </cell>
          <cell r="H5">
            <v>15.840000000000002</v>
          </cell>
          <cell r="I5" t="str">
            <v>O</v>
          </cell>
          <cell r="J5">
            <v>29.16</v>
          </cell>
          <cell r="K5">
            <v>2.6</v>
          </cell>
        </row>
        <row r="6">
          <cell r="B6">
            <v>27.691666666666663</v>
          </cell>
          <cell r="C6">
            <v>33.799999999999997</v>
          </cell>
          <cell r="D6">
            <v>24.2</v>
          </cell>
          <cell r="E6">
            <v>76</v>
          </cell>
          <cell r="F6">
            <v>96</v>
          </cell>
          <cell r="G6">
            <v>44</v>
          </cell>
          <cell r="H6">
            <v>11.16</v>
          </cell>
          <cell r="I6" t="str">
            <v>L</v>
          </cell>
          <cell r="J6">
            <v>21.6</v>
          </cell>
          <cell r="K6">
            <v>14</v>
          </cell>
        </row>
        <row r="7">
          <cell r="B7">
            <v>27.75</v>
          </cell>
          <cell r="C7">
            <v>34.5</v>
          </cell>
          <cell r="D7">
            <v>23.1</v>
          </cell>
          <cell r="E7">
            <v>70.75</v>
          </cell>
          <cell r="F7">
            <v>94</v>
          </cell>
          <cell r="G7">
            <v>36</v>
          </cell>
          <cell r="H7">
            <v>9.7200000000000006</v>
          </cell>
          <cell r="I7" t="str">
            <v>S</v>
          </cell>
          <cell r="J7">
            <v>23.400000000000002</v>
          </cell>
          <cell r="K7">
            <v>0</v>
          </cell>
        </row>
        <row r="8">
          <cell r="B8">
            <v>26.6875</v>
          </cell>
          <cell r="C8">
            <v>35</v>
          </cell>
          <cell r="D8">
            <v>20.100000000000001</v>
          </cell>
          <cell r="E8">
            <v>70.375</v>
          </cell>
          <cell r="F8">
            <v>92</v>
          </cell>
          <cell r="G8">
            <v>39</v>
          </cell>
          <cell r="H8">
            <v>9.3600000000000012</v>
          </cell>
          <cell r="I8" t="str">
            <v>SE</v>
          </cell>
          <cell r="J8">
            <v>27.36</v>
          </cell>
          <cell r="K8">
            <v>0</v>
          </cell>
        </row>
        <row r="9">
          <cell r="B9">
            <v>26.912499999999998</v>
          </cell>
          <cell r="C9">
            <v>34.799999999999997</v>
          </cell>
          <cell r="D9">
            <v>21.3</v>
          </cell>
          <cell r="E9">
            <v>72.833333333333329</v>
          </cell>
          <cell r="F9">
            <v>95</v>
          </cell>
          <cell r="G9">
            <v>36</v>
          </cell>
          <cell r="H9">
            <v>8.2799999999999994</v>
          </cell>
          <cell r="I9" t="str">
            <v>L</v>
          </cell>
          <cell r="J9">
            <v>21.96</v>
          </cell>
          <cell r="K9">
            <v>0.2</v>
          </cell>
        </row>
        <row r="10">
          <cell r="B10">
            <v>26.291666666666668</v>
          </cell>
          <cell r="C10">
            <v>35.299999999999997</v>
          </cell>
          <cell r="D10">
            <v>20.7</v>
          </cell>
          <cell r="E10">
            <v>76.125</v>
          </cell>
          <cell r="F10">
            <v>95</v>
          </cell>
          <cell r="G10">
            <v>36</v>
          </cell>
          <cell r="H10">
            <v>17.64</v>
          </cell>
          <cell r="I10" t="str">
            <v>L</v>
          </cell>
          <cell r="J10">
            <v>48.96</v>
          </cell>
          <cell r="K10">
            <v>13.6</v>
          </cell>
        </row>
        <row r="11">
          <cell r="B11">
            <v>26.845833333333331</v>
          </cell>
          <cell r="C11">
            <v>34.799999999999997</v>
          </cell>
          <cell r="D11">
            <v>21.2</v>
          </cell>
          <cell r="E11">
            <v>76.791666666666671</v>
          </cell>
          <cell r="F11">
            <v>97</v>
          </cell>
          <cell r="G11">
            <v>42</v>
          </cell>
          <cell r="H11">
            <v>7.2</v>
          </cell>
          <cell r="I11" t="str">
            <v>NE</v>
          </cell>
          <cell r="J11">
            <v>22.68</v>
          </cell>
          <cell r="K11">
            <v>0.2</v>
          </cell>
        </row>
        <row r="12">
          <cell r="B12">
            <v>25.029166666666665</v>
          </cell>
          <cell r="C12">
            <v>30.8</v>
          </cell>
          <cell r="D12">
            <v>21.8</v>
          </cell>
          <cell r="E12">
            <v>85.291666666666671</v>
          </cell>
          <cell r="F12">
            <v>95</v>
          </cell>
          <cell r="G12">
            <v>59</v>
          </cell>
          <cell r="H12">
            <v>8.2799999999999994</v>
          </cell>
          <cell r="I12" t="str">
            <v>SE</v>
          </cell>
          <cell r="J12">
            <v>19.440000000000001</v>
          </cell>
          <cell r="K12">
            <v>13</v>
          </cell>
        </row>
        <row r="13">
          <cell r="B13">
            <v>26.387499999999999</v>
          </cell>
          <cell r="C13">
            <v>34.5</v>
          </cell>
          <cell r="D13">
            <v>23</v>
          </cell>
          <cell r="E13">
            <v>82.875</v>
          </cell>
          <cell r="F13">
            <v>96</v>
          </cell>
          <cell r="G13">
            <v>47</v>
          </cell>
          <cell r="H13">
            <v>12.6</v>
          </cell>
          <cell r="I13" t="str">
            <v>L</v>
          </cell>
          <cell r="J13">
            <v>45</v>
          </cell>
          <cell r="K13">
            <v>9.8000000000000007</v>
          </cell>
        </row>
        <row r="14">
          <cell r="B14">
            <v>23.654166666666665</v>
          </cell>
          <cell r="C14">
            <v>28.2</v>
          </cell>
          <cell r="D14">
            <v>22.6</v>
          </cell>
          <cell r="E14">
            <v>93.875</v>
          </cell>
          <cell r="F14">
            <v>96</v>
          </cell>
          <cell r="G14">
            <v>76</v>
          </cell>
          <cell r="H14">
            <v>13.32</v>
          </cell>
          <cell r="I14" t="str">
            <v>SE</v>
          </cell>
          <cell r="J14">
            <v>25.92</v>
          </cell>
          <cell r="K14">
            <v>49</v>
          </cell>
        </row>
        <row r="15">
          <cell r="B15">
            <v>25.012499999999999</v>
          </cell>
          <cell r="C15">
            <v>31.8</v>
          </cell>
          <cell r="D15">
            <v>22.7</v>
          </cell>
          <cell r="E15">
            <v>87.458333333333329</v>
          </cell>
          <cell r="F15">
            <v>96</v>
          </cell>
          <cell r="G15">
            <v>57</v>
          </cell>
          <cell r="H15">
            <v>16.2</v>
          </cell>
          <cell r="I15" t="str">
            <v>NE</v>
          </cell>
          <cell r="J15">
            <v>33.480000000000004</v>
          </cell>
          <cell r="K15">
            <v>21.2</v>
          </cell>
        </row>
        <row r="16">
          <cell r="B16">
            <v>25.608333333333334</v>
          </cell>
          <cell r="C16">
            <v>31.8</v>
          </cell>
          <cell r="D16">
            <v>22.2</v>
          </cell>
          <cell r="E16">
            <v>83.541666666666671</v>
          </cell>
          <cell r="F16">
            <v>96</v>
          </cell>
          <cell r="G16">
            <v>55</v>
          </cell>
          <cell r="H16">
            <v>9.7200000000000006</v>
          </cell>
          <cell r="I16" t="str">
            <v>O</v>
          </cell>
          <cell r="J16">
            <v>20.52</v>
          </cell>
          <cell r="K16">
            <v>3.4000000000000004</v>
          </cell>
        </row>
        <row r="17">
          <cell r="B17">
            <v>26.445833333333336</v>
          </cell>
          <cell r="C17">
            <v>33.700000000000003</v>
          </cell>
          <cell r="D17">
            <v>22.6</v>
          </cell>
          <cell r="E17">
            <v>80.375</v>
          </cell>
          <cell r="F17">
            <v>96</v>
          </cell>
          <cell r="G17">
            <v>48</v>
          </cell>
          <cell r="H17">
            <v>9.3600000000000012</v>
          </cell>
          <cell r="I17" t="str">
            <v>SE</v>
          </cell>
          <cell r="J17">
            <v>39.6</v>
          </cell>
          <cell r="K17">
            <v>0</v>
          </cell>
        </row>
        <row r="18">
          <cell r="B18">
            <v>26.587499999999995</v>
          </cell>
          <cell r="C18">
            <v>32.9</v>
          </cell>
          <cell r="D18">
            <v>22.2</v>
          </cell>
          <cell r="E18">
            <v>78.166666666666671</v>
          </cell>
          <cell r="F18">
            <v>96</v>
          </cell>
          <cell r="G18">
            <v>52</v>
          </cell>
          <cell r="H18">
            <v>10.8</v>
          </cell>
          <cell r="I18" t="str">
            <v>SE</v>
          </cell>
          <cell r="J18">
            <v>36.72</v>
          </cell>
          <cell r="K18">
            <v>30.200000000000003</v>
          </cell>
        </row>
        <row r="19">
          <cell r="B19">
            <v>25.895833333333332</v>
          </cell>
          <cell r="C19">
            <v>32.200000000000003</v>
          </cell>
          <cell r="D19">
            <v>22.5</v>
          </cell>
          <cell r="E19">
            <v>79.75</v>
          </cell>
          <cell r="F19">
            <v>95</v>
          </cell>
          <cell r="G19">
            <v>57</v>
          </cell>
          <cell r="H19">
            <v>13.68</v>
          </cell>
          <cell r="I19" t="str">
            <v>SE</v>
          </cell>
          <cell r="J19">
            <v>27.36</v>
          </cell>
          <cell r="K19">
            <v>0</v>
          </cell>
        </row>
        <row r="20">
          <cell r="B20">
            <v>24.55</v>
          </cell>
          <cell r="C20">
            <v>32</v>
          </cell>
          <cell r="D20">
            <v>20.3</v>
          </cell>
          <cell r="E20">
            <v>81.791666666666671</v>
          </cell>
          <cell r="F20">
            <v>95</v>
          </cell>
          <cell r="G20">
            <v>53</v>
          </cell>
          <cell r="H20">
            <v>7.9200000000000008</v>
          </cell>
          <cell r="I20" t="str">
            <v>SE</v>
          </cell>
          <cell r="J20">
            <v>25.56</v>
          </cell>
          <cell r="K20">
            <v>6.1999999999999993</v>
          </cell>
        </row>
        <row r="21">
          <cell r="B21">
            <v>25.070833333333329</v>
          </cell>
          <cell r="C21">
            <v>33.9</v>
          </cell>
          <cell r="D21">
            <v>21.5</v>
          </cell>
          <cell r="E21">
            <v>80.291666666666671</v>
          </cell>
          <cell r="F21">
            <v>95</v>
          </cell>
          <cell r="G21">
            <v>45</v>
          </cell>
          <cell r="H21">
            <v>9.3600000000000012</v>
          </cell>
          <cell r="I21" t="str">
            <v>SE</v>
          </cell>
          <cell r="J21">
            <v>36.72</v>
          </cell>
          <cell r="K21">
            <v>1.7999999999999998</v>
          </cell>
        </row>
        <row r="22">
          <cell r="B22">
            <v>24.095833333333331</v>
          </cell>
          <cell r="C22">
            <v>29.4</v>
          </cell>
          <cell r="D22">
            <v>21</v>
          </cell>
          <cell r="E22">
            <v>84.625</v>
          </cell>
          <cell r="F22">
            <v>96</v>
          </cell>
          <cell r="G22">
            <v>63</v>
          </cell>
          <cell r="H22">
            <v>8.2799999999999994</v>
          </cell>
          <cell r="I22" t="str">
            <v>L</v>
          </cell>
          <cell r="J22">
            <v>28.08</v>
          </cell>
          <cell r="K22">
            <v>6.4</v>
          </cell>
        </row>
        <row r="23">
          <cell r="B23">
            <v>24.683333333333337</v>
          </cell>
          <cell r="C23">
            <v>31.9</v>
          </cell>
          <cell r="D23">
            <v>21.9</v>
          </cell>
          <cell r="E23">
            <v>85.666666666666671</v>
          </cell>
          <cell r="F23">
            <v>96</v>
          </cell>
          <cell r="G23">
            <v>57</v>
          </cell>
          <cell r="H23">
            <v>22.32</v>
          </cell>
          <cell r="I23" t="str">
            <v>NO</v>
          </cell>
          <cell r="J23">
            <v>43.92</v>
          </cell>
          <cell r="K23">
            <v>14.399999999999999</v>
          </cell>
        </row>
        <row r="24">
          <cell r="B24">
            <v>23.420833333333334</v>
          </cell>
          <cell r="C24">
            <v>30.4</v>
          </cell>
          <cell r="D24">
            <v>20.3</v>
          </cell>
          <cell r="E24">
            <v>89.458333333333329</v>
          </cell>
          <cell r="F24">
            <v>97</v>
          </cell>
          <cell r="G24">
            <v>64</v>
          </cell>
          <cell r="H24">
            <v>17.28</v>
          </cell>
          <cell r="I24" t="str">
            <v>L</v>
          </cell>
          <cell r="J24">
            <v>41.76</v>
          </cell>
          <cell r="K24">
            <v>26.999999999999996</v>
          </cell>
        </row>
        <row r="25">
          <cell r="B25">
            <v>21.75</v>
          </cell>
          <cell r="C25">
            <v>24.1</v>
          </cell>
          <cell r="D25">
            <v>20.100000000000001</v>
          </cell>
          <cell r="E25">
            <v>93.25</v>
          </cell>
          <cell r="F25">
            <v>97</v>
          </cell>
          <cell r="G25">
            <v>83</v>
          </cell>
          <cell r="H25">
            <v>9</v>
          </cell>
          <cell r="I25" t="str">
            <v>SE</v>
          </cell>
          <cell r="J25">
            <v>21.240000000000002</v>
          </cell>
          <cell r="K25">
            <v>33</v>
          </cell>
        </row>
        <row r="26">
          <cell r="B26">
            <v>25.354166666666668</v>
          </cell>
          <cell r="C26">
            <v>33.799999999999997</v>
          </cell>
          <cell r="D26">
            <v>21.2</v>
          </cell>
          <cell r="E26">
            <v>79.166666666666671</v>
          </cell>
          <cell r="F26">
            <v>96</v>
          </cell>
          <cell r="G26">
            <v>38</v>
          </cell>
          <cell r="H26">
            <v>13.32</v>
          </cell>
          <cell r="I26" t="str">
            <v>NO</v>
          </cell>
          <cell r="J26">
            <v>35.64</v>
          </cell>
          <cell r="K26">
            <v>8.4</v>
          </cell>
        </row>
        <row r="27">
          <cell r="B27">
            <v>25.320833333333336</v>
          </cell>
          <cell r="C27">
            <v>33.1</v>
          </cell>
          <cell r="D27">
            <v>19.7</v>
          </cell>
          <cell r="E27">
            <v>74.916666666666671</v>
          </cell>
          <cell r="F27">
            <v>96</v>
          </cell>
          <cell r="G27">
            <v>40</v>
          </cell>
          <cell r="H27">
            <v>10.08</v>
          </cell>
          <cell r="I27" t="str">
            <v>SE</v>
          </cell>
          <cell r="J27">
            <v>24.48</v>
          </cell>
          <cell r="K27">
            <v>0</v>
          </cell>
        </row>
        <row r="28">
          <cell r="B28">
            <v>25.345833333333331</v>
          </cell>
          <cell r="C28">
            <v>30.9</v>
          </cell>
          <cell r="D28">
            <v>22.3</v>
          </cell>
          <cell r="E28">
            <v>82.916666666666671</v>
          </cell>
          <cell r="F28">
            <v>95</v>
          </cell>
          <cell r="G28">
            <v>60</v>
          </cell>
          <cell r="H28">
            <v>9.7200000000000006</v>
          </cell>
          <cell r="I28" t="str">
            <v>NE</v>
          </cell>
          <cell r="J28">
            <v>30.6</v>
          </cell>
          <cell r="K28">
            <v>28.799999999999997</v>
          </cell>
        </row>
        <row r="29">
          <cell r="B29">
            <v>25.504166666666674</v>
          </cell>
          <cell r="C29">
            <v>34.1</v>
          </cell>
          <cell r="D29">
            <v>21.7</v>
          </cell>
          <cell r="E29">
            <v>82.458333333333329</v>
          </cell>
          <cell r="F29">
            <v>96</v>
          </cell>
          <cell r="G29">
            <v>46</v>
          </cell>
          <cell r="H29">
            <v>7.9200000000000008</v>
          </cell>
          <cell r="I29" t="str">
            <v>SE</v>
          </cell>
          <cell r="J29">
            <v>19.440000000000001</v>
          </cell>
          <cell r="K29">
            <v>13.799999999999997</v>
          </cell>
        </row>
        <row r="30">
          <cell r="B30">
            <v>22.983333333333334</v>
          </cell>
          <cell r="C30">
            <v>25.1</v>
          </cell>
          <cell r="D30">
            <v>21.7</v>
          </cell>
          <cell r="E30">
            <v>92.75</v>
          </cell>
          <cell r="F30">
            <v>96</v>
          </cell>
          <cell r="G30">
            <v>83</v>
          </cell>
          <cell r="H30">
            <v>6.12</v>
          </cell>
          <cell r="I30" t="str">
            <v>SE</v>
          </cell>
          <cell r="J30">
            <v>24.12</v>
          </cell>
          <cell r="K30">
            <v>31.799999999999997</v>
          </cell>
        </row>
        <row r="31">
          <cell r="B31">
            <v>25.666666666666671</v>
          </cell>
          <cell r="C31">
            <v>32.799999999999997</v>
          </cell>
          <cell r="D31">
            <v>21.7</v>
          </cell>
          <cell r="E31">
            <v>82.916666666666671</v>
          </cell>
          <cell r="F31">
            <v>97</v>
          </cell>
          <cell r="G31">
            <v>49</v>
          </cell>
          <cell r="H31">
            <v>15.48</v>
          </cell>
          <cell r="I31" t="str">
            <v>O</v>
          </cell>
          <cell r="J31">
            <v>37.080000000000005</v>
          </cell>
          <cell r="K31">
            <v>0.8</v>
          </cell>
        </row>
        <row r="32">
          <cell r="B32">
            <v>26.300000000000008</v>
          </cell>
          <cell r="C32">
            <v>34.6</v>
          </cell>
          <cell r="D32">
            <v>21.3</v>
          </cell>
          <cell r="E32">
            <v>79.791666666666671</v>
          </cell>
          <cell r="F32">
            <v>97</v>
          </cell>
          <cell r="G32">
            <v>45</v>
          </cell>
          <cell r="H32">
            <v>11.16</v>
          </cell>
          <cell r="I32" t="str">
            <v>NE</v>
          </cell>
          <cell r="J32">
            <v>32.76</v>
          </cell>
          <cell r="K32">
            <v>0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>
        <row r="5">
          <cell r="B5">
            <v>25.850000000000005</v>
          </cell>
          <cell r="C5">
            <v>29.6</v>
          </cell>
          <cell r="D5">
            <v>23.4</v>
          </cell>
          <cell r="E5">
            <v>71.083333333333329</v>
          </cell>
          <cell r="F5">
            <v>92</v>
          </cell>
          <cell r="G5">
            <v>51</v>
          </cell>
          <cell r="H5">
            <v>11.16</v>
          </cell>
          <cell r="I5" t="str">
            <v>L</v>
          </cell>
          <cell r="J5">
            <v>34.92</v>
          </cell>
          <cell r="K5">
            <v>0</v>
          </cell>
        </row>
        <row r="6">
          <cell r="B6">
            <v>25.549999999999997</v>
          </cell>
          <cell r="C6">
            <v>31.1</v>
          </cell>
          <cell r="D6">
            <v>20.3</v>
          </cell>
          <cell r="E6">
            <v>62.625</v>
          </cell>
          <cell r="F6">
            <v>87</v>
          </cell>
          <cell r="G6">
            <v>41</v>
          </cell>
          <cell r="H6">
            <v>3.6</v>
          </cell>
          <cell r="I6" t="str">
            <v>SE</v>
          </cell>
          <cell r="J6">
            <v>22.68</v>
          </cell>
          <cell r="K6">
            <v>0</v>
          </cell>
        </row>
        <row r="7">
          <cell r="B7">
            <v>26.662500000000005</v>
          </cell>
          <cell r="C7">
            <v>32.4</v>
          </cell>
          <cell r="D7">
            <v>20.9</v>
          </cell>
          <cell r="E7">
            <v>60.375</v>
          </cell>
          <cell r="F7">
            <v>92</v>
          </cell>
          <cell r="G7">
            <v>30</v>
          </cell>
          <cell r="H7">
            <v>2.52</v>
          </cell>
          <cell r="I7" t="str">
            <v>SE</v>
          </cell>
          <cell r="J7">
            <v>23.759999999999998</v>
          </cell>
          <cell r="K7">
            <v>0</v>
          </cell>
        </row>
        <row r="8">
          <cell r="B8">
            <v>25.795833333333334</v>
          </cell>
          <cell r="C8">
            <v>31.4</v>
          </cell>
          <cell r="D8">
            <v>20.6</v>
          </cell>
          <cell r="E8">
            <v>51.958333333333336</v>
          </cell>
          <cell r="F8">
            <v>71</v>
          </cell>
          <cell r="G8">
            <v>30</v>
          </cell>
          <cell r="H8">
            <v>11.520000000000001</v>
          </cell>
          <cell r="I8" t="str">
            <v>SE</v>
          </cell>
          <cell r="J8">
            <v>29.880000000000003</v>
          </cell>
          <cell r="K8">
            <v>0</v>
          </cell>
        </row>
        <row r="9">
          <cell r="B9">
            <v>25.695833333333329</v>
          </cell>
          <cell r="C9">
            <v>31.3</v>
          </cell>
          <cell r="D9">
            <v>21.2</v>
          </cell>
          <cell r="E9">
            <v>59.25</v>
          </cell>
          <cell r="F9">
            <v>81</v>
          </cell>
          <cell r="G9">
            <v>38</v>
          </cell>
          <cell r="H9">
            <v>5.4</v>
          </cell>
          <cell r="I9" t="str">
            <v>SE</v>
          </cell>
          <cell r="J9">
            <v>25.2</v>
          </cell>
          <cell r="K9">
            <v>0</v>
          </cell>
        </row>
        <row r="10">
          <cell r="B10">
            <v>26.720833333333335</v>
          </cell>
          <cell r="C10">
            <v>32.1</v>
          </cell>
          <cell r="D10">
            <v>19.7</v>
          </cell>
          <cell r="E10">
            <v>54.666666666666664</v>
          </cell>
          <cell r="F10">
            <v>88</v>
          </cell>
          <cell r="G10">
            <v>33</v>
          </cell>
          <cell r="H10">
            <v>2.16</v>
          </cell>
          <cell r="I10" t="str">
            <v>L</v>
          </cell>
          <cell r="J10">
            <v>23.400000000000002</v>
          </cell>
          <cell r="K10">
            <v>0</v>
          </cell>
        </row>
        <row r="11">
          <cell r="B11">
            <v>26.254166666666663</v>
          </cell>
          <cell r="C11">
            <v>33.1</v>
          </cell>
          <cell r="D11">
            <v>21.6</v>
          </cell>
          <cell r="E11">
            <v>57.708333333333336</v>
          </cell>
          <cell r="F11">
            <v>77</v>
          </cell>
          <cell r="G11">
            <v>37</v>
          </cell>
          <cell r="H11">
            <v>3.6</v>
          </cell>
          <cell r="I11" t="str">
            <v>N</v>
          </cell>
          <cell r="J11">
            <v>34.200000000000003</v>
          </cell>
          <cell r="K11">
            <v>0</v>
          </cell>
        </row>
        <row r="12">
          <cell r="B12">
            <v>25.341666666666669</v>
          </cell>
          <cell r="C12">
            <v>34.200000000000003</v>
          </cell>
          <cell r="D12">
            <v>20.399999999999999</v>
          </cell>
          <cell r="E12">
            <v>72.625</v>
          </cell>
          <cell r="F12">
            <v>92</v>
          </cell>
          <cell r="G12">
            <v>40</v>
          </cell>
          <cell r="H12">
            <v>3.6</v>
          </cell>
          <cell r="I12" t="str">
            <v>O</v>
          </cell>
          <cell r="J12">
            <v>28.8</v>
          </cell>
          <cell r="K12">
            <v>1</v>
          </cell>
        </row>
        <row r="13">
          <cell r="B13">
            <v>25.420833333333334</v>
          </cell>
          <cell r="C13">
            <v>34.4</v>
          </cell>
          <cell r="D13">
            <v>20.9</v>
          </cell>
          <cell r="E13">
            <v>76.916666666666671</v>
          </cell>
          <cell r="F13">
            <v>93</v>
          </cell>
          <cell r="G13">
            <v>42</v>
          </cell>
          <cell r="H13">
            <v>5.04</v>
          </cell>
          <cell r="I13" t="str">
            <v>N</v>
          </cell>
          <cell r="J13">
            <v>46.440000000000005</v>
          </cell>
          <cell r="K13">
            <v>1.4</v>
          </cell>
        </row>
        <row r="14">
          <cell r="B14">
            <v>23.508333333333336</v>
          </cell>
          <cell r="C14">
            <v>30.2</v>
          </cell>
          <cell r="D14">
            <v>20.5</v>
          </cell>
          <cell r="E14">
            <v>89.208333333333329</v>
          </cell>
          <cell r="F14">
            <v>97</v>
          </cell>
          <cell r="G14">
            <v>65</v>
          </cell>
          <cell r="H14">
            <v>1.08</v>
          </cell>
          <cell r="I14" t="str">
            <v>NE</v>
          </cell>
          <cell r="J14">
            <v>29.880000000000003</v>
          </cell>
          <cell r="K14">
            <v>38</v>
          </cell>
        </row>
        <row r="15">
          <cell r="B15">
            <v>23.508333333333336</v>
          </cell>
          <cell r="C15">
            <v>30.5</v>
          </cell>
          <cell r="D15">
            <v>20.7</v>
          </cell>
          <cell r="E15">
            <v>89.916666666666671</v>
          </cell>
          <cell r="F15">
            <v>98</v>
          </cell>
          <cell r="G15">
            <v>57</v>
          </cell>
          <cell r="H15">
            <v>4.6800000000000006</v>
          </cell>
          <cell r="I15" t="str">
            <v>N</v>
          </cell>
          <cell r="J15">
            <v>33.480000000000004</v>
          </cell>
          <cell r="K15">
            <v>20.199999999999989</v>
          </cell>
        </row>
        <row r="16">
          <cell r="B16">
            <v>23.67916666666666</v>
          </cell>
          <cell r="C16">
            <v>28.4</v>
          </cell>
          <cell r="D16">
            <v>21.4</v>
          </cell>
          <cell r="E16">
            <v>89.083333333333329</v>
          </cell>
          <cell r="F16">
            <v>97</v>
          </cell>
          <cell r="G16">
            <v>57</v>
          </cell>
          <cell r="H16">
            <v>1.08</v>
          </cell>
          <cell r="I16" t="str">
            <v>NE</v>
          </cell>
          <cell r="J16">
            <v>25.92</v>
          </cell>
          <cell r="K16">
            <v>1.7999999999999998</v>
          </cell>
        </row>
        <row r="17">
          <cell r="B17">
            <v>24.087500000000002</v>
          </cell>
          <cell r="C17">
            <v>31.5</v>
          </cell>
          <cell r="D17">
            <v>18.5</v>
          </cell>
          <cell r="E17">
            <v>77.125</v>
          </cell>
          <cell r="F17">
            <v>95</v>
          </cell>
          <cell r="G17">
            <v>47</v>
          </cell>
          <cell r="H17">
            <v>1.4400000000000002</v>
          </cell>
          <cell r="I17" t="str">
            <v>S</v>
          </cell>
          <cell r="J17">
            <v>18.720000000000002</v>
          </cell>
          <cell r="K17">
            <v>1.2</v>
          </cell>
        </row>
        <row r="18">
          <cell r="B18">
            <v>24.291666666666661</v>
          </cell>
          <cell r="C18">
            <v>29.8</v>
          </cell>
          <cell r="D18">
            <v>20.2</v>
          </cell>
          <cell r="E18">
            <v>77.708333333333329</v>
          </cell>
          <cell r="F18">
            <v>95</v>
          </cell>
          <cell r="G18">
            <v>50</v>
          </cell>
          <cell r="H18">
            <v>2.52</v>
          </cell>
          <cell r="I18" t="str">
            <v>L</v>
          </cell>
          <cell r="J18">
            <v>24.12</v>
          </cell>
          <cell r="K18">
            <v>5.6000000000000014</v>
          </cell>
        </row>
        <row r="19">
          <cell r="B19">
            <v>24.4</v>
          </cell>
          <cell r="C19">
            <v>30.6</v>
          </cell>
          <cell r="D19">
            <v>21.2</v>
          </cell>
          <cell r="E19">
            <v>75.727272727272734</v>
          </cell>
          <cell r="F19">
            <v>91</v>
          </cell>
          <cell r="G19">
            <v>49</v>
          </cell>
          <cell r="H19">
            <v>0.72000000000000008</v>
          </cell>
          <cell r="I19" t="str">
            <v>L</v>
          </cell>
          <cell r="J19">
            <v>27</v>
          </cell>
          <cell r="K19">
            <v>1</v>
          </cell>
        </row>
        <row r="20">
          <cell r="B20">
            <v>25.275000000000002</v>
          </cell>
          <cell r="C20">
            <v>32</v>
          </cell>
          <cell r="D20">
            <v>18.8</v>
          </cell>
          <cell r="E20">
            <v>74.375</v>
          </cell>
          <cell r="F20">
            <v>95</v>
          </cell>
          <cell r="G20">
            <v>48</v>
          </cell>
          <cell r="H20">
            <v>6.48</v>
          </cell>
          <cell r="I20" t="str">
            <v>L</v>
          </cell>
          <cell r="J20">
            <v>55.440000000000005</v>
          </cell>
          <cell r="K20">
            <v>0.4</v>
          </cell>
        </row>
        <row r="21">
          <cell r="B21">
            <v>21.591666666666669</v>
          </cell>
          <cell r="C21">
            <v>23.9</v>
          </cell>
          <cell r="D21">
            <v>19.5</v>
          </cell>
          <cell r="E21">
            <v>86.125</v>
          </cell>
          <cell r="F21">
            <v>95</v>
          </cell>
          <cell r="G21">
            <v>76</v>
          </cell>
          <cell r="H21">
            <v>10.8</v>
          </cell>
          <cell r="I21" t="str">
            <v>SE</v>
          </cell>
          <cell r="J21">
            <v>42.84</v>
          </cell>
          <cell r="K21">
            <v>0.4</v>
          </cell>
        </row>
        <row r="22">
          <cell r="B22">
            <v>22.241666666666664</v>
          </cell>
          <cell r="C22">
            <v>26.7</v>
          </cell>
          <cell r="D22">
            <v>20.399999999999999</v>
          </cell>
          <cell r="E22">
            <v>88</v>
          </cell>
          <cell r="F22">
            <v>96</v>
          </cell>
          <cell r="G22">
            <v>64</v>
          </cell>
          <cell r="H22">
            <v>2.52</v>
          </cell>
          <cell r="I22" t="str">
            <v>NE</v>
          </cell>
          <cell r="J22">
            <v>27.720000000000002</v>
          </cell>
          <cell r="K22">
            <v>0.2</v>
          </cell>
        </row>
        <row r="23">
          <cell r="B23">
            <v>22.404166666666669</v>
          </cell>
          <cell r="C23">
            <v>28.1</v>
          </cell>
          <cell r="D23">
            <v>18.8</v>
          </cell>
          <cell r="E23">
            <v>90</v>
          </cell>
          <cell r="F23">
            <v>97</v>
          </cell>
          <cell r="G23">
            <v>68</v>
          </cell>
          <cell r="H23">
            <v>14.4</v>
          </cell>
          <cell r="I23" t="str">
            <v>N</v>
          </cell>
          <cell r="J23">
            <v>37.080000000000005</v>
          </cell>
          <cell r="K23">
            <v>0.2</v>
          </cell>
        </row>
        <row r="24">
          <cell r="B24">
            <v>20.858333333333331</v>
          </cell>
          <cell r="C24">
            <v>27.9</v>
          </cell>
          <cell r="D24">
            <v>18</v>
          </cell>
          <cell r="E24">
            <v>90.708333333333329</v>
          </cell>
          <cell r="F24">
            <v>98</v>
          </cell>
          <cell r="G24">
            <v>66</v>
          </cell>
          <cell r="H24">
            <v>1.08</v>
          </cell>
          <cell r="I24" t="str">
            <v>N</v>
          </cell>
          <cell r="J24">
            <v>32.4</v>
          </cell>
          <cell r="K24">
            <v>0</v>
          </cell>
        </row>
        <row r="25">
          <cell r="B25">
            <v>24.508333333333336</v>
          </cell>
          <cell r="C25">
            <v>32.1</v>
          </cell>
          <cell r="D25">
            <v>18.600000000000001</v>
          </cell>
          <cell r="E25">
            <v>73.375</v>
          </cell>
          <cell r="F25">
            <v>97</v>
          </cell>
          <cell r="G25">
            <v>34</v>
          </cell>
          <cell r="H25">
            <v>2.16</v>
          </cell>
          <cell r="I25" t="str">
            <v>SO</v>
          </cell>
          <cell r="J25">
            <v>33.119999999999997</v>
          </cell>
          <cell r="K25">
            <v>0.2</v>
          </cell>
        </row>
        <row r="26">
          <cell r="B26">
            <v>24.416666666666668</v>
          </cell>
          <cell r="C26">
            <v>31.4</v>
          </cell>
          <cell r="D26">
            <v>19.2</v>
          </cell>
          <cell r="E26">
            <v>58.625</v>
          </cell>
          <cell r="F26">
            <v>90</v>
          </cell>
          <cell r="G26">
            <v>25</v>
          </cell>
          <cell r="H26">
            <v>4.6800000000000006</v>
          </cell>
          <cell r="I26" t="str">
            <v>S</v>
          </cell>
          <cell r="J26">
            <v>37.440000000000005</v>
          </cell>
          <cell r="K26">
            <v>0</v>
          </cell>
        </row>
        <row r="27">
          <cell r="B27">
            <v>23.637499999999999</v>
          </cell>
          <cell r="C27">
            <v>31.6</v>
          </cell>
          <cell r="D27">
            <v>15.5</v>
          </cell>
          <cell r="E27">
            <v>52</v>
          </cell>
          <cell r="F27">
            <v>87</v>
          </cell>
          <cell r="G27">
            <v>25</v>
          </cell>
          <cell r="H27">
            <v>0</v>
          </cell>
          <cell r="I27" t="str">
            <v>S</v>
          </cell>
          <cell r="J27">
            <v>16.920000000000002</v>
          </cell>
          <cell r="K27">
            <v>0</v>
          </cell>
        </row>
        <row r="28">
          <cell r="B28">
            <v>25.787500000000005</v>
          </cell>
          <cell r="C28">
            <v>32</v>
          </cell>
          <cell r="D28">
            <v>17.899999999999999</v>
          </cell>
          <cell r="E28">
            <v>53.125</v>
          </cell>
          <cell r="F28">
            <v>77</v>
          </cell>
          <cell r="G28">
            <v>35</v>
          </cell>
          <cell r="H28">
            <v>2.8800000000000003</v>
          </cell>
          <cell r="I28" t="str">
            <v>L</v>
          </cell>
          <cell r="J28">
            <v>21.96</v>
          </cell>
          <cell r="K28">
            <v>0</v>
          </cell>
        </row>
        <row r="29">
          <cell r="B29">
            <v>25.287499999999998</v>
          </cell>
          <cell r="C29">
            <v>30.4</v>
          </cell>
          <cell r="D29">
            <v>21.6</v>
          </cell>
          <cell r="E29">
            <v>71.333333333333329</v>
          </cell>
          <cell r="F29">
            <v>87</v>
          </cell>
          <cell r="G29">
            <v>52</v>
          </cell>
          <cell r="H29">
            <v>4.32</v>
          </cell>
          <cell r="I29" t="str">
            <v>L</v>
          </cell>
          <cell r="J29">
            <v>30.240000000000002</v>
          </cell>
          <cell r="K29">
            <v>0.8</v>
          </cell>
        </row>
        <row r="30">
          <cell r="B30">
            <v>24.404166666666672</v>
          </cell>
          <cell r="C30">
            <v>29.5</v>
          </cell>
          <cell r="D30">
            <v>21.6</v>
          </cell>
          <cell r="E30">
            <v>77.375</v>
          </cell>
          <cell r="F30">
            <v>93</v>
          </cell>
          <cell r="G30">
            <v>54</v>
          </cell>
          <cell r="H30">
            <v>8.2799999999999994</v>
          </cell>
          <cell r="I30" t="str">
            <v>NE</v>
          </cell>
          <cell r="J30">
            <v>38.880000000000003</v>
          </cell>
          <cell r="K30">
            <v>0.6</v>
          </cell>
        </row>
        <row r="31">
          <cell r="B31">
            <v>23.104166666666668</v>
          </cell>
          <cell r="C31">
            <v>27.7</v>
          </cell>
          <cell r="D31">
            <v>20.7</v>
          </cell>
          <cell r="E31">
            <v>90.708333333333329</v>
          </cell>
          <cell r="F31">
            <v>96</v>
          </cell>
          <cell r="G31">
            <v>69</v>
          </cell>
          <cell r="H31">
            <v>2.8800000000000003</v>
          </cell>
          <cell r="I31" t="str">
            <v>N</v>
          </cell>
          <cell r="J31">
            <v>28.44</v>
          </cell>
          <cell r="K31">
            <v>9.8000000000000007</v>
          </cell>
        </row>
        <row r="32">
          <cell r="B32">
            <v>24.491666666666671</v>
          </cell>
          <cell r="C32">
            <v>32.299999999999997</v>
          </cell>
          <cell r="D32">
            <v>21.1</v>
          </cell>
          <cell r="E32">
            <v>83.727272727272734</v>
          </cell>
          <cell r="F32">
            <v>99</v>
          </cell>
          <cell r="G32">
            <v>50</v>
          </cell>
          <cell r="H32">
            <v>1.4400000000000002</v>
          </cell>
          <cell r="I32" t="str">
            <v>N</v>
          </cell>
          <cell r="J32">
            <v>27</v>
          </cell>
          <cell r="K32">
            <v>4.2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25.337500000000002</v>
          </cell>
          <cell r="C5">
            <v>30.3</v>
          </cell>
          <cell r="D5">
            <v>21.5</v>
          </cell>
          <cell r="E5">
            <v>71.5</v>
          </cell>
          <cell r="F5">
            <v>91</v>
          </cell>
          <cell r="G5">
            <v>45</v>
          </cell>
          <cell r="H5">
            <v>16.559999999999999</v>
          </cell>
          <cell r="I5" t="str">
            <v>L</v>
          </cell>
          <cell r="J5">
            <v>36.36</v>
          </cell>
          <cell r="K5">
            <v>0</v>
          </cell>
        </row>
        <row r="6">
          <cell r="B6">
            <v>25.433333333333334</v>
          </cell>
          <cell r="C6">
            <v>31.1</v>
          </cell>
          <cell r="D6">
            <v>20.5</v>
          </cell>
          <cell r="E6">
            <v>70.125</v>
          </cell>
          <cell r="F6">
            <v>95</v>
          </cell>
          <cell r="G6">
            <v>46</v>
          </cell>
          <cell r="H6">
            <v>5.04</v>
          </cell>
          <cell r="I6" t="str">
            <v>SE</v>
          </cell>
          <cell r="J6">
            <v>21.96</v>
          </cell>
          <cell r="K6">
            <v>0</v>
          </cell>
        </row>
        <row r="7">
          <cell r="B7">
            <v>26.070833333333336</v>
          </cell>
          <cell r="C7">
            <v>32.4</v>
          </cell>
          <cell r="D7">
            <v>19.7</v>
          </cell>
          <cell r="E7">
            <v>69.208333333333329</v>
          </cell>
          <cell r="F7">
            <v>98</v>
          </cell>
          <cell r="G7">
            <v>38</v>
          </cell>
          <cell r="H7">
            <v>10.44</v>
          </cell>
          <cell r="I7" t="str">
            <v>SE</v>
          </cell>
          <cell r="J7">
            <v>27</v>
          </cell>
          <cell r="K7">
            <v>0</v>
          </cell>
        </row>
        <row r="8">
          <cell r="B8">
            <v>25.133333333333329</v>
          </cell>
          <cell r="C8">
            <v>31.8</v>
          </cell>
          <cell r="D8">
            <v>18.8</v>
          </cell>
          <cell r="E8">
            <v>60.041666666666664</v>
          </cell>
          <cell r="F8">
            <v>85</v>
          </cell>
          <cell r="G8">
            <v>34</v>
          </cell>
          <cell r="H8">
            <v>11.520000000000001</v>
          </cell>
          <cell r="I8" t="str">
            <v>L</v>
          </cell>
          <cell r="J8">
            <v>26.28</v>
          </cell>
          <cell r="K8">
            <v>0</v>
          </cell>
        </row>
        <row r="9">
          <cell r="B9">
            <v>25.154166666666669</v>
          </cell>
          <cell r="C9">
            <v>31.8</v>
          </cell>
          <cell r="D9">
            <v>19.2</v>
          </cell>
          <cell r="E9">
            <v>64.041666666666671</v>
          </cell>
          <cell r="F9">
            <v>92</v>
          </cell>
          <cell r="G9">
            <v>33</v>
          </cell>
          <cell r="H9">
            <v>16.2</v>
          </cell>
          <cell r="I9" t="str">
            <v>NE</v>
          </cell>
          <cell r="J9">
            <v>34.92</v>
          </cell>
          <cell r="K9">
            <v>0</v>
          </cell>
        </row>
        <row r="10">
          <cell r="B10">
            <v>25.762499999999999</v>
          </cell>
          <cell r="C10">
            <v>33</v>
          </cell>
          <cell r="D10">
            <v>17.8</v>
          </cell>
          <cell r="E10">
            <v>61.791666666666664</v>
          </cell>
          <cell r="F10">
            <v>97</v>
          </cell>
          <cell r="G10">
            <v>30</v>
          </cell>
          <cell r="H10">
            <v>10.44</v>
          </cell>
          <cell r="I10" t="str">
            <v>L</v>
          </cell>
          <cell r="J10">
            <v>24.12</v>
          </cell>
          <cell r="K10">
            <v>0</v>
          </cell>
        </row>
        <row r="11">
          <cell r="B11">
            <v>25.954166666666662</v>
          </cell>
          <cell r="C11">
            <v>34</v>
          </cell>
          <cell r="D11">
            <v>17.5</v>
          </cell>
          <cell r="E11">
            <v>57.833333333333336</v>
          </cell>
          <cell r="F11">
            <v>88</v>
          </cell>
          <cell r="G11">
            <v>29</v>
          </cell>
          <cell r="H11">
            <v>12.6</v>
          </cell>
          <cell r="I11" t="str">
            <v>O</v>
          </cell>
          <cell r="J11">
            <v>29.52</v>
          </cell>
          <cell r="K11">
            <v>0</v>
          </cell>
        </row>
        <row r="12">
          <cell r="B12">
            <v>25.129166666666663</v>
          </cell>
          <cell r="C12">
            <v>32.299999999999997</v>
          </cell>
          <cell r="D12">
            <v>20.7</v>
          </cell>
          <cell r="E12">
            <v>76.083333333333329</v>
          </cell>
          <cell r="F12">
            <v>93</v>
          </cell>
          <cell r="G12">
            <v>49</v>
          </cell>
          <cell r="H12">
            <v>13.32</v>
          </cell>
          <cell r="I12" t="str">
            <v>S</v>
          </cell>
          <cell r="J12">
            <v>30.96</v>
          </cell>
          <cell r="K12">
            <v>0.8</v>
          </cell>
        </row>
        <row r="13">
          <cell r="B13">
            <v>25.824999999999992</v>
          </cell>
          <cell r="C13">
            <v>35.1</v>
          </cell>
          <cell r="D13">
            <v>21.2</v>
          </cell>
          <cell r="E13">
            <v>78.625</v>
          </cell>
          <cell r="F13">
            <v>100</v>
          </cell>
          <cell r="G13">
            <v>43</v>
          </cell>
          <cell r="H13">
            <v>23.759999999999998</v>
          </cell>
          <cell r="I13" t="str">
            <v>N</v>
          </cell>
          <cell r="J13">
            <v>55.440000000000005</v>
          </cell>
          <cell r="K13">
            <v>44.2</v>
          </cell>
        </row>
        <row r="14">
          <cell r="B14">
            <v>23.258333333333336</v>
          </cell>
          <cell r="C14">
            <v>26.1</v>
          </cell>
          <cell r="D14">
            <v>19.8</v>
          </cell>
          <cell r="E14">
            <v>92.458333333333329</v>
          </cell>
          <cell r="F14">
            <v>100</v>
          </cell>
          <cell r="G14">
            <v>80</v>
          </cell>
          <cell r="H14">
            <v>24.840000000000003</v>
          </cell>
          <cell r="I14" t="str">
            <v>L</v>
          </cell>
          <cell r="J14">
            <v>38.880000000000003</v>
          </cell>
          <cell r="K14">
            <v>17.599999999999998</v>
          </cell>
        </row>
        <row r="15">
          <cell r="B15">
            <v>24.883333333333336</v>
          </cell>
          <cell r="C15">
            <v>30.2</v>
          </cell>
          <cell r="D15">
            <v>22.3</v>
          </cell>
          <cell r="E15">
            <v>87.166666666666671</v>
          </cell>
          <cell r="F15">
            <v>100</v>
          </cell>
          <cell r="G15">
            <v>63</v>
          </cell>
          <cell r="H15">
            <v>6.48</v>
          </cell>
          <cell r="I15" t="str">
            <v>NE</v>
          </cell>
          <cell r="J15">
            <v>34.56</v>
          </cell>
          <cell r="K15">
            <v>5</v>
          </cell>
        </row>
        <row r="16">
          <cell r="B16">
            <v>24.479166666666668</v>
          </cell>
          <cell r="C16">
            <v>29.6</v>
          </cell>
          <cell r="D16">
            <v>21.3</v>
          </cell>
          <cell r="E16">
            <v>86.826086956521735</v>
          </cell>
          <cell r="F16">
            <v>100</v>
          </cell>
          <cell r="G16">
            <v>64</v>
          </cell>
          <cell r="H16">
            <v>9.3600000000000012</v>
          </cell>
          <cell r="I16" t="str">
            <v>S</v>
          </cell>
          <cell r="J16">
            <v>33.840000000000003</v>
          </cell>
          <cell r="K16">
            <v>9.8000000000000007</v>
          </cell>
        </row>
        <row r="17">
          <cell r="B17">
            <v>24.337500000000002</v>
          </cell>
          <cell r="C17">
            <v>31.3</v>
          </cell>
          <cell r="D17">
            <v>19.100000000000001</v>
          </cell>
          <cell r="E17">
            <v>77.916666666666671</v>
          </cell>
          <cell r="F17">
            <v>93</v>
          </cell>
          <cell r="G17">
            <v>50</v>
          </cell>
          <cell r="H17">
            <v>8.2799999999999994</v>
          </cell>
          <cell r="I17" t="str">
            <v>S</v>
          </cell>
          <cell r="J17">
            <v>28.44</v>
          </cell>
          <cell r="K17">
            <v>0</v>
          </cell>
        </row>
        <row r="18">
          <cell r="B18">
            <v>23.983333333333334</v>
          </cell>
          <cell r="C18">
            <v>29.4</v>
          </cell>
          <cell r="D18">
            <v>19.5</v>
          </cell>
          <cell r="E18">
            <v>77.333333333333329</v>
          </cell>
          <cell r="F18">
            <v>93</v>
          </cell>
          <cell r="G18">
            <v>52</v>
          </cell>
          <cell r="H18">
            <v>15.120000000000001</v>
          </cell>
          <cell r="I18" t="str">
            <v>NE</v>
          </cell>
          <cell r="J18">
            <v>36.36</v>
          </cell>
          <cell r="K18">
            <v>0</v>
          </cell>
        </row>
        <row r="19">
          <cell r="B19">
            <v>24.766666666666666</v>
          </cell>
          <cell r="C19">
            <v>30.5</v>
          </cell>
          <cell r="D19">
            <v>19.8</v>
          </cell>
          <cell r="E19">
            <v>73.833333333333329</v>
          </cell>
          <cell r="F19">
            <v>93</v>
          </cell>
          <cell r="G19">
            <v>52</v>
          </cell>
          <cell r="H19">
            <v>18.720000000000002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25.779166666666672</v>
          </cell>
          <cell r="C20">
            <v>31.6</v>
          </cell>
          <cell r="D20">
            <v>20.9</v>
          </cell>
          <cell r="E20">
            <v>73.416666666666671</v>
          </cell>
          <cell r="F20">
            <v>92</v>
          </cell>
          <cell r="G20">
            <v>51</v>
          </cell>
          <cell r="H20">
            <v>15.48</v>
          </cell>
          <cell r="I20" t="str">
            <v>NE</v>
          </cell>
          <cell r="J20">
            <v>32.76</v>
          </cell>
          <cell r="K20">
            <v>0</v>
          </cell>
        </row>
        <row r="21">
          <cell r="B21">
            <v>22.516666666666669</v>
          </cell>
          <cell r="C21">
            <v>27</v>
          </cell>
          <cell r="D21">
            <v>19.600000000000001</v>
          </cell>
          <cell r="E21">
            <v>84.291666666666671</v>
          </cell>
          <cell r="F21">
            <v>96</v>
          </cell>
          <cell r="G21">
            <v>69</v>
          </cell>
          <cell r="H21">
            <v>16.2</v>
          </cell>
          <cell r="I21" t="str">
            <v>L</v>
          </cell>
          <cell r="J21">
            <v>39.6</v>
          </cell>
          <cell r="K21">
            <v>0.4</v>
          </cell>
        </row>
        <row r="22">
          <cell r="B22">
            <v>22.670833333333334</v>
          </cell>
          <cell r="C22">
            <v>27.6</v>
          </cell>
          <cell r="D22">
            <v>20.8</v>
          </cell>
          <cell r="E22">
            <v>88.181818181818187</v>
          </cell>
          <cell r="F22">
            <v>100</v>
          </cell>
          <cell r="G22">
            <v>67</v>
          </cell>
          <cell r="H22">
            <v>25.56</v>
          </cell>
          <cell r="I22" t="str">
            <v>NE</v>
          </cell>
          <cell r="J22">
            <v>54</v>
          </cell>
          <cell r="K22">
            <v>31.4</v>
          </cell>
        </row>
        <row r="23">
          <cell r="B23">
            <v>21.441666666666663</v>
          </cell>
          <cell r="C23">
            <v>24.2</v>
          </cell>
          <cell r="D23">
            <v>19.100000000000001</v>
          </cell>
          <cell r="E23">
            <v>95.235294117647058</v>
          </cell>
          <cell r="F23">
            <v>100</v>
          </cell>
          <cell r="G23">
            <v>81</v>
          </cell>
          <cell r="H23">
            <v>16.920000000000002</v>
          </cell>
          <cell r="I23" t="str">
            <v>NE</v>
          </cell>
          <cell r="J23">
            <v>42.84</v>
          </cell>
          <cell r="K23">
            <v>86.4</v>
          </cell>
        </row>
        <row r="24">
          <cell r="B24">
            <v>22.404166666666658</v>
          </cell>
          <cell r="C24">
            <v>29.3</v>
          </cell>
          <cell r="D24">
            <v>19</v>
          </cell>
          <cell r="E24">
            <v>85.45</v>
          </cell>
          <cell r="F24">
            <v>100</v>
          </cell>
          <cell r="G24">
            <v>63</v>
          </cell>
          <cell r="H24">
            <v>10.8</v>
          </cell>
          <cell r="I24" t="str">
            <v>NO</v>
          </cell>
          <cell r="J24">
            <v>25.92</v>
          </cell>
          <cell r="K24">
            <v>9.6</v>
          </cell>
        </row>
        <row r="25">
          <cell r="B25">
            <v>25.241666666666671</v>
          </cell>
          <cell r="C25">
            <v>32</v>
          </cell>
          <cell r="D25">
            <v>20</v>
          </cell>
          <cell r="E25">
            <v>69.526315789473685</v>
          </cell>
          <cell r="F25">
            <v>100</v>
          </cell>
          <cell r="G25">
            <v>35</v>
          </cell>
          <cell r="H25">
            <v>10.8</v>
          </cell>
          <cell r="I25" t="str">
            <v>SO</v>
          </cell>
          <cell r="J25">
            <v>30.240000000000002</v>
          </cell>
          <cell r="K25">
            <v>0.2</v>
          </cell>
        </row>
        <row r="26">
          <cell r="B26">
            <v>24.5625</v>
          </cell>
          <cell r="C26">
            <v>30.5</v>
          </cell>
          <cell r="D26">
            <v>19.899999999999999</v>
          </cell>
          <cell r="E26">
            <v>58.791666666666664</v>
          </cell>
          <cell r="F26">
            <v>86</v>
          </cell>
          <cell r="G26">
            <v>24</v>
          </cell>
          <cell r="H26">
            <v>14.76</v>
          </cell>
          <cell r="I26" t="str">
            <v>S</v>
          </cell>
          <cell r="J26">
            <v>32.4</v>
          </cell>
          <cell r="K26">
            <v>0</v>
          </cell>
        </row>
        <row r="27">
          <cell r="B27">
            <v>23.579166666666666</v>
          </cell>
          <cell r="C27">
            <v>31.2</v>
          </cell>
          <cell r="D27">
            <v>15.6</v>
          </cell>
          <cell r="E27">
            <v>56.666666666666664</v>
          </cell>
          <cell r="F27">
            <v>88</v>
          </cell>
          <cell r="G27">
            <v>28</v>
          </cell>
          <cell r="H27">
            <v>10.44</v>
          </cell>
          <cell r="I27" t="str">
            <v>S</v>
          </cell>
          <cell r="J27">
            <v>19.079999999999998</v>
          </cell>
          <cell r="K27">
            <v>0</v>
          </cell>
        </row>
        <row r="28">
          <cell r="B28">
            <v>24.316666666666663</v>
          </cell>
          <cell r="C28">
            <v>31.7</v>
          </cell>
          <cell r="D28">
            <v>15.6</v>
          </cell>
          <cell r="E28">
            <v>59.5</v>
          </cell>
          <cell r="F28">
            <v>91</v>
          </cell>
          <cell r="G28">
            <v>27</v>
          </cell>
          <cell r="H28">
            <v>19.079999999999998</v>
          </cell>
          <cell r="I28" t="str">
            <v>L</v>
          </cell>
          <cell r="J28">
            <v>31.680000000000003</v>
          </cell>
          <cell r="K28">
            <v>0</v>
          </cell>
        </row>
        <row r="29">
          <cell r="B29">
            <v>25.241666666666664</v>
          </cell>
          <cell r="C29">
            <v>30.7</v>
          </cell>
          <cell r="D29">
            <v>20.3</v>
          </cell>
          <cell r="E29">
            <v>67.958333333333329</v>
          </cell>
          <cell r="F29">
            <v>89</v>
          </cell>
          <cell r="G29">
            <v>52</v>
          </cell>
          <cell r="H29">
            <v>11.16</v>
          </cell>
          <cell r="I29" t="str">
            <v>L</v>
          </cell>
          <cell r="J29">
            <v>29.16</v>
          </cell>
          <cell r="K29">
            <v>0</v>
          </cell>
        </row>
        <row r="30">
          <cell r="B30">
            <v>25.675000000000001</v>
          </cell>
          <cell r="C30">
            <v>29.5</v>
          </cell>
          <cell r="D30">
            <v>22.4</v>
          </cell>
          <cell r="E30">
            <v>76.833333333333329</v>
          </cell>
          <cell r="F30">
            <v>91</v>
          </cell>
          <cell r="G30">
            <v>62</v>
          </cell>
          <cell r="H30">
            <v>1.4400000000000002</v>
          </cell>
          <cell r="I30" t="str">
            <v>L</v>
          </cell>
          <cell r="J30">
            <v>24.840000000000003</v>
          </cell>
          <cell r="K30">
            <v>0</v>
          </cell>
        </row>
        <row r="31">
          <cell r="B31">
            <v>24.579166666666666</v>
          </cell>
          <cell r="C31">
            <v>30</v>
          </cell>
          <cell r="D31">
            <v>21.9</v>
          </cell>
          <cell r="E31">
            <v>85.666666666666671</v>
          </cell>
          <cell r="F31">
            <v>97</v>
          </cell>
          <cell r="G31">
            <v>62</v>
          </cell>
          <cell r="H31">
            <v>18</v>
          </cell>
          <cell r="I31" t="str">
            <v>NE</v>
          </cell>
          <cell r="J31">
            <v>32.4</v>
          </cell>
          <cell r="K31">
            <v>0.8</v>
          </cell>
        </row>
        <row r="32">
          <cell r="B32">
            <v>23.741666666666664</v>
          </cell>
          <cell r="C32">
            <v>29.6</v>
          </cell>
          <cell r="D32">
            <v>22</v>
          </cell>
          <cell r="E32">
            <v>89.75</v>
          </cell>
          <cell r="F32">
            <v>98</v>
          </cell>
          <cell r="G32">
            <v>68</v>
          </cell>
          <cell r="H32">
            <v>5.04</v>
          </cell>
          <cell r="I32" t="str">
            <v>N</v>
          </cell>
          <cell r="J32">
            <v>29.16</v>
          </cell>
          <cell r="K32">
            <v>6.8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26.254166666666666</v>
          </cell>
          <cell r="C5">
            <v>30.6</v>
          </cell>
          <cell r="D5">
            <v>21.6</v>
          </cell>
          <cell r="E5">
            <v>65.625</v>
          </cell>
          <cell r="F5">
            <v>84</v>
          </cell>
          <cell r="G5">
            <v>40</v>
          </cell>
          <cell r="H5">
            <v>15.120000000000001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26.095833333333335</v>
          </cell>
          <cell r="C6">
            <v>31.5</v>
          </cell>
          <cell r="D6">
            <v>22.1</v>
          </cell>
          <cell r="E6">
            <v>61.916666666666664</v>
          </cell>
          <cell r="F6">
            <v>78</v>
          </cell>
          <cell r="G6">
            <v>40</v>
          </cell>
          <cell r="H6">
            <v>14.4</v>
          </cell>
          <cell r="I6" t="str">
            <v>SE</v>
          </cell>
          <cell r="J6">
            <v>30.240000000000002</v>
          </cell>
          <cell r="K6">
            <v>0</v>
          </cell>
        </row>
        <row r="7">
          <cell r="B7">
            <v>27.304166666666664</v>
          </cell>
          <cell r="C7">
            <v>32.200000000000003</v>
          </cell>
          <cell r="D7">
            <v>22.5</v>
          </cell>
          <cell r="E7">
            <v>59.041666666666664</v>
          </cell>
          <cell r="F7">
            <v>79</v>
          </cell>
          <cell r="G7">
            <v>34</v>
          </cell>
          <cell r="H7">
            <v>17.64</v>
          </cell>
          <cell r="I7" t="str">
            <v>SE</v>
          </cell>
          <cell r="J7">
            <v>30.96</v>
          </cell>
          <cell r="K7">
            <v>0</v>
          </cell>
        </row>
        <row r="8">
          <cell r="B8">
            <v>26.341666666666665</v>
          </cell>
          <cell r="C8">
            <v>32.1</v>
          </cell>
          <cell r="D8">
            <v>20.3</v>
          </cell>
          <cell r="E8">
            <v>53.375</v>
          </cell>
          <cell r="F8">
            <v>75</v>
          </cell>
          <cell r="G8">
            <v>36</v>
          </cell>
          <cell r="H8">
            <v>22.32</v>
          </cell>
          <cell r="I8" t="str">
            <v>SE</v>
          </cell>
          <cell r="J8">
            <v>37.440000000000005</v>
          </cell>
          <cell r="K8">
            <v>0</v>
          </cell>
        </row>
        <row r="9">
          <cell r="B9">
            <v>26.254166666666674</v>
          </cell>
          <cell r="C9">
            <v>32.1</v>
          </cell>
          <cell r="D9">
            <v>20.5</v>
          </cell>
          <cell r="E9">
            <v>57.083333333333336</v>
          </cell>
          <cell r="F9">
            <v>83</v>
          </cell>
          <cell r="G9">
            <v>37</v>
          </cell>
          <cell r="H9">
            <v>14.76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26.974999999999998</v>
          </cell>
          <cell r="C10">
            <v>33.799999999999997</v>
          </cell>
          <cell r="D10">
            <v>21.8</v>
          </cell>
          <cell r="E10">
            <v>52.25</v>
          </cell>
          <cell r="F10">
            <v>75</v>
          </cell>
          <cell r="G10">
            <v>26</v>
          </cell>
          <cell r="H10">
            <v>11.520000000000001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27.579166666666666</v>
          </cell>
          <cell r="C11">
            <v>35.1</v>
          </cell>
          <cell r="D11">
            <v>22.3</v>
          </cell>
          <cell r="E11">
            <v>47.125</v>
          </cell>
          <cell r="F11">
            <v>65</v>
          </cell>
          <cell r="G11">
            <v>29</v>
          </cell>
          <cell r="H11">
            <v>15.840000000000002</v>
          </cell>
          <cell r="I11" t="str">
            <v>NE</v>
          </cell>
          <cell r="J11">
            <v>42.480000000000004</v>
          </cell>
          <cell r="K11">
            <v>0</v>
          </cell>
        </row>
        <row r="12">
          <cell r="B12">
            <v>27.125</v>
          </cell>
          <cell r="C12">
            <v>36.1</v>
          </cell>
          <cell r="D12">
            <v>21.7</v>
          </cell>
          <cell r="E12">
            <v>63.041666666666664</v>
          </cell>
          <cell r="F12">
            <v>85</v>
          </cell>
          <cell r="G12">
            <v>31</v>
          </cell>
          <cell r="H12">
            <v>14.76</v>
          </cell>
          <cell r="I12" t="str">
            <v>N</v>
          </cell>
          <cell r="J12">
            <v>36.72</v>
          </cell>
          <cell r="K12">
            <v>0.2</v>
          </cell>
        </row>
        <row r="13">
          <cell r="B13">
            <v>26.812499999999996</v>
          </cell>
          <cell r="C13">
            <v>34.700000000000003</v>
          </cell>
          <cell r="D13">
            <v>22</v>
          </cell>
          <cell r="E13">
            <v>72.291666666666671</v>
          </cell>
          <cell r="F13">
            <v>90</v>
          </cell>
          <cell r="G13">
            <v>41</v>
          </cell>
          <cell r="H13">
            <v>17.64</v>
          </cell>
          <cell r="I13" t="str">
            <v>N</v>
          </cell>
          <cell r="J13">
            <v>43.56</v>
          </cell>
          <cell r="K13">
            <v>0.2</v>
          </cell>
        </row>
        <row r="14">
          <cell r="B14">
            <v>24.5</v>
          </cell>
          <cell r="C14">
            <v>29.5</v>
          </cell>
          <cell r="D14">
            <v>22.3</v>
          </cell>
          <cell r="E14">
            <v>86.666666666666671</v>
          </cell>
          <cell r="F14">
            <v>95</v>
          </cell>
          <cell r="G14">
            <v>67</v>
          </cell>
          <cell r="H14">
            <v>15.120000000000001</v>
          </cell>
          <cell r="I14" t="str">
            <v>NE</v>
          </cell>
          <cell r="J14">
            <v>34.200000000000003</v>
          </cell>
          <cell r="K14">
            <v>7.6</v>
          </cell>
        </row>
        <row r="15">
          <cell r="B15">
            <v>24.837500000000002</v>
          </cell>
          <cell r="C15">
            <v>31.4</v>
          </cell>
          <cell r="D15">
            <v>22.1</v>
          </cell>
          <cell r="E15">
            <v>83.375</v>
          </cell>
          <cell r="F15">
            <v>95</v>
          </cell>
          <cell r="G15">
            <v>56</v>
          </cell>
          <cell r="H15">
            <v>19.079999999999998</v>
          </cell>
          <cell r="I15" t="str">
            <v>NO</v>
          </cell>
          <cell r="J15">
            <v>44.64</v>
          </cell>
          <cell r="K15">
            <v>0.2</v>
          </cell>
        </row>
        <row r="16">
          <cell r="B16">
            <v>23.375</v>
          </cell>
          <cell r="C16">
            <v>28.7</v>
          </cell>
          <cell r="D16">
            <v>20.9</v>
          </cell>
          <cell r="E16">
            <v>90.791666666666671</v>
          </cell>
          <cell r="F16">
            <v>96</v>
          </cell>
          <cell r="G16">
            <v>69</v>
          </cell>
          <cell r="H16">
            <v>16.559999999999999</v>
          </cell>
          <cell r="I16" t="str">
            <v>O</v>
          </cell>
          <cell r="J16">
            <v>40.680000000000007</v>
          </cell>
          <cell r="K16">
            <v>48.599999999999994</v>
          </cell>
        </row>
        <row r="17">
          <cell r="B17">
            <v>24.791666666666671</v>
          </cell>
          <cell r="C17">
            <v>31.2</v>
          </cell>
          <cell r="D17">
            <v>20.7</v>
          </cell>
          <cell r="E17">
            <v>81</v>
          </cell>
          <cell r="F17">
            <v>93</v>
          </cell>
          <cell r="G17">
            <v>56</v>
          </cell>
          <cell r="H17">
            <v>12.6</v>
          </cell>
          <cell r="I17" t="str">
            <v>SE</v>
          </cell>
          <cell r="J17">
            <v>23.400000000000002</v>
          </cell>
          <cell r="K17">
            <v>0.2</v>
          </cell>
        </row>
        <row r="18">
          <cell r="B18">
            <v>24.254166666666674</v>
          </cell>
          <cell r="C18">
            <v>29.5</v>
          </cell>
          <cell r="D18">
            <v>20.399999999999999</v>
          </cell>
          <cell r="E18">
            <v>77.916666666666671</v>
          </cell>
          <cell r="F18">
            <v>94</v>
          </cell>
          <cell r="G18">
            <v>55</v>
          </cell>
          <cell r="H18">
            <v>13.68</v>
          </cell>
          <cell r="I18" t="str">
            <v>L</v>
          </cell>
          <cell r="J18">
            <v>28.8</v>
          </cell>
          <cell r="K18">
            <v>0</v>
          </cell>
        </row>
        <row r="19">
          <cell r="B19">
            <v>25.512499999999999</v>
          </cell>
          <cell r="C19">
            <v>31.3</v>
          </cell>
          <cell r="D19">
            <v>20.3</v>
          </cell>
          <cell r="E19">
            <v>70.25</v>
          </cell>
          <cell r="F19">
            <v>90</v>
          </cell>
          <cell r="G19">
            <v>49</v>
          </cell>
          <cell r="H19">
            <v>20.88</v>
          </cell>
          <cell r="I19" t="str">
            <v>L</v>
          </cell>
          <cell r="J19">
            <v>37.440000000000005</v>
          </cell>
          <cell r="K19">
            <v>0</v>
          </cell>
        </row>
        <row r="20">
          <cell r="B20">
            <v>26.650000000000002</v>
          </cell>
          <cell r="C20">
            <v>33.6</v>
          </cell>
          <cell r="D20">
            <v>21.6</v>
          </cell>
          <cell r="E20">
            <v>69.083333333333329</v>
          </cell>
          <cell r="F20">
            <v>90</v>
          </cell>
          <cell r="G20">
            <v>41</v>
          </cell>
          <cell r="H20">
            <v>14.04</v>
          </cell>
          <cell r="I20" t="str">
            <v>L</v>
          </cell>
          <cell r="J20">
            <v>28.8</v>
          </cell>
          <cell r="K20">
            <v>0</v>
          </cell>
        </row>
        <row r="21">
          <cell r="B21">
            <v>22.624999999999996</v>
          </cell>
          <cell r="C21">
            <v>27.9</v>
          </cell>
          <cell r="D21">
            <v>19.399999999999999</v>
          </cell>
          <cell r="E21">
            <v>85.041666666666671</v>
          </cell>
          <cell r="F21">
            <v>96</v>
          </cell>
          <cell r="G21">
            <v>60</v>
          </cell>
          <cell r="H21">
            <v>17.64</v>
          </cell>
          <cell r="I21" t="str">
            <v>L</v>
          </cell>
          <cell r="J21">
            <v>36.72</v>
          </cell>
          <cell r="K21">
            <v>20.8</v>
          </cell>
        </row>
        <row r="22">
          <cell r="B22">
            <v>22.933333333333334</v>
          </cell>
          <cell r="C22">
            <v>28.6</v>
          </cell>
          <cell r="D22">
            <v>20.2</v>
          </cell>
          <cell r="E22">
            <v>85.291666666666671</v>
          </cell>
          <cell r="F22">
            <v>96</v>
          </cell>
          <cell r="G22">
            <v>61</v>
          </cell>
          <cell r="H22">
            <v>13.68</v>
          </cell>
          <cell r="I22" t="str">
            <v>NE</v>
          </cell>
          <cell r="J22">
            <v>39.96</v>
          </cell>
          <cell r="K22">
            <v>1.6</v>
          </cell>
        </row>
        <row r="23">
          <cell r="B23">
            <v>22.316666666666674</v>
          </cell>
          <cell r="C23">
            <v>26.1</v>
          </cell>
          <cell r="D23">
            <v>18.8</v>
          </cell>
          <cell r="E23">
            <v>91.041666666666671</v>
          </cell>
          <cell r="F23">
            <v>97</v>
          </cell>
          <cell r="G23">
            <v>75</v>
          </cell>
          <cell r="H23">
            <v>13.32</v>
          </cell>
          <cell r="I23" t="str">
            <v>NE</v>
          </cell>
          <cell r="J23">
            <v>46.080000000000005</v>
          </cell>
          <cell r="K23">
            <v>42.4</v>
          </cell>
        </row>
        <row r="24">
          <cell r="B24">
            <v>21.229166666666661</v>
          </cell>
          <cell r="C24">
            <v>25.8</v>
          </cell>
          <cell r="D24">
            <v>18.8</v>
          </cell>
          <cell r="E24">
            <v>89.208333333333329</v>
          </cell>
          <cell r="F24">
            <v>96</v>
          </cell>
          <cell r="G24">
            <v>74</v>
          </cell>
          <cell r="H24">
            <v>17.28</v>
          </cell>
          <cell r="I24" t="str">
            <v>N</v>
          </cell>
          <cell r="J24">
            <v>41.4</v>
          </cell>
          <cell r="K24">
            <v>37.999999999999993</v>
          </cell>
        </row>
        <row r="25">
          <cell r="B25">
            <v>24.566666666666666</v>
          </cell>
          <cell r="C25">
            <v>32.1</v>
          </cell>
          <cell r="D25">
            <v>19.100000000000001</v>
          </cell>
          <cell r="E25">
            <v>74.416666666666671</v>
          </cell>
          <cell r="F25">
            <v>96</v>
          </cell>
          <cell r="G25">
            <v>32</v>
          </cell>
          <cell r="H25">
            <v>14.76</v>
          </cell>
          <cell r="I25" t="str">
            <v>SO</v>
          </cell>
          <cell r="J25">
            <v>33.119999999999997</v>
          </cell>
          <cell r="K25">
            <v>0.2</v>
          </cell>
        </row>
        <row r="26">
          <cell r="B26">
            <v>25.820833333333336</v>
          </cell>
          <cell r="C26">
            <v>31.4</v>
          </cell>
          <cell r="D26">
            <v>20.3</v>
          </cell>
          <cell r="E26">
            <v>52.958333333333336</v>
          </cell>
          <cell r="F26">
            <v>79</v>
          </cell>
          <cell r="G26">
            <v>22</v>
          </cell>
          <cell r="H26">
            <v>18.36</v>
          </cell>
          <cell r="I26" t="str">
            <v>S</v>
          </cell>
          <cell r="J26">
            <v>34.92</v>
          </cell>
          <cell r="K26">
            <v>0</v>
          </cell>
        </row>
        <row r="27">
          <cell r="B27">
            <v>25.025000000000002</v>
          </cell>
          <cell r="C27">
            <v>32</v>
          </cell>
          <cell r="D27">
            <v>18.5</v>
          </cell>
          <cell r="E27">
            <v>48.166666666666664</v>
          </cell>
          <cell r="F27">
            <v>72</v>
          </cell>
          <cell r="G27">
            <v>27</v>
          </cell>
          <cell r="H27">
            <v>11.520000000000001</v>
          </cell>
          <cell r="I27" t="str">
            <v>S</v>
          </cell>
          <cell r="J27">
            <v>20.16</v>
          </cell>
          <cell r="K27">
            <v>0</v>
          </cell>
        </row>
        <row r="28">
          <cell r="B28">
            <v>25.883333333333336</v>
          </cell>
          <cell r="C28">
            <v>32.200000000000003</v>
          </cell>
          <cell r="D28">
            <v>18.5</v>
          </cell>
          <cell r="E28">
            <v>58.583333333333336</v>
          </cell>
          <cell r="F28">
            <v>83</v>
          </cell>
          <cell r="G28">
            <v>40</v>
          </cell>
          <cell r="H28">
            <v>15.120000000000001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26.7</v>
          </cell>
          <cell r="C29">
            <v>31.2</v>
          </cell>
          <cell r="D29">
            <v>22.4</v>
          </cell>
          <cell r="E29">
            <v>65.208333333333329</v>
          </cell>
          <cell r="F29">
            <v>83</v>
          </cell>
          <cell r="G29">
            <v>51</v>
          </cell>
          <cell r="H29">
            <v>13.32</v>
          </cell>
          <cell r="I29" t="str">
            <v>SE</v>
          </cell>
          <cell r="J29">
            <v>27</v>
          </cell>
          <cell r="K29">
            <v>0</v>
          </cell>
        </row>
        <row r="30">
          <cell r="B30">
            <v>26.191666666666666</v>
          </cell>
          <cell r="C30">
            <v>30</v>
          </cell>
          <cell r="D30">
            <v>23.1</v>
          </cell>
          <cell r="E30">
            <v>71.75</v>
          </cell>
          <cell r="F30">
            <v>86</v>
          </cell>
          <cell r="G30">
            <v>55</v>
          </cell>
          <cell r="H30">
            <v>14.4</v>
          </cell>
          <cell r="I30" t="str">
            <v>NE</v>
          </cell>
          <cell r="J30">
            <v>30.6</v>
          </cell>
          <cell r="K30">
            <v>0</v>
          </cell>
        </row>
        <row r="31">
          <cell r="B31">
            <v>25.133333333333336</v>
          </cell>
          <cell r="C31">
            <v>31.1</v>
          </cell>
          <cell r="D31">
            <v>22.6</v>
          </cell>
          <cell r="E31">
            <v>81.5</v>
          </cell>
          <cell r="F31">
            <v>94</v>
          </cell>
          <cell r="G31">
            <v>55</v>
          </cell>
          <cell r="H31">
            <v>15.120000000000001</v>
          </cell>
          <cell r="I31" t="str">
            <v>N</v>
          </cell>
          <cell r="J31">
            <v>31.319999999999997</v>
          </cell>
          <cell r="K31">
            <v>7.4</v>
          </cell>
        </row>
        <row r="32">
          <cell r="B32">
            <v>24.95</v>
          </cell>
          <cell r="C32">
            <v>33.5</v>
          </cell>
          <cell r="D32">
            <v>21.4</v>
          </cell>
          <cell r="E32">
            <v>83.25</v>
          </cell>
          <cell r="F32">
            <v>97</v>
          </cell>
          <cell r="G32">
            <v>49</v>
          </cell>
          <cell r="H32">
            <v>27.720000000000002</v>
          </cell>
          <cell r="I32" t="str">
            <v>N</v>
          </cell>
          <cell r="J32">
            <v>46.800000000000004</v>
          </cell>
          <cell r="K32">
            <v>26.4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27.074999999999999</v>
          </cell>
          <cell r="C5">
            <v>32.4</v>
          </cell>
          <cell r="D5">
            <v>23.4</v>
          </cell>
          <cell r="E5">
            <v>74.785714285714292</v>
          </cell>
          <cell r="F5">
            <v>100</v>
          </cell>
          <cell r="G5">
            <v>58</v>
          </cell>
          <cell r="H5">
            <v>8.2799999999999994</v>
          </cell>
          <cell r="I5" t="str">
            <v>L</v>
          </cell>
          <cell r="J5">
            <v>21.6</v>
          </cell>
          <cell r="K5">
            <v>33.400000000000006</v>
          </cell>
        </row>
        <row r="6">
          <cell r="B6">
            <v>27.587500000000002</v>
          </cell>
          <cell r="C6">
            <v>31.8</v>
          </cell>
          <cell r="D6">
            <v>24.4</v>
          </cell>
          <cell r="E6">
            <v>71</v>
          </cell>
          <cell r="F6">
            <v>100</v>
          </cell>
          <cell r="G6">
            <v>50</v>
          </cell>
          <cell r="H6">
            <v>9.7200000000000006</v>
          </cell>
          <cell r="I6" t="str">
            <v>S</v>
          </cell>
          <cell r="J6">
            <v>20.16</v>
          </cell>
          <cell r="K6">
            <v>0</v>
          </cell>
        </row>
        <row r="7">
          <cell r="B7">
            <v>28.370833333333337</v>
          </cell>
          <cell r="C7">
            <v>35.200000000000003</v>
          </cell>
          <cell r="D7">
            <v>22.6</v>
          </cell>
          <cell r="E7">
            <v>64.041666666666671</v>
          </cell>
          <cell r="F7">
            <v>91</v>
          </cell>
          <cell r="G7">
            <v>32</v>
          </cell>
          <cell r="H7">
            <v>7.5600000000000005</v>
          </cell>
          <cell r="I7" t="str">
            <v>S</v>
          </cell>
          <cell r="J7">
            <v>19.079999999999998</v>
          </cell>
          <cell r="K7">
            <v>0</v>
          </cell>
        </row>
        <row r="8">
          <cell r="B8">
            <v>27.141666666666662</v>
          </cell>
          <cell r="C8">
            <v>34.4</v>
          </cell>
          <cell r="D8">
            <v>19.600000000000001</v>
          </cell>
          <cell r="E8">
            <v>62.666666666666664</v>
          </cell>
          <cell r="F8">
            <v>98</v>
          </cell>
          <cell r="G8">
            <v>33</v>
          </cell>
          <cell r="H8">
            <v>8.64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26.92916666666666</v>
          </cell>
          <cell r="C9">
            <v>34.9</v>
          </cell>
          <cell r="D9">
            <v>19.5</v>
          </cell>
          <cell r="E9">
            <v>61.666666666666664</v>
          </cell>
          <cell r="F9">
            <v>92</v>
          </cell>
          <cell r="G9">
            <v>33</v>
          </cell>
          <cell r="H9">
            <v>9</v>
          </cell>
          <cell r="I9" t="str">
            <v>S</v>
          </cell>
          <cell r="J9">
            <v>21.240000000000002</v>
          </cell>
          <cell r="K9">
            <v>0</v>
          </cell>
        </row>
        <row r="10">
          <cell r="B10">
            <v>27.274999999999995</v>
          </cell>
          <cell r="C10">
            <v>34.200000000000003</v>
          </cell>
          <cell r="D10">
            <v>20.8</v>
          </cell>
          <cell r="E10">
            <v>63.583333333333336</v>
          </cell>
          <cell r="F10">
            <v>100</v>
          </cell>
          <cell r="G10">
            <v>36</v>
          </cell>
          <cell r="H10">
            <v>13.68</v>
          </cell>
          <cell r="I10" t="str">
            <v>N</v>
          </cell>
          <cell r="J10">
            <v>22.68</v>
          </cell>
          <cell r="K10">
            <v>0</v>
          </cell>
        </row>
        <row r="11">
          <cell r="B11">
            <v>27.670833333333334</v>
          </cell>
          <cell r="C11">
            <v>34.6</v>
          </cell>
          <cell r="D11">
            <v>22.1</v>
          </cell>
          <cell r="E11">
            <v>69.416666666666671</v>
          </cell>
          <cell r="F11">
            <v>96</v>
          </cell>
          <cell r="G11">
            <v>39</v>
          </cell>
          <cell r="H11">
            <v>12.6</v>
          </cell>
          <cell r="I11" t="str">
            <v>SE</v>
          </cell>
          <cell r="J11">
            <v>39.96</v>
          </cell>
          <cell r="K11">
            <v>0</v>
          </cell>
        </row>
        <row r="12">
          <cell r="B12">
            <v>26.599999999999994</v>
          </cell>
          <cell r="C12">
            <v>33.6</v>
          </cell>
          <cell r="D12">
            <v>21.5</v>
          </cell>
          <cell r="E12">
            <v>73.791666666666671</v>
          </cell>
          <cell r="F12">
            <v>100</v>
          </cell>
          <cell r="G12">
            <v>49</v>
          </cell>
          <cell r="H12">
            <v>13.68</v>
          </cell>
          <cell r="I12" t="str">
            <v>SE</v>
          </cell>
          <cell r="J12">
            <v>28.08</v>
          </cell>
          <cell r="K12">
            <v>0</v>
          </cell>
        </row>
        <row r="13">
          <cell r="B13">
            <v>27.563157894736843</v>
          </cell>
          <cell r="C13">
            <v>32.200000000000003</v>
          </cell>
          <cell r="D13">
            <v>24.5</v>
          </cell>
          <cell r="E13">
            <v>76.684210526315795</v>
          </cell>
          <cell r="F13">
            <v>92</v>
          </cell>
          <cell r="G13">
            <v>58</v>
          </cell>
          <cell r="H13">
            <v>16.2</v>
          </cell>
          <cell r="I13" t="str">
            <v>N</v>
          </cell>
          <cell r="J13">
            <v>45</v>
          </cell>
          <cell r="K13">
            <v>2.4</v>
          </cell>
        </row>
        <row r="14">
          <cell r="B14">
            <v>26.438461538461542</v>
          </cell>
          <cell r="C14">
            <v>31.6</v>
          </cell>
          <cell r="D14">
            <v>23.6</v>
          </cell>
          <cell r="E14">
            <v>76.75</v>
          </cell>
          <cell r="F14">
            <v>91</v>
          </cell>
          <cell r="G14">
            <v>62</v>
          </cell>
          <cell r="H14">
            <v>15.120000000000001</v>
          </cell>
          <cell r="I14" t="str">
            <v>N</v>
          </cell>
          <cell r="J14">
            <v>32.76</v>
          </cell>
          <cell r="K14">
            <v>17.600000000000001</v>
          </cell>
        </row>
        <row r="15">
          <cell r="B15">
            <v>27.05</v>
          </cell>
          <cell r="C15">
            <v>30.1</v>
          </cell>
          <cell r="D15">
            <v>25</v>
          </cell>
          <cell r="E15">
            <v>78.666666666666671</v>
          </cell>
          <cell r="F15">
            <v>98</v>
          </cell>
          <cell r="G15">
            <v>66</v>
          </cell>
          <cell r="H15">
            <v>9.7200000000000006</v>
          </cell>
          <cell r="I15" t="str">
            <v>N</v>
          </cell>
          <cell r="J15">
            <v>20.88</v>
          </cell>
          <cell r="K15">
            <v>0.8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27.790909090909089</v>
          </cell>
          <cell r="C17">
            <v>32.1</v>
          </cell>
          <cell r="D17">
            <v>23.3</v>
          </cell>
          <cell r="E17">
            <v>68.5</v>
          </cell>
          <cell r="F17">
            <v>100</v>
          </cell>
          <cell r="G17">
            <v>54</v>
          </cell>
          <cell r="H17">
            <v>14.4</v>
          </cell>
          <cell r="I17" t="str">
            <v>SO</v>
          </cell>
          <cell r="J17">
            <v>34.92</v>
          </cell>
          <cell r="K17">
            <v>22.799999999999997</v>
          </cell>
        </row>
        <row r="18">
          <cell r="B18">
            <v>25.813043478260873</v>
          </cell>
          <cell r="C18">
            <v>31.6</v>
          </cell>
          <cell r="D18">
            <v>22.2</v>
          </cell>
          <cell r="E18">
            <v>74.222222222222229</v>
          </cell>
          <cell r="F18">
            <v>100</v>
          </cell>
          <cell r="G18">
            <v>48</v>
          </cell>
          <cell r="H18">
            <v>10.44</v>
          </cell>
          <cell r="I18" t="str">
            <v>L</v>
          </cell>
          <cell r="J18">
            <v>33.119999999999997</v>
          </cell>
          <cell r="K18">
            <v>2.6</v>
          </cell>
        </row>
        <row r="19">
          <cell r="B19">
            <v>29.880000000000003</v>
          </cell>
          <cell r="C19">
            <v>32.799999999999997</v>
          </cell>
          <cell r="D19">
            <v>25</v>
          </cell>
          <cell r="E19">
            <v>60.3</v>
          </cell>
          <cell r="F19">
            <v>82</v>
          </cell>
          <cell r="G19">
            <v>49</v>
          </cell>
          <cell r="H19">
            <v>12.6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30.255555555555549</v>
          </cell>
          <cell r="C20">
            <v>33</v>
          </cell>
          <cell r="D20">
            <v>26.8</v>
          </cell>
          <cell r="E20">
            <v>59.111111111111114</v>
          </cell>
          <cell r="F20">
            <v>71</v>
          </cell>
          <cell r="G20">
            <v>48</v>
          </cell>
          <cell r="H20">
            <v>13.32</v>
          </cell>
          <cell r="I20" t="str">
            <v>NE</v>
          </cell>
          <cell r="J20">
            <v>26.28</v>
          </cell>
          <cell r="K20">
            <v>0</v>
          </cell>
        </row>
        <row r="21">
          <cell r="B21">
            <v>26.533333333333335</v>
          </cell>
          <cell r="C21">
            <v>29.8</v>
          </cell>
          <cell r="D21">
            <v>24.7</v>
          </cell>
          <cell r="E21">
            <v>69.333333333333329</v>
          </cell>
          <cell r="F21">
            <v>80</v>
          </cell>
          <cell r="G21">
            <v>58</v>
          </cell>
          <cell r="H21">
            <v>10.8</v>
          </cell>
          <cell r="I21" t="str">
            <v>L</v>
          </cell>
          <cell r="J21">
            <v>23.400000000000002</v>
          </cell>
          <cell r="K21">
            <v>0</v>
          </cell>
        </row>
        <row r="22">
          <cell r="B22">
            <v>24.299999999999997</v>
          </cell>
          <cell r="C22">
            <v>26.2</v>
          </cell>
          <cell r="D22">
            <v>23.1</v>
          </cell>
          <cell r="E22">
            <v>82.545454545454547</v>
          </cell>
          <cell r="F22">
            <v>92</v>
          </cell>
          <cell r="G22">
            <v>70</v>
          </cell>
          <cell r="H22">
            <v>14.76</v>
          </cell>
          <cell r="I22" t="str">
            <v>N</v>
          </cell>
          <cell r="J22">
            <v>29.16</v>
          </cell>
          <cell r="K22">
            <v>1.6</v>
          </cell>
        </row>
        <row r="23">
          <cell r="B23">
            <v>26.799999999999997</v>
          </cell>
          <cell r="C23">
            <v>28.8</v>
          </cell>
          <cell r="D23">
            <v>20.5</v>
          </cell>
          <cell r="E23">
            <v>78.36363636363636</v>
          </cell>
          <cell r="F23">
            <v>95</v>
          </cell>
          <cell r="G23">
            <v>70</v>
          </cell>
          <cell r="H23">
            <v>18</v>
          </cell>
          <cell r="I23" t="str">
            <v>N</v>
          </cell>
          <cell r="J23">
            <v>39.96</v>
          </cell>
          <cell r="K23">
            <v>4.9999999999999991</v>
          </cell>
        </row>
        <row r="24">
          <cell r="B24">
            <v>24.720000000000002</v>
          </cell>
          <cell r="C24">
            <v>26.1</v>
          </cell>
          <cell r="D24">
            <v>22.4</v>
          </cell>
          <cell r="E24">
            <v>82</v>
          </cell>
          <cell r="F24">
            <v>100</v>
          </cell>
          <cell r="G24">
            <v>75</v>
          </cell>
          <cell r="H24">
            <v>10.44</v>
          </cell>
          <cell r="I24" t="str">
            <v>NE</v>
          </cell>
          <cell r="J24">
            <v>16.2</v>
          </cell>
          <cell r="K24">
            <v>2.4</v>
          </cell>
        </row>
        <row r="25">
          <cell r="B25">
            <v>28.981818181818184</v>
          </cell>
          <cell r="C25">
            <v>32.9</v>
          </cell>
          <cell r="D25">
            <v>21.7</v>
          </cell>
          <cell r="E25">
            <v>57.6</v>
          </cell>
          <cell r="F25">
            <v>87</v>
          </cell>
          <cell r="G25">
            <v>35</v>
          </cell>
          <cell r="H25">
            <v>8.2799999999999994</v>
          </cell>
          <cell r="I25" t="str">
            <v>S</v>
          </cell>
          <cell r="J25">
            <v>28.8</v>
          </cell>
          <cell r="K25">
            <v>1</v>
          </cell>
        </row>
        <row r="26">
          <cell r="B26">
            <v>30.5</v>
          </cell>
          <cell r="C26">
            <v>33</v>
          </cell>
          <cell r="D26">
            <v>27.8</v>
          </cell>
          <cell r="E26">
            <v>43.1</v>
          </cell>
          <cell r="F26">
            <v>66</v>
          </cell>
          <cell r="G26">
            <v>27</v>
          </cell>
          <cell r="H26">
            <v>9.3600000000000012</v>
          </cell>
          <cell r="I26" t="str">
            <v>SO</v>
          </cell>
          <cell r="J26">
            <v>27</v>
          </cell>
          <cell r="K26">
            <v>0</v>
          </cell>
        </row>
        <row r="27">
          <cell r="B27">
            <v>29.627272727272725</v>
          </cell>
          <cell r="C27">
            <v>32.4</v>
          </cell>
          <cell r="D27">
            <v>23.1</v>
          </cell>
          <cell r="E27">
            <v>37.18181818181818</v>
          </cell>
          <cell r="F27">
            <v>66</v>
          </cell>
          <cell r="G27">
            <v>25</v>
          </cell>
          <cell r="H27">
            <v>6.84</v>
          </cell>
          <cell r="I27" t="str">
            <v>N</v>
          </cell>
          <cell r="J27">
            <v>16.920000000000002</v>
          </cell>
          <cell r="K27">
            <v>0</v>
          </cell>
        </row>
        <row r="28">
          <cell r="B28">
            <v>31.060000000000002</v>
          </cell>
          <cell r="C28">
            <v>34</v>
          </cell>
          <cell r="D28">
            <v>19.899999999999999</v>
          </cell>
          <cell r="E28">
            <v>40.5</v>
          </cell>
          <cell r="F28">
            <v>84</v>
          </cell>
          <cell r="G28">
            <v>28</v>
          </cell>
          <cell r="H28">
            <v>4.6800000000000006</v>
          </cell>
          <cell r="I28" t="str">
            <v>S</v>
          </cell>
          <cell r="J28">
            <v>15.48</v>
          </cell>
          <cell r="K28">
            <v>0</v>
          </cell>
        </row>
        <row r="29">
          <cell r="B29">
            <v>29.133333333333329</v>
          </cell>
          <cell r="C29">
            <v>31.9</v>
          </cell>
          <cell r="D29">
            <v>27.7</v>
          </cell>
          <cell r="E29">
            <v>66</v>
          </cell>
          <cell r="F29">
            <v>74</v>
          </cell>
          <cell r="G29">
            <v>53</v>
          </cell>
          <cell r="H29">
            <v>8.64</v>
          </cell>
          <cell r="I29" t="str">
            <v>NE</v>
          </cell>
          <cell r="J29">
            <v>18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28.3125</v>
          </cell>
          <cell r="C31">
            <v>30.2</v>
          </cell>
          <cell r="D31">
            <v>24.9</v>
          </cell>
          <cell r="E31">
            <v>72.125</v>
          </cell>
          <cell r="F31">
            <v>88</v>
          </cell>
          <cell r="G31">
            <v>62</v>
          </cell>
          <cell r="H31">
            <v>13.68</v>
          </cell>
          <cell r="I31" t="str">
            <v>N</v>
          </cell>
          <cell r="J31">
            <v>24.48</v>
          </cell>
          <cell r="K31">
            <v>0</v>
          </cell>
        </row>
        <row r="32">
          <cell r="B32">
            <v>29.87142857142857</v>
          </cell>
          <cell r="C32">
            <v>33.4</v>
          </cell>
          <cell r="D32">
            <v>25.7</v>
          </cell>
          <cell r="E32">
            <v>64.428571428571431</v>
          </cell>
          <cell r="F32">
            <v>88</v>
          </cell>
          <cell r="G32">
            <v>45</v>
          </cell>
          <cell r="H32">
            <v>12.6</v>
          </cell>
          <cell r="I32" t="str">
            <v>N</v>
          </cell>
          <cell r="J32">
            <v>27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26.204166666666666</v>
          </cell>
          <cell r="C5">
            <v>31.1</v>
          </cell>
          <cell r="D5">
            <v>22.7</v>
          </cell>
          <cell r="E5">
            <v>69.625</v>
          </cell>
          <cell r="F5">
            <v>94</v>
          </cell>
          <cell r="G5">
            <v>40</v>
          </cell>
          <cell r="H5">
            <v>18.720000000000002</v>
          </cell>
          <cell r="I5" t="str">
            <v>O</v>
          </cell>
          <cell r="J5">
            <v>38.159999999999997</v>
          </cell>
          <cell r="K5">
            <v>0</v>
          </cell>
        </row>
        <row r="6">
          <cell r="B6">
            <v>25.383333333333336</v>
          </cell>
          <cell r="C6">
            <v>32.299999999999997</v>
          </cell>
          <cell r="D6">
            <v>19.899999999999999</v>
          </cell>
          <cell r="E6">
            <v>68.25</v>
          </cell>
          <cell r="F6">
            <v>92</v>
          </cell>
          <cell r="G6">
            <v>41</v>
          </cell>
          <cell r="H6">
            <v>7.5600000000000005</v>
          </cell>
          <cell r="I6" t="str">
            <v>NO</v>
          </cell>
          <cell r="J6">
            <v>20.52</v>
          </cell>
          <cell r="K6">
            <v>0</v>
          </cell>
        </row>
        <row r="7">
          <cell r="B7">
            <v>26.912500000000005</v>
          </cell>
          <cell r="C7">
            <v>33.299999999999997</v>
          </cell>
          <cell r="D7">
            <v>20.8</v>
          </cell>
          <cell r="E7">
            <v>65.166666666666671</v>
          </cell>
          <cell r="F7">
            <v>95</v>
          </cell>
          <cell r="G7">
            <v>33</v>
          </cell>
          <cell r="H7">
            <v>11.520000000000001</v>
          </cell>
          <cell r="I7" t="str">
            <v>NO</v>
          </cell>
          <cell r="J7">
            <v>25.56</v>
          </cell>
          <cell r="K7">
            <v>0</v>
          </cell>
        </row>
        <row r="8">
          <cell r="B8">
            <v>26.075000000000003</v>
          </cell>
          <cell r="C8">
            <v>32.6</v>
          </cell>
          <cell r="D8">
            <v>20</v>
          </cell>
          <cell r="E8">
            <v>54.541666666666664</v>
          </cell>
          <cell r="F8">
            <v>81</v>
          </cell>
          <cell r="G8">
            <v>29</v>
          </cell>
          <cell r="H8">
            <v>12.24</v>
          </cell>
          <cell r="I8" t="str">
            <v>NO</v>
          </cell>
          <cell r="J8">
            <v>27.36</v>
          </cell>
          <cell r="K8">
            <v>0</v>
          </cell>
        </row>
        <row r="9">
          <cell r="B9">
            <v>25.408333333333331</v>
          </cell>
          <cell r="C9">
            <v>32.9</v>
          </cell>
          <cell r="D9">
            <v>19.2</v>
          </cell>
          <cell r="E9">
            <v>62.875</v>
          </cell>
          <cell r="F9">
            <v>89</v>
          </cell>
          <cell r="G9">
            <v>32</v>
          </cell>
          <cell r="H9">
            <v>12.6</v>
          </cell>
          <cell r="I9" t="str">
            <v>NO</v>
          </cell>
          <cell r="J9">
            <v>25.56</v>
          </cell>
          <cell r="K9">
            <v>0</v>
          </cell>
        </row>
        <row r="10">
          <cell r="B10">
            <v>26.366666666666664</v>
          </cell>
          <cell r="C10">
            <v>34.200000000000003</v>
          </cell>
          <cell r="D10">
            <v>18.899999999999999</v>
          </cell>
          <cell r="E10">
            <v>58.5</v>
          </cell>
          <cell r="F10">
            <v>92</v>
          </cell>
          <cell r="G10">
            <v>28</v>
          </cell>
          <cell r="H10">
            <v>7.9200000000000008</v>
          </cell>
          <cell r="I10" t="str">
            <v>NO</v>
          </cell>
          <cell r="J10">
            <v>21.240000000000002</v>
          </cell>
          <cell r="K10">
            <v>0</v>
          </cell>
        </row>
        <row r="11">
          <cell r="B11">
            <v>25.3125</v>
          </cell>
          <cell r="C11">
            <v>34.5</v>
          </cell>
          <cell r="D11">
            <v>20.2</v>
          </cell>
          <cell r="E11">
            <v>61.25</v>
          </cell>
          <cell r="F11">
            <v>90</v>
          </cell>
          <cell r="G11">
            <v>33</v>
          </cell>
          <cell r="H11">
            <v>20.16</v>
          </cell>
          <cell r="I11" t="str">
            <v>O</v>
          </cell>
          <cell r="J11">
            <v>52.56</v>
          </cell>
          <cell r="K11">
            <v>0.8</v>
          </cell>
        </row>
        <row r="12">
          <cell r="B12">
            <v>24.195833333333336</v>
          </cell>
          <cell r="C12">
            <v>34</v>
          </cell>
          <cell r="D12">
            <v>21.3</v>
          </cell>
          <cell r="E12">
            <v>81.375</v>
          </cell>
          <cell r="F12">
            <v>94</v>
          </cell>
          <cell r="G12">
            <v>41</v>
          </cell>
          <cell r="H12">
            <v>10.8</v>
          </cell>
          <cell r="I12" t="str">
            <v>NO</v>
          </cell>
          <cell r="J12">
            <v>37.800000000000004</v>
          </cell>
          <cell r="K12">
            <v>7</v>
          </cell>
        </row>
        <row r="13">
          <cell r="B13">
            <v>25.283333333333342</v>
          </cell>
          <cell r="C13">
            <v>34.700000000000003</v>
          </cell>
          <cell r="D13">
            <v>21.3</v>
          </cell>
          <cell r="E13">
            <v>80.791666666666671</v>
          </cell>
          <cell r="F13">
            <v>95</v>
          </cell>
          <cell r="G13">
            <v>42</v>
          </cell>
          <cell r="H13">
            <v>17.64</v>
          </cell>
          <cell r="I13" t="str">
            <v>SO</v>
          </cell>
          <cell r="J13">
            <v>65.52</v>
          </cell>
          <cell r="K13">
            <v>0.4</v>
          </cell>
        </row>
        <row r="14">
          <cell r="B14">
            <v>23.533333333333335</v>
          </cell>
          <cell r="C14">
            <v>27.6</v>
          </cell>
          <cell r="D14">
            <v>21.5</v>
          </cell>
          <cell r="E14">
            <v>91.458333333333329</v>
          </cell>
          <cell r="F14">
            <v>97</v>
          </cell>
          <cell r="G14">
            <v>75</v>
          </cell>
          <cell r="H14">
            <v>12.24</v>
          </cell>
          <cell r="I14" t="str">
            <v>O</v>
          </cell>
          <cell r="J14">
            <v>29.52</v>
          </cell>
          <cell r="K14">
            <v>20.799999999999997</v>
          </cell>
        </row>
        <row r="15">
          <cell r="B15">
            <v>23.912499999999998</v>
          </cell>
          <cell r="C15">
            <v>30.6</v>
          </cell>
          <cell r="D15">
            <v>22</v>
          </cell>
          <cell r="E15">
            <v>90.541666666666671</v>
          </cell>
          <cell r="F15">
            <v>97</v>
          </cell>
          <cell r="G15">
            <v>62</v>
          </cell>
          <cell r="H15">
            <v>9</v>
          </cell>
          <cell r="I15" t="str">
            <v>S</v>
          </cell>
          <cell r="J15">
            <v>34.200000000000003</v>
          </cell>
          <cell r="K15">
            <v>9.6</v>
          </cell>
        </row>
        <row r="16">
          <cell r="B16">
            <v>24.554166666666671</v>
          </cell>
          <cell r="C16">
            <v>30.6</v>
          </cell>
          <cell r="D16">
            <v>22.2</v>
          </cell>
          <cell r="E16">
            <v>87.916666666666671</v>
          </cell>
          <cell r="F16">
            <v>97</v>
          </cell>
          <cell r="G16">
            <v>61</v>
          </cell>
          <cell r="H16">
            <v>10.8</v>
          </cell>
          <cell r="I16" t="str">
            <v>NE</v>
          </cell>
          <cell r="J16">
            <v>32.4</v>
          </cell>
          <cell r="K16">
            <v>1.2</v>
          </cell>
        </row>
        <row r="17">
          <cell r="B17">
            <v>24.591666666666665</v>
          </cell>
          <cell r="C17">
            <v>32.700000000000003</v>
          </cell>
          <cell r="D17">
            <v>18.600000000000001</v>
          </cell>
          <cell r="E17">
            <v>75.666666666666671</v>
          </cell>
          <cell r="F17">
            <v>96</v>
          </cell>
          <cell r="G17">
            <v>41</v>
          </cell>
          <cell r="H17">
            <v>10.08</v>
          </cell>
          <cell r="I17" t="str">
            <v>NO</v>
          </cell>
          <cell r="J17">
            <v>23.400000000000002</v>
          </cell>
          <cell r="K17">
            <v>0</v>
          </cell>
        </row>
        <row r="18">
          <cell r="B18">
            <v>24.504166666666663</v>
          </cell>
          <cell r="C18">
            <v>29.8</v>
          </cell>
          <cell r="D18">
            <v>20.8</v>
          </cell>
          <cell r="E18">
            <v>76.375</v>
          </cell>
          <cell r="F18">
            <v>92</v>
          </cell>
          <cell r="G18">
            <v>49</v>
          </cell>
          <cell r="H18">
            <v>16.920000000000002</v>
          </cell>
          <cell r="I18" t="str">
            <v>NO</v>
          </cell>
          <cell r="J18">
            <v>34.92</v>
          </cell>
          <cell r="K18">
            <v>0</v>
          </cell>
        </row>
        <row r="19">
          <cell r="B19">
            <v>25.291666666666661</v>
          </cell>
          <cell r="C19">
            <v>31.4</v>
          </cell>
          <cell r="D19">
            <v>20.6</v>
          </cell>
          <cell r="E19">
            <v>71.708333333333329</v>
          </cell>
          <cell r="F19">
            <v>93</v>
          </cell>
          <cell r="G19">
            <v>48</v>
          </cell>
          <cell r="H19">
            <v>15.840000000000002</v>
          </cell>
          <cell r="I19" t="str">
            <v>NO</v>
          </cell>
          <cell r="J19">
            <v>31.680000000000003</v>
          </cell>
          <cell r="K19">
            <v>0</v>
          </cell>
        </row>
        <row r="20">
          <cell r="B20">
            <v>26.425000000000001</v>
          </cell>
          <cell r="C20">
            <v>32.9</v>
          </cell>
          <cell r="D20">
            <v>22</v>
          </cell>
          <cell r="E20">
            <v>70.416666666666671</v>
          </cell>
          <cell r="F20">
            <v>92</v>
          </cell>
          <cell r="G20">
            <v>47</v>
          </cell>
          <cell r="H20">
            <v>13.68</v>
          </cell>
          <cell r="I20" t="str">
            <v>O</v>
          </cell>
          <cell r="J20">
            <v>36</v>
          </cell>
          <cell r="K20">
            <v>0</v>
          </cell>
        </row>
        <row r="21">
          <cell r="B21">
            <v>21.975000000000005</v>
          </cell>
          <cell r="C21">
            <v>24.2</v>
          </cell>
          <cell r="D21">
            <v>19.5</v>
          </cell>
          <cell r="E21">
            <v>86.208333333333329</v>
          </cell>
          <cell r="F21">
            <v>97</v>
          </cell>
          <cell r="G21">
            <v>77</v>
          </cell>
          <cell r="H21">
            <v>17.64</v>
          </cell>
          <cell r="I21" t="str">
            <v>O</v>
          </cell>
          <cell r="J21">
            <v>42.12</v>
          </cell>
          <cell r="K21">
            <v>29.2</v>
          </cell>
        </row>
        <row r="22">
          <cell r="B22">
            <v>22.920833333333331</v>
          </cell>
          <cell r="C22">
            <v>28.1</v>
          </cell>
          <cell r="D22">
            <v>20.9</v>
          </cell>
          <cell r="E22">
            <v>86.25</v>
          </cell>
          <cell r="F22">
            <v>96</v>
          </cell>
          <cell r="G22">
            <v>60</v>
          </cell>
          <cell r="H22">
            <v>11.520000000000001</v>
          </cell>
          <cell r="I22" t="str">
            <v>SO</v>
          </cell>
          <cell r="J22">
            <v>30.240000000000002</v>
          </cell>
          <cell r="K22">
            <v>4.8000000000000007</v>
          </cell>
        </row>
        <row r="23">
          <cell r="B23">
            <v>22.654166666666665</v>
          </cell>
          <cell r="C23">
            <v>27.1</v>
          </cell>
          <cell r="D23">
            <v>19.3</v>
          </cell>
          <cell r="E23">
            <v>89.625</v>
          </cell>
          <cell r="F23">
            <v>97</v>
          </cell>
          <cell r="G23">
            <v>75</v>
          </cell>
          <cell r="H23">
            <v>14.76</v>
          </cell>
          <cell r="I23" t="str">
            <v>SO</v>
          </cell>
          <cell r="J23">
            <v>63.72</v>
          </cell>
          <cell r="K23">
            <v>40.600000000000009</v>
          </cell>
        </row>
        <row r="24">
          <cell r="B24">
            <v>22.633333333333336</v>
          </cell>
          <cell r="C24">
            <v>29</v>
          </cell>
          <cell r="D24">
            <v>19.3</v>
          </cell>
          <cell r="E24">
            <v>85.75</v>
          </cell>
          <cell r="F24">
            <v>98</v>
          </cell>
          <cell r="G24">
            <v>62</v>
          </cell>
          <cell r="H24">
            <v>11.16</v>
          </cell>
          <cell r="I24" t="str">
            <v>S</v>
          </cell>
          <cell r="J24">
            <v>31.680000000000003</v>
          </cell>
          <cell r="K24">
            <v>13.6</v>
          </cell>
        </row>
        <row r="25">
          <cell r="B25">
            <v>25.337500000000002</v>
          </cell>
          <cell r="C25">
            <v>32.4</v>
          </cell>
          <cell r="D25">
            <v>19.8</v>
          </cell>
          <cell r="E25">
            <v>74.958333333333329</v>
          </cell>
          <cell r="F25">
            <v>97</v>
          </cell>
          <cell r="G25">
            <v>42</v>
          </cell>
          <cell r="H25">
            <v>13.32</v>
          </cell>
          <cell r="I25" t="str">
            <v>S</v>
          </cell>
          <cell r="J25">
            <v>29.52</v>
          </cell>
          <cell r="K25">
            <v>0.4</v>
          </cell>
        </row>
        <row r="26">
          <cell r="B26">
            <v>25.012500000000006</v>
          </cell>
          <cell r="C26">
            <v>31.4</v>
          </cell>
          <cell r="D26">
            <v>20</v>
          </cell>
          <cell r="E26">
            <v>58.375</v>
          </cell>
          <cell r="F26">
            <v>91</v>
          </cell>
          <cell r="G26">
            <v>26</v>
          </cell>
          <cell r="H26">
            <v>13.32</v>
          </cell>
          <cell r="I26" t="str">
            <v>NE</v>
          </cell>
          <cell r="J26">
            <v>30.96</v>
          </cell>
          <cell r="K26">
            <v>0</v>
          </cell>
        </row>
        <row r="27">
          <cell r="B27">
            <v>23.587500000000002</v>
          </cell>
          <cell r="C27">
            <v>32.200000000000003</v>
          </cell>
          <cell r="D27">
            <v>15.7</v>
          </cell>
          <cell r="E27">
            <v>56.375</v>
          </cell>
          <cell r="F27">
            <v>88</v>
          </cell>
          <cell r="G27">
            <v>23</v>
          </cell>
          <cell r="H27">
            <v>8.64</v>
          </cell>
          <cell r="I27" t="str">
            <v>N</v>
          </cell>
          <cell r="J27">
            <v>21.96</v>
          </cell>
          <cell r="K27">
            <v>0</v>
          </cell>
        </row>
        <row r="28">
          <cell r="B28">
            <v>24.704166666666666</v>
          </cell>
          <cell r="C28">
            <v>32.200000000000003</v>
          </cell>
          <cell r="D28">
            <v>16.399999999999999</v>
          </cell>
          <cell r="E28">
            <v>61.375</v>
          </cell>
          <cell r="F28">
            <v>88</v>
          </cell>
          <cell r="G28">
            <v>42</v>
          </cell>
          <cell r="H28">
            <v>11.879999999999999</v>
          </cell>
          <cell r="I28" t="str">
            <v>NO</v>
          </cell>
          <cell r="J28">
            <v>29.16</v>
          </cell>
          <cell r="K28">
            <v>0</v>
          </cell>
        </row>
        <row r="29">
          <cell r="B29">
            <v>25.95</v>
          </cell>
          <cell r="C29">
            <v>31.3</v>
          </cell>
          <cell r="D29">
            <v>21.5</v>
          </cell>
          <cell r="E29">
            <v>69.541666666666671</v>
          </cell>
          <cell r="F29">
            <v>88</v>
          </cell>
          <cell r="G29">
            <v>52</v>
          </cell>
          <cell r="H29">
            <v>12.96</v>
          </cell>
          <cell r="I29" t="str">
            <v>NO</v>
          </cell>
          <cell r="J29">
            <v>27</v>
          </cell>
          <cell r="K29">
            <v>0</v>
          </cell>
        </row>
        <row r="30">
          <cell r="B30">
            <v>25.0625</v>
          </cell>
          <cell r="C30">
            <v>29.8</v>
          </cell>
          <cell r="D30">
            <v>22</v>
          </cell>
          <cell r="E30">
            <v>80.083333333333329</v>
          </cell>
          <cell r="F30">
            <v>97</v>
          </cell>
          <cell r="G30">
            <v>55</v>
          </cell>
          <cell r="H30">
            <v>11.879999999999999</v>
          </cell>
          <cell r="I30" t="str">
            <v>SO</v>
          </cell>
          <cell r="J30">
            <v>30.6</v>
          </cell>
          <cell r="K30">
            <v>31.8</v>
          </cell>
        </row>
        <row r="31">
          <cell r="B31">
            <v>24.470833333333335</v>
          </cell>
          <cell r="C31">
            <v>29.1</v>
          </cell>
          <cell r="D31">
            <v>21.8</v>
          </cell>
          <cell r="E31">
            <v>86.333333333333329</v>
          </cell>
          <cell r="F31">
            <v>97</v>
          </cell>
          <cell r="G31">
            <v>65</v>
          </cell>
          <cell r="H31">
            <v>13.68</v>
          </cell>
          <cell r="I31" t="str">
            <v>S</v>
          </cell>
          <cell r="J31">
            <v>39.24</v>
          </cell>
          <cell r="K31">
            <v>2.2000000000000002</v>
          </cell>
        </row>
        <row r="32">
          <cell r="B32">
            <v>24.354166666666661</v>
          </cell>
          <cell r="C32">
            <v>32.200000000000003</v>
          </cell>
          <cell r="D32">
            <v>21.9</v>
          </cell>
          <cell r="E32">
            <v>88</v>
          </cell>
          <cell r="F32">
            <v>97</v>
          </cell>
          <cell r="G32">
            <v>56</v>
          </cell>
          <cell r="H32">
            <v>13.68</v>
          </cell>
          <cell r="I32" t="str">
            <v>S</v>
          </cell>
          <cell r="J32">
            <v>46.440000000000005</v>
          </cell>
          <cell r="K32">
            <v>28.4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26.737500000000001</v>
          </cell>
          <cell r="C5">
            <v>30</v>
          </cell>
          <cell r="D5">
            <v>23.8</v>
          </cell>
          <cell r="E5">
            <v>71.5625</v>
          </cell>
          <cell r="F5">
            <v>92</v>
          </cell>
          <cell r="G5">
            <v>55</v>
          </cell>
          <cell r="H5">
            <v>12.6</v>
          </cell>
          <cell r="I5" t="str">
            <v>SO</v>
          </cell>
          <cell r="J5">
            <v>30.96</v>
          </cell>
          <cell r="K5">
            <v>0</v>
          </cell>
        </row>
        <row r="6">
          <cell r="B6">
            <v>26.933333333333334</v>
          </cell>
          <cell r="C6">
            <v>31.4</v>
          </cell>
          <cell r="D6">
            <v>22.8</v>
          </cell>
          <cell r="E6">
            <v>61.428571428571431</v>
          </cell>
          <cell r="F6">
            <v>89</v>
          </cell>
          <cell r="G6">
            <v>38</v>
          </cell>
          <cell r="H6">
            <v>11.520000000000001</v>
          </cell>
          <cell r="I6" t="str">
            <v>SO</v>
          </cell>
          <cell r="J6">
            <v>31.319999999999997</v>
          </cell>
          <cell r="K6">
            <v>0</v>
          </cell>
        </row>
        <row r="7">
          <cell r="B7">
            <v>26.65909090909091</v>
          </cell>
          <cell r="C7">
            <v>32.5</v>
          </cell>
          <cell r="D7">
            <v>21</v>
          </cell>
          <cell r="E7">
            <v>63.727272727272727</v>
          </cell>
          <cell r="F7">
            <v>91</v>
          </cell>
          <cell r="G7">
            <v>30</v>
          </cell>
          <cell r="H7">
            <v>11.16</v>
          </cell>
          <cell r="I7" t="str">
            <v>SO</v>
          </cell>
          <cell r="J7">
            <v>30.240000000000002</v>
          </cell>
          <cell r="K7">
            <v>0</v>
          </cell>
        </row>
        <row r="8">
          <cell r="B8">
            <v>25.460869565217394</v>
          </cell>
          <cell r="C8">
            <v>32.700000000000003</v>
          </cell>
          <cell r="D8">
            <v>18.3</v>
          </cell>
          <cell r="E8">
            <v>61.913043478260867</v>
          </cell>
          <cell r="F8">
            <v>89</v>
          </cell>
          <cell r="G8">
            <v>33</v>
          </cell>
          <cell r="H8">
            <v>12.6</v>
          </cell>
          <cell r="I8" t="str">
            <v>SO</v>
          </cell>
          <cell r="J8">
            <v>28.44</v>
          </cell>
          <cell r="K8">
            <v>0</v>
          </cell>
        </row>
        <row r="9">
          <cell r="B9">
            <v>25.424999999999994</v>
          </cell>
          <cell r="C9">
            <v>33.1</v>
          </cell>
          <cell r="D9">
            <v>17.899999999999999</v>
          </cell>
          <cell r="E9">
            <v>63.458333333333336</v>
          </cell>
          <cell r="F9">
            <v>89</v>
          </cell>
          <cell r="G9">
            <v>35</v>
          </cell>
          <cell r="H9">
            <v>11.16</v>
          </cell>
          <cell r="I9" t="str">
            <v>SO</v>
          </cell>
          <cell r="J9">
            <v>26.28</v>
          </cell>
          <cell r="K9">
            <v>0</v>
          </cell>
        </row>
        <row r="10">
          <cell r="B10">
            <v>25.887500000000003</v>
          </cell>
          <cell r="C10">
            <v>33.6</v>
          </cell>
          <cell r="D10">
            <v>18.600000000000001</v>
          </cell>
          <cell r="E10">
            <v>64.041666666666671</v>
          </cell>
          <cell r="F10">
            <v>91</v>
          </cell>
          <cell r="G10">
            <v>33</v>
          </cell>
          <cell r="H10">
            <v>7.9200000000000008</v>
          </cell>
          <cell r="I10" t="str">
            <v>SO</v>
          </cell>
          <cell r="J10">
            <v>19.079999999999998</v>
          </cell>
          <cell r="K10">
            <v>0</v>
          </cell>
        </row>
        <row r="11">
          <cell r="B11">
            <v>25.108333333333334</v>
          </cell>
          <cell r="C11">
            <v>33.299999999999997</v>
          </cell>
          <cell r="D11">
            <v>19.100000000000001</v>
          </cell>
          <cell r="E11">
            <v>73.416666666666671</v>
          </cell>
          <cell r="F11">
            <v>91</v>
          </cell>
          <cell r="G11">
            <v>40</v>
          </cell>
          <cell r="H11">
            <v>10.44</v>
          </cell>
          <cell r="I11" t="str">
            <v>NE</v>
          </cell>
          <cell r="J11">
            <v>28.8</v>
          </cell>
          <cell r="K11">
            <v>11.2</v>
          </cell>
        </row>
        <row r="12">
          <cell r="B12">
            <v>25.291666666666671</v>
          </cell>
          <cell r="C12">
            <v>33.200000000000003</v>
          </cell>
          <cell r="D12">
            <v>19.8</v>
          </cell>
          <cell r="E12">
            <v>74.166666666666671</v>
          </cell>
          <cell r="F12">
            <v>93</v>
          </cell>
          <cell r="G12">
            <v>46</v>
          </cell>
          <cell r="H12">
            <v>8.2799999999999994</v>
          </cell>
          <cell r="I12" t="str">
            <v>NE</v>
          </cell>
          <cell r="J12">
            <v>21.6</v>
          </cell>
          <cell r="K12">
            <v>0.4</v>
          </cell>
        </row>
        <row r="13">
          <cell r="B13">
            <v>25.783333333333331</v>
          </cell>
          <cell r="C13">
            <v>33.1</v>
          </cell>
          <cell r="D13">
            <v>21.9</v>
          </cell>
          <cell r="E13">
            <v>79.208333333333329</v>
          </cell>
          <cell r="F13">
            <v>93</v>
          </cell>
          <cell r="G13">
            <v>49</v>
          </cell>
          <cell r="H13">
            <v>7.2</v>
          </cell>
          <cell r="I13" t="str">
            <v>L</v>
          </cell>
          <cell r="J13">
            <v>29.16</v>
          </cell>
          <cell r="K13">
            <v>4.4000000000000004</v>
          </cell>
        </row>
        <row r="14">
          <cell r="B14">
            <v>24.754166666666666</v>
          </cell>
          <cell r="C14">
            <v>30.2</v>
          </cell>
          <cell r="D14">
            <v>22.6</v>
          </cell>
          <cell r="E14">
            <v>86.75</v>
          </cell>
          <cell r="F14">
            <v>94</v>
          </cell>
          <cell r="G14">
            <v>58</v>
          </cell>
          <cell r="H14">
            <v>11.16</v>
          </cell>
          <cell r="I14" t="str">
            <v>S</v>
          </cell>
          <cell r="J14">
            <v>33.840000000000003</v>
          </cell>
          <cell r="K14">
            <v>3.2</v>
          </cell>
        </row>
        <row r="15">
          <cell r="B15">
            <v>25.129166666666666</v>
          </cell>
          <cell r="C15">
            <v>30.8</v>
          </cell>
          <cell r="D15">
            <v>22.2</v>
          </cell>
          <cell r="E15">
            <v>82.791666666666671</v>
          </cell>
          <cell r="F15">
            <v>94</v>
          </cell>
          <cell r="G15">
            <v>55</v>
          </cell>
          <cell r="H15">
            <v>19.079999999999998</v>
          </cell>
          <cell r="I15" t="str">
            <v>L</v>
          </cell>
          <cell r="J15">
            <v>32.4</v>
          </cell>
          <cell r="K15">
            <v>0.4</v>
          </cell>
        </row>
        <row r="16">
          <cell r="B16">
            <v>24.154166666666669</v>
          </cell>
          <cell r="C16">
            <v>26.7</v>
          </cell>
          <cell r="D16">
            <v>23</v>
          </cell>
          <cell r="E16">
            <v>89.75</v>
          </cell>
          <cell r="F16">
            <v>94</v>
          </cell>
          <cell r="G16">
            <v>74</v>
          </cell>
          <cell r="H16">
            <v>9</v>
          </cell>
          <cell r="I16" t="str">
            <v>N</v>
          </cell>
          <cell r="J16">
            <v>24.12</v>
          </cell>
          <cell r="K16">
            <v>8</v>
          </cell>
        </row>
        <row r="17">
          <cell r="B17">
            <v>24.645454545454548</v>
          </cell>
          <cell r="C17">
            <v>31</v>
          </cell>
          <cell r="D17">
            <v>19.8</v>
          </cell>
          <cell r="E17">
            <v>78.36363636363636</v>
          </cell>
          <cell r="F17">
            <v>94</v>
          </cell>
          <cell r="G17">
            <v>52</v>
          </cell>
          <cell r="H17">
            <v>9.7200000000000006</v>
          </cell>
          <cell r="I17" t="str">
            <v>SO</v>
          </cell>
          <cell r="J17">
            <v>24.840000000000003</v>
          </cell>
          <cell r="K17">
            <v>2.2000000000000002</v>
          </cell>
        </row>
        <row r="18">
          <cell r="B18">
            <v>24.8</v>
          </cell>
          <cell r="C18">
            <v>30.1</v>
          </cell>
          <cell r="D18">
            <v>21.4</v>
          </cell>
          <cell r="E18">
            <v>79.791666666666671</v>
          </cell>
          <cell r="F18">
            <v>94</v>
          </cell>
          <cell r="G18">
            <v>53</v>
          </cell>
          <cell r="H18">
            <v>11.879999999999999</v>
          </cell>
          <cell r="I18" t="str">
            <v>SO</v>
          </cell>
          <cell r="J18">
            <v>46.800000000000004</v>
          </cell>
          <cell r="K18">
            <v>6</v>
          </cell>
        </row>
        <row r="19">
          <cell r="B19">
            <v>25.074999999999992</v>
          </cell>
          <cell r="C19">
            <v>30.6</v>
          </cell>
          <cell r="D19">
            <v>22.1</v>
          </cell>
          <cell r="E19">
            <v>75.833333333333329</v>
          </cell>
          <cell r="F19">
            <v>92</v>
          </cell>
          <cell r="G19">
            <v>52</v>
          </cell>
          <cell r="H19">
            <v>13.32</v>
          </cell>
          <cell r="I19" t="str">
            <v>SO</v>
          </cell>
          <cell r="J19">
            <v>25.56</v>
          </cell>
          <cell r="K19">
            <v>0</v>
          </cell>
        </row>
        <row r="20">
          <cell r="B20">
            <v>25.099999999999998</v>
          </cell>
          <cell r="C20">
            <v>33.1</v>
          </cell>
          <cell r="D20">
            <v>22.3</v>
          </cell>
          <cell r="E20">
            <v>76.625</v>
          </cell>
          <cell r="F20">
            <v>92</v>
          </cell>
          <cell r="G20">
            <v>45</v>
          </cell>
          <cell r="H20">
            <v>10.08</v>
          </cell>
          <cell r="I20" t="str">
            <v>SO</v>
          </cell>
          <cell r="J20">
            <v>35.28</v>
          </cell>
          <cell r="K20">
            <v>0.4</v>
          </cell>
        </row>
        <row r="21">
          <cell r="B21">
            <v>23.24</v>
          </cell>
          <cell r="C21">
            <v>26.7</v>
          </cell>
          <cell r="D21">
            <v>20.8</v>
          </cell>
          <cell r="E21">
            <v>79</v>
          </cell>
          <cell r="F21">
            <v>89</v>
          </cell>
          <cell r="G21">
            <v>64</v>
          </cell>
          <cell r="H21">
            <v>9.7200000000000006</v>
          </cell>
          <cell r="I21" t="str">
            <v>SO</v>
          </cell>
          <cell r="J21">
            <v>30.96</v>
          </cell>
          <cell r="K21">
            <v>0.6</v>
          </cell>
        </row>
        <row r="22">
          <cell r="B22">
            <v>23.646153846153847</v>
          </cell>
          <cell r="C22">
            <v>25.9</v>
          </cell>
          <cell r="D22">
            <v>21.7</v>
          </cell>
          <cell r="E22">
            <v>83.615384615384613</v>
          </cell>
          <cell r="F22">
            <v>92</v>
          </cell>
          <cell r="G22">
            <v>70</v>
          </cell>
          <cell r="H22">
            <v>8.2799999999999994</v>
          </cell>
          <cell r="I22" t="str">
            <v>SE</v>
          </cell>
          <cell r="J22">
            <v>21.96</v>
          </cell>
          <cell r="K22">
            <v>2.4000000000000004</v>
          </cell>
        </row>
        <row r="23">
          <cell r="B23">
            <v>24.290909090909096</v>
          </cell>
          <cell r="C23">
            <v>27.5</v>
          </cell>
          <cell r="D23">
            <v>20.5</v>
          </cell>
          <cell r="E23">
            <v>85.909090909090907</v>
          </cell>
          <cell r="F23">
            <v>95</v>
          </cell>
          <cell r="G23">
            <v>69</v>
          </cell>
          <cell r="H23">
            <v>3.9600000000000004</v>
          </cell>
          <cell r="I23" t="str">
            <v>SE</v>
          </cell>
          <cell r="J23">
            <v>23.400000000000002</v>
          </cell>
          <cell r="K23">
            <v>9.3999999999999986</v>
          </cell>
        </row>
        <row r="24">
          <cell r="B24">
            <v>22.912499999999998</v>
          </cell>
          <cell r="C24">
            <v>24.8</v>
          </cell>
          <cell r="D24">
            <v>20.3</v>
          </cell>
          <cell r="E24">
            <v>83.375</v>
          </cell>
          <cell r="F24">
            <v>93</v>
          </cell>
          <cell r="G24">
            <v>72</v>
          </cell>
          <cell r="H24">
            <v>5.7600000000000007</v>
          </cell>
          <cell r="I24" t="str">
            <v>L</v>
          </cell>
          <cell r="J24">
            <v>17.28</v>
          </cell>
          <cell r="K24">
            <v>0</v>
          </cell>
        </row>
        <row r="25">
          <cell r="B25">
            <v>29.416666666666668</v>
          </cell>
          <cell r="C25">
            <v>33</v>
          </cell>
          <cell r="D25">
            <v>21.1</v>
          </cell>
          <cell r="E25">
            <v>49.666666666666664</v>
          </cell>
          <cell r="F25">
            <v>92</v>
          </cell>
          <cell r="G25">
            <v>31</v>
          </cell>
          <cell r="H25">
            <v>12.24</v>
          </cell>
          <cell r="I25" t="str">
            <v>N</v>
          </cell>
          <cell r="J25">
            <v>33.119999999999997</v>
          </cell>
          <cell r="K25">
            <v>0</v>
          </cell>
        </row>
        <row r="26">
          <cell r="B26">
            <v>26.634999999999998</v>
          </cell>
          <cell r="C26">
            <v>36.1</v>
          </cell>
          <cell r="D26">
            <v>20.7</v>
          </cell>
          <cell r="E26">
            <v>53.65</v>
          </cell>
          <cell r="F26">
            <v>86</v>
          </cell>
          <cell r="G26">
            <v>23</v>
          </cell>
          <cell r="H26">
            <v>11.520000000000001</v>
          </cell>
          <cell r="I26" t="str">
            <v>N</v>
          </cell>
          <cell r="J26">
            <v>30.240000000000002</v>
          </cell>
          <cell r="K26">
            <v>1.6</v>
          </cell>
        </row>
        <row r="27">
          <cell r="B27">
            <v>24.129166666666663</v>
          </cell>
          <cell r="C27">
            <v>32.4</v>
          </cell>
          <cell r="D27">
            <v>14.4</v>
          </cell>
          <cell r="E27">
            <v>51.041666666666664</v>
          </cell>
          <cell r="F27">
            <v>88</v>
          </cell>
          <cell r="G27">
            <v>21</v>
          </cell>
          <cell r="H27">
            <v>8.2799999999999994</v>
          </cell>
          <cell r="I27" t="str">
            <v>SO</v>
          </cell>
          <cell r="J27">
            <v>21.96</v>
          </cell>
          <cell r="K27">
            <v>0</v>
          </cell>
        </row>
        <row r="28">
          <cell r="B28">
            <v>23.645833333333339</v>
          </cell>
          <cell r="C28">
            <v>33.299999999999997</v>
          </cell>
          <cell r="D28">
            <v>14.8</v>
          </cell>
          <cell r="E28">
            <v>62.375</v>
          </cell>
          <cell r="F28">
            <v>89</v>
          </cell>
          <cell r="G28">
            <v>34</v>
          </cell>
          <cell r="H28">
            <v>10.8</v>
          </cell>
          <cell r="I28" t="str">
            <v>SO</v>
          </cell>
          <cell r="J28">
            <v>24.12</v>
          </cell>
          <cell r="K28">
            <v>0</v>
          </cell>
        </row>
        <row r="29">
          <cell r="B29">
            <v>25.083333333333339</v>
          </cell>
          <cell r="C29">
            <v>30.5</v>
          </cell>
          <cell r="D29">
            <v>21.9</v>
          </cell>
          <cell r="E29">
            <v>77.666666666666671</v>
          </cell>
          <cell r="F29">
            <v>92</v>
          </cell>
          <cell r="G29">
            <v>55</v>
          </cell>
          <cell r="H29">
            <v>10.08</v>
          </cell>
          <cell r="I29" t="str">
            <v>SO</v>
          </cell>
          <cell r="J29">
            <v>20.52</v>
          </cell>
          <cell r="K29">
            <v>0.60000000000000009</v>
          </cell>
        </row>
        <row r="30">
          <cell r="B30">
            <v>24.762499999999999</v>
          </cell>
          <cell r="C30">
            <v>29.2</v>
          </cell>
          <cell r="D30">
            <v>21.9</v>
          </cell>
          <cell r="E30">
            <v>78.75</v>
          </cell>
          <cell r="F30">
            <v>93</v>
          </cell>
          <cell r="G30">
            <v>55</v>
          </cell>
          <cell r="H30">
            <v>8.64</v>
          </cell>
          <cell r="I30" t="str">
            <v>S</v>
          </cell>
          <cell r="J30">
            <v>24.12</v>
          </cell>
          <cell r="K30">
            <v>8.6</v>
          </cell>
        </row>
        <row r="31">
          <cell r="B31">
            <v>24.029166666666665</v>
          </cell>
          <cell r="C31">
            <v>30.7</v>
          </cell>
          <cell r="D31">
            <v>19.899999999999999</v>
          </cell>
          <cell r="E31">
            <v>84.208333333333329</v>
          </cell>
          <cell r="F31">
            <v>95</v>
          </cell>
          <cell r="G31">
            <v>59</v>
          </cell>
          <cell r="H31">
            <v>8.2799999999999994</v>
          </cell>
          <cell r="I31" t="str">
            <v>L</v>
          </cell>
          <cell r="J31">
            <v>39.6</v>
          </cell>
          <cell r="K31">
            <v>4.8000000000000007</v>
          </cell>
        </row>
        <row r="32">
          <cell r="B32">
            <v>25.545833333333334</v>
          </cell>
          <cell r="C32">
            <v>33.9</v>
          </cell>
          <cell r="D32">
            <v>20.5</v>
          </cell>
          <cell r="E32">
            <v>78.708333333333329</v>
          </cell>
          <cell r="F32">
            <v>95</v>
          </cell>
          <cell r="G32">
            <v>40</v>
          </cell>
          <cell r="H32">
            <v>9.3600000000000012</v>
          </cell>
          <cell r="I32" t="str">
            <v>L</v>
          </cell>
          <cell r="J32">
            <v>29.16</v>
          </cell>
          <cell r="K32">
            <v>5.2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26.683333333333341</v>
          </cell>
          <cell r="C5">
            <v>30.9</v>
          </cell>
          <cell r="D5">
            <v>24.8</v>
          </cell>
          <cell r="E5">
            <v>85.875</v>
          </cell>
          <cell r="F5">
            <v>93</v>
          </cell>
          <cell r="G5">
            <v>66</v>
          </cell>
          <cell r="H5">
            <v>6.84</v>
          </cell>
          <cell r="I5" t="str">
            <v>SE</v>
          </cell>
          <cell r="J5">
            <v>21.6</v>
          </cell>
          <cell r="K5">
            <v>0.4</v>
          </cell>
        </row>
        <row r="6">
          <cell r="B6">
            <v>28.525000000000002</v>
          </cell>
          <cell r="C6">
            <v>31.7</v>
          </cell>
          <cell r="D6">
            <v>25.4</v>
          </cell>
          <cell r="E6">
            <v>68.4375</v>
          </cell>
          <cell r="F6">
            <v>92</v>
          </cell>
          <cell r="G6">
            <v>43</v>
          </cell>
          <cell r="H6">
            <v>6.84</v>
          </cell>
          <cell r="I6" t="str">
            <v>SE</v>
          </cell>
          <cell r="J6">
            <v>16.559999999999999</v>
          </cell>
          <cell r="K6">
            <v>0.4</v>
          </cell>
        </row>
        <row r="7">
          <cell r="B7">
            <v>30.076470588235296</v>
          </cell>
          <cell r="C7">
            <v>34</v>
          </cell>
          <cell r="D7">
            <v>25.4</v>
          </cell>
          <cell r="E7">
            <v>56.176470588235297</v>
          </cell>
          <cell r="F7">
            <v>86</v>
          </cell>
          <cell r="G7">
            <v>33</v>
          </cell>
          <cell r="H7">
            <v>7.9200000000000008</v>
          </cell>
          <cell r="I7" t="str">
            <v>SE</v>
          </cell>
          <cell r="J7">
            <v>21.96</v>
          </cell>
          <cell r="K7">
            <v>0.2</v>
          </cell>
        </row>
        <row r="8">
          <cell r="B8">
            <v>27.749999999999996</v>
          </cell>
          <cell r="C8">
            <v>34.200000000000003</v>
          </cell>
          <cell r="D8">
            <v>21.6</v>
          </cell>
          <cell r="E8">
            <v>65.5</v>
          </cell>
          <cell r="F8">
            <v>89</v>
          </cell>
          <cell r="G8">
            <v>39</v>
          </cell>
          <cell r="H8">
            <v>10.08</v>
          </cell>
          <cell r="I8" t="str">
            <v>S</v>
          </cell>
          <cell r="J8">
            <v>21.96</v>
          </cell>
          <cell r="K8">
            <v>0.4</v>
          </cell>
        </row>
        <row r="9">
          <cell r="B9">
            <v>27.766666666666669</v>
          </cell>
          <cell r="C9">
            <v>34.799999999999997</v>
          </cell>
          <cell r="D9">
            <v>21.3</v>
          </cell>
          <cell r="E9">
            <v>62.333333333333336</v>
          </cell>
          <cell r="F9">
            <v>86</v>
          </cell>
          <cell r="G9">
            <v>36</v>
          </cell>
          <cell r="H9">
            <v>8.64</v>
          </cell>
          <cell r="I9" t="str">
            <v>S</v>
          </cell>
          <cell r="J9">
            <v>19.440000000000001</v>
          </cell>
          <cell r="K9">
            <v>0.60000000000000009</v>
          </cell>
        </row>
        <row r="10">
          <cell r="B10">
            <v>27.691666666666663</v>
          </cell>
          <cell r="C10">
            <v>34.299999999999997</v>
          </cell>
          <cell r="D10">
            <v>22.4</v>
          </cell>
          <cell r="E10">
            <v>67.916666666666671</v>
          </cell>
          <cell r="F10">
            <v>88</v>
          </cell>
          <cell r="G10">
            <v>40</v>
          </cell>
          <cell r="H10">
            <v>12.24</v>
          </cell>
          <cell r="I10" t="str">
            <v>SO</v>
          </cell>
          <cell r="J10">
            <v>28.08</v>
          </cell>
          <cell r="K10">
            <v>0.4</v>
          </cell>
        </row>
        <row r="11">
          <cell r="B11">
            <v>27.008333333333329</v>
          </cell>
          <cell r="C11">
            <v>33.4</v>
          </cell>
          <cell r="D11">
            <v>22.7</v>
          </cell>
          <cell r="E11">
            <v>76.541666666666671</v>
          </cell>
          <cell r="F11">
            <v>93</v>
          </cell>
          <cell r="G11">
            <v>49</v>
          </cell>
          <cell r="H11">
            <v>7.5600000000000005</v>
          </cell>
          <cell r="I11" t="str">
            <v>NO</v>
          </cell>
          <cell r="J11">
            <v>36</v>
          </cell>
          <cell r="K11">
            <v>0.4</v>
          </cell>
        </row>
        <row r="12">
          <cell r="B12">
            <v>26.760869565217387</v>
          </cell>
          <cell r="C12">
            <v>31</v>
          </cell>
          <cell r="D12">
            <v>23.7</v>
          </cell>
          <cell r="E12">
            <v>80</v>
          </cell>
          <cell r="F12">
            <v>93</v>
          </cell>
          <cell r="G12">
            <v>61</v>
          </cell>
          <cell r="H12">
            <v>15.120000000000001</v>
          </cell>
          <cell r="I12" t="str">
            <v>NE</v>
          </cell>
          <cell r="J12">
            <v>29.16</v>
          </cell>
          <cell r="K12">
            <v>0.4</v>
          </cell>
        </row>
        <row r="13">
          <cell r="B13">
            <v>29.158823529411762</v>
          </cell>
          <cell r="C13">
            <v>34.4</v>
          </cell>
          <cell r="D13">
            <v>24.5</v>
          </cell>
          <cell r="E13">
            <v>73.352941176470594</v>
          </cell>
          <cell r="F13">
            <v>94</v>
          </cell>
          <cell r="G13">
            <v>50</v>
          </cell>
          <cell r="H13">
            <v>11.879999999999999</v>
          </cell>
          <cell r="I13" t="str">
            <v>N</v>
          </cell>
          <cell r="J13">
            <v>24.48</v>
          </cell>
          <cell r="K13">
            <v>0.2</v>
          </cell>
        </row>
        <row r="14">
          <cell r="B14">
            <v>26.323809523809523</v>
          </cell>
          <cell r="C14">
            <v>30.3</v>
          </cell>
          <cell r="D14">
            <v>23.8</v>
          </cell>
          <cell r="E14">
            <v>86.142857142857139</v>
          </cell>
          <cell r="F14">
            <v>95</v>
          </cell>
          <cell r="G14">
            <v>68</v>
          </cell>
          <cell r="H14">
            <v>21.240000000000002</v>
          </cell>
          <cell r="I14" t="str">
            <v>NE</v>
          </cell>
          <cell r="J14">
            <v>41.4</v>
          </cell>
          <cell r="K14">
            <v>0.60000000000000009</v>
          </cell>
        </row>
        <row r="15">
          <cell r="B15">
            <v>26.266666666666666</v>
          </cell>
          <cell r="C15">
            <v>30.6</v>
          </cell>
          <cell r="D15">
            <v>23.8</v>
          </cell>
          <cell r="E15">
            <v>83.666666666666671</v>
          </cell>
          <cell r="F15">
            <v>94</v>
          </cell>
          <cell r="G15">
            <v>63</v>
          </cell>
          <cell r="H15">
            <v>11.879999999999999</v>
          </cell>
          <cell r="I15" t="str">
            <v>N</v>
          </cell>
          <cell r="J15">
            <v>38.880000000000003</v>
          </cell>
          <cell r="K15">
            <v>0.4</v>
          </cell>
        </row>
        <row r="16">
          <cell r="B16">
            <v>26.184615384615388</v>
          </cell>
          <cell r="C16">
            <v>30.5</v>
          </cell>
          <cell r="D16">
            <v>24.2</v>
          </cell>
          <cell r="E16">
            <v>82.84615384615384</v>
          </cell>
          <cell r="F16">
            <v>94</v>
          </cell>
          <cell r="G16">
            <v>60</v>
          </cell>
          <cell r="H16">
            <v>7.9200000000000008</v>
          </cell>
          <cell r="I16" t="str">
            <v>S</v>
          </cell>
          <cell r="J16">
            <v>29.16</v>
          </cell>
          <cell r="K16">
            <v>0.4</v>
          </cell>
        </row>
        <row r="17">
          <cell r="B17">
            <v>27.211764705882352</v>
          </cell>
          <cell r="C17">
            <v>31.6</v>
          </cell>
          <cell r="D17">
            <v>22.6</v>
          </cell>
          <cell r="E17">
            <v>74.764705882352942</v>
          </cell>
          <cell r="F17">
            <v>92</v>
          </cell>
          <cell r="G17">
            <v>54</v>
          </cell>
          <cell r="H17">
            <v>9.3600000000000012</v>
          </cell>
          <cell r="I17" t="str">
            <v>SE</v>
          </cell>
          <cell r="J17">
            <v>21.6</v>
          </cell>
          <cell r="K17">
            <v>0.2</v>
          </cell>
        </row>
        <row r="18">
          <cell r="B18">
            <v>27.145833333333329</v>
          </cell>
          <cell r="C18">
            <v>31.9</v>
          </cell>
          <cell r="D18">
            <v>23.1</v>
          </cell>
          <cell r="E18">
            <v>74.291666666666671</v>
          </cell>
          <cell r="F18">
            <v>90</v>
          </cell>
          <cell r="G18">
            <v>52</v>
          </cell>
          <cell r="H18">
            <v>9.3600000000000012</v>
          </cell>
          <cell r="I18" t="str">
            <v>S</v>
          </cell>
          <cell r="J18">
            <v>22.32</v>
          </cell>
          <cell r="K18">
            <v>0.4</v>
          </cell>
        </row>
        <row r="19">
          <cell r="B19">
            <v>26.795833333333334</v>
          </cell>
          <cell r="C19">
            <v>33.200000000000003</v>
          </cell>
          <cell r="D19">
            <v>22.9</v>
          </cell>
          <cell r="E19">
            <v>77.416666666666671</v>
          </cell>
          <cell r="F19">
            <v>92</v>
          </cell>
          <cell r="G19">
            <v>49</v>
          </cell>
          <cell r="H19">
            <v>6.84</v>
          </cell>
          <cell r="I19" t="str">
            <v>S</v>
          </cell>
          <cell r="J19">
            <v>21.240000000000002</v>
          </cell>
          <cell r="K19">
            <v>0.60000000000000009</v>
          </cell>
        </row>
        <row r="20">
          <cell r="B20">
            <v>27.742857142857144</v>
          </cell>
          <cell r="C20">
            <v>33.200000000000003</v>
          </cell>
          <cell r="D20">
            <v>23.2</v>
          </cell>
          <cell r="E20">
            <v>73.714285714285708</v>
          </cell>
          <cell r="F20">
            <v>92</v>
          </cell>
          <cell r="G20">
            <v>50</v>
          </cell>
          <cell r="H20">
            <v>11.520000000000001</v>
          </cell>
          <cell r="I20" t="str">
            <v>S</v>
          </cell>
          <cell r="J20">
            <v>25.2</v>
          </cell>
          <cell r="K20">
            <v>0.2</v>
          </cell>
        </row>
        <row r="21">
          <cell r="B21">
            <v>25.985000000000007</v>
          </cell>
          <cell r="C21">
            <v>30.9</v>
          </cell>
          <cell r="D21">
            <v>22.6</v>
          </cell>
          <cell r="E21">
            <v>73.3</v>
          </cell>
          <cell r="F21">
            <v>89</v>
          </cell>
          <cell r="G21">
            <v>56</v>
          </cell>
          <cell r="H21">
            <v>10.8</v>
          </cell>
          <cell r="I21" t="str">
            <v>S</v>
          </cell>
          <cell r="J21">
            <v>32.04</v>
          </cell>
          <cell r="K21">
            <v>0.60000000000000009</v>
          </cell>
        </row>
        <row r="22">
          <cell r="B22">
            <v>23.756250000000001</v>
          </cell>
          <cell r="C22">
            <v>25.6</v>
          </cell>
          <cell r="D22">
            <v>22</v>
          </cell>
          <cell r="E22">
            <v>86.125</v>
          </cell>
          <cell r="F22">
            <v>94</v>
          </cell>
          <cell r="G22">
            <v>76</v>
          </cell>
          <cell r="H22">
            <v>9.7200000000000006</v>
          </cell>
          <cell r="I22" t="str">
            <v>NE</v>
          </cell>
          <cell r="J22">
            <v>17.64</v>
          </cell>
          <cell r="K22">
            <v>0.2</v>
          </cell>
        </row>
        <row r="23">
          <cell r="B23">
            <v>28.016666666666662</v>
          </cell>
          <cell r="C23">
            <v>31.1</v>
          </cell>
          <cell r="D23">
            <v>23.9</v>
          </cell>
          <cell r="E23">
            <v>73.5</v>
          </cell>
          <cell r="F23">
            <v>94</v>
          </cell>
          <cell r="G23">
            <v>63</v>
          </cell>
          <cell r="H23">
            <v>14.76</v>
          </cell>
          <cell r="I23" t="str">
            <v>N</v>
          </cell>
          <cell r="J23">
            <v>34.200000000000003</v>
          </cell>
          <cell r="K23">
            <v>0.4</v>
          </cell>
        </row>
        <row r="24">
          <cell r="B24">
            <v>23.805263157894732</v>
          </cell>
          <cell r="C24">
            <v>27.2</v>
          </cell>
          <cell r="D24">
            <v>20.7</v>
          </cell>
          <cell r="E24">
            <v>86.78947368421052</v>
          </cell>
          <cell r="F24">
            <v>95</v>
          </cell>
          <cell r="G24">
            <v>75</v>
          </cell>
          <cell r="H24">
            <v>10.8</v>
          </cell>
          <cell r="I24" t="str">
            <v>NE</v>
          </cell>
          <cell r="J24">
            <v>43.92</v>
          </cell>
          <cell r="K24">
            <v>0.4</v>
          </cell>
        </row>
        <row r="25">
          <cell r="B25">
            <v>28.607692307692307</v>
          </cell>
          <cell r="C25">
            <v>32</v>
          </cell>
          <cell r="D25">
            <v>21.9</v>
          </cell>
          <cell r="E25">
            <v>68.384615384615387</v>
          </cell>
          <cell r="F25">
            <v>95</v>
          </cell>
          <cell r="G25">
            <v>51</v>
          </cell>
          <cell r="H25">
            <v>6.48</v>
          </cell>
          <cell r="I25" t="str">
            <v>S</v>
          </cell>
          <cell r="J25">
            <v>16.920000000000002</v>
          </cell>
          <cell r="K25">
            <v>0.4</v>
          </cell>
        </row>
        <row r="26">
          <cell r="B26">
            <v>27.068181818181813</v>
          </cell>
          <cell r="C26">
            <v>32.4</v>
          </cell>
          <cell r="D26">
            <v>21.6</v>
          </cell>
          <cell r="E26">
            <v>69.772727272727266</v>
          </cell>
          <cell r="F26">
            <v>91</v>
          </cell>
          <cell r="G26">
            <v>45</v>
          </cell>
          <cell r="H26">
            <v>8.64</v>
          </cell>
          <cell r="I26" t="str">
            <v>S</v>
          </cell>
          <cell r="J26">
            <v>20.16</v>
          </cell>
          <cell r="K26">
            <v>0.4</v>
          </cell>
        </row>
        <row r="27">
          <cell r="B27">
            <v>25.320833333333326</v>
          </cell>
          <cell r="C27">
            <v>32.6</v>
          </cell>
          <cell r="D27">
            <v>19.2</v>
          </cell>
          <cell r="E27">
            <v>61.458333333333336</v>
          </cell>
          <cell r="F27">
            <v>87</v>
          </cell>
          <cell r="G27">
            <v>27</v>
          </cell>
          <cell r="H27">
            <v>6.48</v>
          </cell>
          <cell r="I27" t="str">
            <v>S</v>
          </cell>
          <cell r="J27">
            <v>15.48</v>
          </cell>
          <cell r="K27">
            <v>0.2</v>
          </cell>
        </row>
        <row r="28">
          <cell r="B28">
            <v>24.762500000000003</v>
          </cell>
          <cell r="C28">
            <v>32.299999999999997</v>
          </cell>
          <cell r="D28">
            <v>18.899999999999999</v>
          </cell>
          <cell r="E28">
            <v>70.583333333333329</v>
          </cell>
          <cell r="F28">
            <v>91</v>
          </cell>
          <cell r="G28">
            <v>46</v>
          </cell>
          <cell r="H28">
            <v>11.16</v>
          </cell>
          <cell r="I28" t="str">
            <v>S</v>
          </cell>
          <cell r="J28">
            <v>21.6</v>
          </cell>
          <cell r="K28">
            <v>0.2</v>
          </cell>
        </row>
        <row r="29">
          <cell r="B29">
            <v>27.014285714285712</v>
          </cell>
          <cell r="C29">
            <v>32.200000000000003</v>
          </cell>
          <cell r="D29">
            <v>23.6</v>
          </cell>
          <cell r="E29">
            <v>76.666666666666671</v>
          </cell>
          <cell r="F29">
            <v>93</v>
          </cell>
          <cell r="G29">
            <v>53</v>
          </cell>
          <cell r="H29">
            <v>7.9200000000000008</v>
          </cell>
          <cell r="I29" t="str">
            <v>S</v>
          </cell>
          <cell r="J29">
            <v>18</v>
          </cell>
          <cell r="K29">
            <v>0.2</v>
          </cell>
        </row>
        <row r="30">
          <cell r="B30">
            <v>25.431249999999999</v>
          </cell>
          <cell r="C30">
            <v>27.5</v>
          </cell>
          <cell r="D30">
            <v>23.2</v>
          </cell>
          <cell r="E30">
            <v>84.875</v>
          </cell>
          <cell r="F30">
            <v>93</v>
          </cell>
          <cell r="G30">
            <v>74</v>
          </cell>
          <cell r="H30">
            <v>10.8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28.441666666666663</v>
          </cell>
          <cell r="C31">
            <v>31.3</v>
          </cell>
          <cell r="D31">
            <v>24.7</v>
          </cell>
          <cell r="E31">
            <v>72.5</v>
          </cell>
          <cell r="F31">
            <v>92</v>
          </cell>
          <cell r="G31">
            <v>58</v>
          </cell>
          <cell r="H31">
            <v>10.08</v>
          </cell>
          <cell r="I31" t="str">
            <v>N</v>
          </cell>
          <cell r="J31">
            <v>24.840000000000003</v>
          </cell>
          <cell r="K31">
            <v>0</v>
          </cell>
        </row>
        <row r="32">
          <cell r="B32">
            <v>26.212499999999999</v>
          </cell>
          <cell r="C32">
            <v>31.9</v>
          </cell>
          <cell r="D32">
            <v>23.6</v>
          </cell>
          <cell r="E32">
            <v>85.0625</v>
          </cell>
          <cell r="F32">
            <v>95</v>
          </cell>
          <cell r="G32">
            <v>60</v>
          </cell>
          <cell r="H32">
            <v>7.9200000000000008</v>
          </cell>
          <cell r="I32" t="str">
            <v>NO</v>
          </cell>
          <cell r="J32">
            <v>47.88</v>
          </cell>
          <cell r="K32">
            <v>0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27.129166666666663</v>
          </cell>
          <cell r="C5">
            <v>31.7</v>
          </cell>
          <cell r="D5">
            <v>23.2</v>
          </cell>
          <cell r="E5">
            <v>87.5</v>
          </cell>
          <cell r="F5">
            <v>97</v>
          </cell>
          <cell r="G5">
            <v>67</v>
          </cell>
          <cell r="H5">
            <v>14.04</v>
          </cell>
          <cell r="I5" t="str">
            <v>SO</v>
          </cell>
          <cell r="J5">
            <v>45.72</v>
          </cell>
          <cell r="K5">
            <v>132.19999999999999</v>
          </cell>
        </row>
        <row r="6">
          <cell r="B6">
            <v>27.841666666666672</v>
          </cell>
          <cell r="C6">
            <v>32.6</v>
          </cell>
          <cell r="D6">
            <v>25</v>
          </cell>
          <cell r="E6">
            <v>83.708333333333329</v>
          </cell>
          <cell r="F6">
            <v>94</v>
          </cell>
          <cell r="G6">
            <v>59</v>
          </cell>
          <cell r="H6">
            <v>0</v>
          </cell>
          <cell r="I6" t="str">
            <v>SE</v>
          </cell>
          <cell r="J6">
            <v>15.120000000000001</v>
          </cell>
          <cell r="K6">
            <v>0.60000000000000009</v>
          </cell>
        </row>
        <row r="7">
          <cell r="B7">
            <v>29.012499999999992</v>
          </cell>
          <cell r="C7">
            <v>34.1</v>
          </cell>
          <cell r="D7">
            <v>25</v>
          </cell>
          <cell r="E7">
            <v>71.291666666666671</v>
          </cell>
          <cell r="F7">
            <v>95</v>
          </cell>
          <cell r="G7">
            <v>39</v>
          </cell>
          <cell r="H7">
            <v>13.32</v>
          </cell>
          <cell r="I7" t="str">
            <v>SE</v>
          </cell>
          <cell r="J7">
            <v>26.64</v>
          </cell>
          <cell r="K7">
            <v>0</v>
          </cell>
        </row>
        <row r="8">
          <cell r="B8">
            <v>28.650000000000002</v>
          </cell>
          <cell r="C8">
            <v>34.200000000000003</v>
          </cell>
          <cell r="D8">
            <v>23.9</v>
          </cell>
          <cell r="E8">
            <v>69.625</v>
          </cell>
          <cell r="F8">
            <v>94</v>
          </cell>
          <cell r="G8">
            <v>36</v>
          </cell>
          <cell r="H8">
            <v>14.04</v>
          </cell>
          <cell r="I8" t="str">
            <v>SE</v>
          </cell>
          <cell r="J8">
            <v>28.44</v>
          </cell>
          <cell r="K8">
            <v>0</v>
          </cell>
        </row>
        <row r="9">
          <cell r="B9">
            <v>29.1875</v>
          </cell>
          <cell r="C9">
            <v>34.799999999999997</v>
          </cell>
          <cell r="D9">
            <v>24.6</v>
          </cell>
          <cell r="E9">
            <v>70.625</v>
          </cell>
          <cell r="F9">
            <v>92</v>
          </cell>
          <cell r="G9">
            <v>44</v>
          </cell>
          <cell r="H9">
            <v>0.36000000000000004</v>
          </cell>
          <cell r="I9" t="str">
            <v>SE</v>
          </cell>
          <cell r="J9">
            <v>20.88</v>
          </cell>
          <cell r="K9">
            <v>2</v>
          </cell>
        </row>
        <row r="10">
          <cell r="B10">
            <v>29.175000000000001</v>
          </cell>
          <cell r="C10">
            <v>34.9</v>
          </cell>
          <cell r="D10">
            <v>24.9</v>
          </cell>
          <cell r="E10">
            <v>72.541666666666671</v>
          </cell>
          <cell r="F10">
            <v>94</v>
          </cell>
          <cell r="G10">
            <v>39</v>
          </cell>
          <cell r="H10">
            <v>14.04</v>
          </cell>
          <cell r="I10" t="str">
            <v>S</v>
          </cell>
          <cell r="J10">
            <v>36.72</v>
          </cell>
          <cell r="K10">
            <v>0</v>
          </cell>
        </row>
        <row r="11">
          <cell r="B11">
            <v>28.129166666666666</v>
          </cell>
          <cell r="C11">
            <v>34.200000000000003</v>
          </cell>
          <cell r="D11">
            <v>24.6</v>
          </cell>
          <cell r="E11">
            <v>79.291666666666671</v>
          </cell>
          <cell r="F11">
            <v>94</v>
          </cell>
          <cell r="G11">
            <v>50</v>
          </cell>
          <cell r="H11">
            <v>16.559999999999999</v>
          </cell>
          <cell r="I11" t="str">
            <v>NE</v>
          </cell>
          <cell r="J11">
            <v>42.480000000000004</v>
          </cell>
          <cell r="K11">
            <v>0</v>
          </cell>
        </row>
        <row r="12">
          <cell r="B12">
            <v>27.762499999999999</v>
          </cell>
          <cell r="C12">
            <v>32.6</v>
          </cell>
          <cell r="D12">
            <v>23.9</v>
          </cell>
          <cell r="E12">
            <v>79.541666666666671</v>
          </cell>
          <cell r="F12">
            <v>95</v>
          </cell>
          <cell r="G12">
            <v>59</v>
          </cell>
          <cell r="H12">
            <v>20.16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28.350000000000005</v>
          </cell>
          <cell r="C13">
            <v>33</v>
          </cell>
          <cell r="D13">
            <v>25.1</v>
          </cell>
          <cell r="E13">
            <v>81.083333333333329</v>
          </cell>
          <cell r="F13">
            <v>95</v>
          </cell>
          <cell r="G13">
            <v>58</v>
          </cell>
          <cell r="H13">
            <v>13.32</v>
          </cell>
          <cell r="I13" t="str">
            <v>N</v>
          </cell>
          <cell r="J13">
            <v>34.200000000000003</v>
          </cell>
          <cell r="K13">
            <v>0</v>
          </cell>
        </row>
        <row r="14">
          <cell r="B14">
            <v>26.254166666666666</v>
          </cell>
          <cell r="C14">
            <v>29.1</v>
          </cell>
          <cell r="D14">
            <v>23.2</v>
          </cell>
          <cell r="E14">
            <v>89.833333333333329</v>
          </cell>
          <cell r="F14">
            <v>95</v>
          </cell>
          <cell r="G14">
            <v>78</v>
          </cell>
          <cell r="H14">
            <v>17.28</v>
          </cell>
          <cell r="I14" t="str">
            <v>N</v>
          </cell>
          <cell r="J14">
            <v>34.56</v>
          </cell>
          <cell r="K14">
            <v>24.399999999999995</v>
          </cell>
        </row>
        <row r="15">
          <cell r="B15">
            <v>25.341666666666669</v>
          </cell>
          <cell r="C15">
            <v>28.8</v>
          </cell>
          <cell r="D15">
            <v>23.3</v>
          </cell>
          <cell r="E15">
            <v>91.833333333333329</v>
          </cell>
          <cell r="F15">
            <v>96</v>
          </cell>
          <cell r="G15">
            <v>77</v>
          </cell>
          <cell r="H15">
            <v>0.36000000000000004</v>
          </cell>
          <cell r="I15" t="str">
            <v>N</v>
          </cell>
          <cell r="J15">
            <v>27</v>
          </cell>
          <cell r="K15">
            <v>37.199999999999996</v>
          </cell>
        </row>
        <row r="16">
          <cell r="B16">
            <v>25.383333333333329</v>
          </cell>
          <cell r="C16">
            <v>30.5</v>
          </cell>
          <cell r="D16">
            <v>23.6</v>
          </cell>
          <cell r="E16">
            <v>89.833333333333329</v>
          </cell>
          <cell r="F16">
            <v>96</v>
          </cell>
          <cell r="G16">
            <v>66</v>
          </cell>
          <cell r="H16">
            <v>1.4400000000000002</v>
          </cell>
          <cell r="I16" t="str">
            <v>NE</v>
          </cell>
          <cell r="J16">
            <v>23.040000000000003</v>
          </cell>
          <cell r="K16">
            <v>20.999999999999996</v>
          </cell>
        </row>
        <row r="17">
          <cell r="B17">
            <v>26.433333333333337</v>
          </cell>
          <cell r="C17">
            <v>31.2</v>
          </cell>
          <cell r="D17">
            <v>24</v>
          </cell>
          <cell r="E17">
            <v>84.375</v>
          </cell>
          <cell r="F17">
            <v>95</v>
          </cell>
          <cell r="G17">
            <v>63</v>
          </cell>
          <cell r="H17">
            <v>6.48</v>
          </cell>
          <cell r="I17" t="str">
            <v>SE</v>
          </cell>
          <cell r="J17">
            <v>21.6</v>
          </cell>
          <cell r="K17">
            <v>0</v>
          </cell>
        </row>
        <row r="18">
          <cell r="B18">
            <v>26.8125</v>
          </cell>
          <cell r="C18">
            <v>33.4</v>
          </cell>
          <cell r="D18">
            <v>24</v>
          </cell>
          <cell r="E18">
            <v>83.666666666666671</v>
          </cell>
          <cell r="F18">
            <v>94</v>
          </cell>
          <cell r="G18">
            <v>57</v>
          </cell>
          <cell r="H18">
            <v>11.520000000000001</v>
          </cell>
          <cell r="I18" t="str">
            <v>S</v>
          </cell>
          <cell r="J18">
            <v>40.32</v>
          </cell>
          <cell r="K18">
            <v>11.799999999999999</v>
          </cell>
        </row>
        <row r="19">
          <cell r="B19">
            <v>26.958333333333332</v>
          </cell>
          <cell r="C19">
            <v>32.5</v>
          </cell>
          <cell r="D19">
            <v>23.9</v>
          </cell>
          <cell r="E19">
            <v>83.625</v>
          </cell>
          <cell r="F19">
            <v>95</v>
          </cell>
          <cell r="G19">
            <v>59</v>
          </cell>
          <cell r="H19">
            <v>10.08</v>
          </cell>
          <cell r="I19" t="str">
            <v>NE</v>
          </cell>
          <cell r="J19">
            <v>27</v>
          </cell>
          <cell r="K19">
            <v>0.2</v>
          </cell>
        </row>
        <row r="20">
          <cell r="B20">
            <v>28.566666666666666</v>
          </cell>
          <cell r="C20">
            <v>34.5</v>
          </cell>
          <cell r="D20">
            <v>24.6</v>
          </cell>
          <cell r="E20">
            <v>77.75</v>
          </cell>
          <cell r="F20">
            <v>95</v>
          </cell>
          <cell r="G20">
            <v>49</v>
          </cell>
          <cell r="H20">
            <v>3.6</v>
          </cell>
          <cell r="I20" t="str">
            <v>NE</v>
          </cell>
          <cell r="J20">
            <v>22.68</v>
          </cell>
          <cell r="K20">
            <v>0</v>
          </cell>
        </row>
        <row r="21">
          <cell r="B21">
            <v>26.625</v>
          </cell>
          <cell r="C21">
            <v>32.5</v>
          </cell>
          <cell r="D21">
            <v>22.1</v>
          </cell>
          <cell r="E21">
            <v>84.75</v>
          </cell>
          <cell r="F21">
            <v>94</v>
          </cell>
          <cell r="G21">
            <v>57</v>
          </cell>
          <cell r="H21">
            <v>2.8800000000000003</v>
          </cell>
          <cell r="I21" t="str">
            <v>L</v>
          </cell>
          <cell r="J21">
            <v>58.680000000000007</v>
          </cell>
          <cell r="K21">
            <v>9.1999999999999993</v>
          </cell>
        </row>
        <row r="22">
          <cell r="B22">
            <v>24.2</v>
          </cell>
          <cell r="C22">
            <v>27.4</v>
          </cell>
          <cell r="D22">
            <v>22.8</v>
          </cell>
          <cell r="E22">
            <v>90.625</v>
          </cell>
          <cell r="F22">
            <v>95</v>
          </cell>
          <cell r="G22">
            <v>75</v>
          </cell>
          <cell r="H22">
            <v>0</v>
          </cell>
          <cell r="I22" t="str">
            <v>L</v>
          </cell>
          <cell r="J22">
            <v>3.24</v>
          </cell>
          <cell r="K22">
            <v>7.1999999999999993</v>
          </cell>
        </row>
        <row r="23">
          <cell r="B23">
            <v>26.087500000000002</v>
          </cell>
          <cell r="C23">
            <v>30.5</v>
          </cell>
          <cell r="D23">
            <v>23.9</v>
          </cell>
          <cell r="E23">
            <v>84.208333333333329</v>
          </cell>
          <cell r="F23">
            <v>93</v>
          </cell>
          <cell r="G23">
            <v>69</v>
          </cell>
          <cell r="H23">
            <v>19.079999999999998</v>
          </cell>
          <cell r="I23" t="str">
            <v>NO</v>
          </cell>
          <cell r="J23">
            <v>41.4</v>
          </cell>
          <cell r="K23">
            <v>0.8</v>
          </cell>
        </row>
        <row r="24">
          <cell r="B24">
            <v>26.412500000000005</v>
          </cell>
          <cell r="C24">
            <v>32.1</v>
          </cell>
          <cell r="D24">
            <v>23.5</v>
          </cell>
          <cell r="E24">
            <v>83.833333333333329</v>
          </cell>
          <cell r="F24">
            <v>94</v>
          </cell>
          <cell r="G24">
            <v>62</v>
          </cell>
          <cell r="H24">
            <v>19.079999999999998</v>
          </cell>
          <cell r="I24" t="str">
            <v>NO</v>
          </cell>
          <cell r="J24">
            <v>42.84</v>
          </cell>
          <cell r="K24">
            <v>5.8</v>
          </cell>
        </row>
        <row r="25">
          <cell r="B25">
            <v>25.266666666666666</v>
          </cell>
          <cell r="C25">
            <v>31</v>
          </cell>
          <cell r="D25">
            <v>22.9</v>
          </cell>
          <cell r="E25">
            <v>87.166666666666671</v>
          </cell>
          <cell r="F25">
            <v>94</v>
          </cell>
          <cell r="G25">
            <v>69</v>
          </cell>
          <cell r="H25">
            <v>6.84</v>
          </cell>
          <cell r="I25" t="str">
            <v>N</v>
          </cell>
          <cell r="J25">
            <v>25.92</v>
          </cell>
          <cell r="K25">
            <v>0</v>
          </cell>
        </row>
        <row r="26">
          <cell r="B26">
            <v>27.412499999999998</v>
          </cell>
          <cell r="C26">
            <v>32.9</v>
          </cell>
          <cell r="D26">
            <v>23.4</v>
          </cell>
          <cell r="E26">
            <v>75.791666666666671</v>
          </cell>
          <cell r="F26">
            <v>95</v>
          </cell>
          <cell r="G26">
            <v>43</v>
          </cell>
          <cell r="H26">
            <v>14.4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27.375</v>
          </cell>
          <cell r="C27">
            <v>33.1</v>
          </cell>
          <cell r="D27">
            <v>21.9</v>
          </cell>
          <cell r="E27">
            <v>65.125</v>
          </cell>
          <cell r="F27">
            <v>93</v>
          </cell>
          <cell r="G27">
            <v>38</v>
          </cell>
          <cell r="H27">
            <v>12.24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26.175000000000008</v>
          </cell>
          <cell r="C28">
            <v>32.299999999999997</v>
          </cell>
          <cell r="D28">
            <v>23.6</v>
          </cell>
          <cell r="E28">
            <v>83.125</v>
          </cell>
          <cell r="F28">
            <v>95</v>
          </cell>
          <cell r="G28">
            <v>53</v>
          </cell>
          <cell r="H28">
            <v>14.76</v>
          </cell>
          <cell r="I28" t="str">
            <v>N</v>
          </cell>
          <cell r="J28">
            <v>29.52</v>
          </cell>
          <cell r="K28">
            <v>17</v>
          </cell>
        </row>
        <row r="29">
          <cell r="B29">
            <v>26.274999999999995</v>
          </cell>
          <cell r="C29">
            <v>31.2</v>
          </cell>
          <cell r="D29">
            <v>24.4</v>
          </cell>
          <cell r="E29">
            <v>85.75</v>
          </cell>
          <cell r="F29">
            <v>94</v>
          </cell>
          <cell r="G29">
            <v>60</v>
          </cell>
          <cell r="H29">
            <v>0.36000000000000004</v>
          </cell>
          <cell r="I29" t="str">
            <v>N</v>
          </cell>
          <cell r="J29">
            <v>18.720000000000002</v>
          </cell>
          <cell r="K29">
            <v>0.8</v>
          </cell>
        </row>
        <row r="30">
          <cell r="B30">
            <v>25.091666666666669</v>
          </cell>
          <cell r="C30">
            <v>26.8</v>
          </cell>
          <cell r="D30">
            <v>23.9</v>
          </cell>
          <cell r="E30">
            <v>90.333333333333329</v>
          </cell>
          <cell r="F30">
            <v>95</v>
          </cell>
          <cell r="G30">
            <v>82</v>
          </cell>
          <cell r="H30">
            <v>3.9600000000000004</v>
          </cell>
          <cell r="I30" t="str">
            <v>NE</v>
          </cell>
          <cell r="J30">
            <v>22.68</v>
          </cell>
          <cell r="K30">
            <v>12.4</v>
          </cell>
        </row>
        <row r="31">
          <cell r="B31">
            <v>26.458333333333339</v>
          </cell>
          <cell r="C31">
            <v>32.1</v>
          </cell>
          <cell r="D31">
            <v>23.8</v>
          </cell>
          <cell r="E31">
            <v>84.75</v>
          </cell>
          <cell r="F31">
            <v>95</v>
          </cell>
          <cell r="G31">
            <v>59</v>
          </cell>
          <cell r="H31">
            <v>12.96</v>
          </cell>
          <cell r="I31" t="str">
            <v>N</v>
          </cell>
          <cell r="J31">
            <v>24.840000000000003</v>
          </cell>
          <cell r="K31">
            <v>0</v>
          </cell>
        </row>
        <row r="32">
          <cell r="B32">
            <v>26.937500000000004</v>
          </cell>
          <cell r="C32">
            <v>32.4</v>
          </cell>
          <cell r="D32">
            <v>24.2</v>
          </cell>
          <cell r="E32">
            <v>86.291666666666671</v>
          </cell>
          <cell r="F32">
            <v>95</v>
          </cell>
          <cell r="G32">
            <v>64</v>
          </cell>
          <cell r="H32">
            <v>14.04</v>
          </cell>
          <cell r="I32" t="str">
            <v>N</v>
          </cell>
          <cell r="J32">
            <v>30.6</v>
          </cell>
          <cell r="K32">
            <v>6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24.858333333333334</v>
          </cell>
          <cell r="C5">
            <v>29.1</v>
          </cell>
          <cell r="D5">
            <v>22.5</v>
          </cell>
          <cell r="E5">
            <v>81.375</v>
          </cell>
          <cell r="F5">
            <v>98</v>
          </cell>
          <cell r="G5">
            <v>54</v>
          </cell>
          <cell r="H5">
            <v>21.96</v>
          </cell>
          <cell r="I5" t="str">
            <v>SO</v>
          </cell>
          <cell r="J5">
            <v>39.6</v>
          </cell>
          <cell r="K5">
            <v>0</v>
          </cell>
        </row>
        <row r="6">
          <cell r="B6">
            <v>24.725000000000005</v>
          </cell>
          <cell r="C6">
            <v>32.1</v>
          </cell>
          <cell r="D6">
            <v>19</v>
          </cell>
          <cell r="E6">
            <v>70.666666666666671</v>
          </cell>
          <cell r="F6">
            <v>97</v>
          </cell>
          <cell r="G6">
            <v>32</v>
          </cell>
          <cell r="H6">
            <v>9.3600000000000012</v>
          </cell>
          <cell r="I6" t="str">
            <v>SO</v>
          </cell>
          <cell r="J6">
            <v>21.240000000000002</v>
          </cell>
          <cell r="K6">
            <v>0</v>
          </cell>
        </row>
        <row r="7">
          <cell r="B7">
            <v>25.791666666666661</v>
          </cell>
          <cell r="C7">
            <v>33.4</v>
          </cell>
          <cell r="D7">
            <v>18.5</v>
          </cell>
          <cell r="E7">
            <v>69.25</v>
          </cell>
          <cell r="F7">
            <v>98</v>
          </cell>
          <cell r="G7">
            <v>29</v>
          </cell>
          <cell r="H7">
            <v>10.8</v>
          </cell>
          <cell r="I7" t="str">
            <v>SO</v>
          </cell>
          <cell r="J7">
            <v>23.759999999999998</v>
          </cell>
          <cell r="K7">
            <v>0</v>
          </cell>
        </row>
        <row r="8">
          <cell r="B8">
            <v>24.125000000000004</v>
          </cell>
          <cell r="C8">
            <v>31.7</v>
          </cell>
          <cell r="D8">
            <v>17.3</v>
          </cell>
          <cell r="E8">
            <v>65.083333333333329</v>
          </cell>
          <cell r="F8">
            <v>92</v>
          </cell>
          <cell r="G8">
            <v>27</v>
          </cell>
          <cell r="H8">
            <v>16.2</v>
          </cell>
          <cell r="I8" t="str">
            <v>SO</v>
          </cell>
          <cell r="J8">
            <v>28.08</v>
          </cell>
          <cell r="K8">
            <v>0</v>
          </cell>
        </row>
        <row r="9">
          <cell r="B9">
            <v>23.254166666666666</v>
          </cell>
          <cell r="C9">
            <v>31.9</v>
          </cell>
          <cell r="D9">
            <v>16.100000000000001</v>
          </cell>
          <cell r="E9">
            <v>68.416666666666671</v>
          </cell>
          <cell r="F9">
            <v>92</v>
          </cell>
          <cell r="G9">
            <v>31</v>
          </cell>
          <cell r="H9">
            <v>15.48</v>
          </cell>
          <cell r="I9" t="str">
            <v>SO</v>
          </cell>
          <cell r="J9">
            <v>26.28</v>
          </cell>
          <cell r="K9">
            <v>0</v>
          </cell>
        </row>
        <row r="10">
          <cell r="B10">
            <v>24.350000000000005</v>
          </cell>
          <cell r="C10">
            <v>32.4</v>
          </cell>
          <cell r="D10">
            <v>16.3</v>
          </cell>
          <cell r="E10">
            <v>64.583333333333329</v>
          </cell>
          <cell r="F10">
            <v>97</v>
          </cell>
          <cell r="G10">
            <v>29</v>
          </cell>
          <cell r="H10">
            <v>14.76</v>
          </cell>
          <cell r="I10" t="str">
            <v>SO</v>
          </cell>
          <cell r="J10">
            <v>25.2</v>
          </cell>
          <cell r="K10">
            <v>0</v>
          </cell>
        </row>
        <row r="11">
          <cell r="B11">
            <v>22.629166666666666</v>
          </cell>
          <cell r="C11">
            <v>30.1</v>
          </cell>
          <cell r="D11">
            <v>18.5</v>
          </cell>
          <cell r="E11">
            <v>77.166666666666671</v>
          </cell>
          <cell r="F11">
            <v>92</v>
          </cell>
          <cell r="G11">
            <v>46</v>
          </cell>
          <cell r="H11">
            <v>6.84</v>
          </cell>
          <cell r="I11" t="str">
            <v>SO</v>
          </cell>
          <cell r="J11">
            <v>53.64</v>
          </cell>
          <cell r="K11">
            <v>7.8000000000000007</v>
          </cell>
        </row>
        <row r="12">
          <cell r="B12">
            <v>23.224999999999998</v>
          </cell>
          <cell r="C12">
            <v>31.6</v>
          </cell>
          <cell r="D12">
            <v>19.2</v>
          </cell>
          <cell r="E12">
            <v>79.416666666666671</v>
          </cell>
          <cell r="F12">
            <v>93</v>
          </cell>
          <cell r="G12">
            <v>48</v>
          </cell>
          <cell r="H12">
            <v>16.2</v>
          </cell>
          <cell r="I12" t="str">
            <v>SO</v>
          </cell>
          <cell r="J12">
            <v>36</v>
          </cell>
          <cell r="K12">
            <v>0.4</v>
          </cell>
        </row>
        <row r="13">
          <cell r="B13">
            <v>24.587500000000002</v>
          </cell>
          <cell r="C13">
            <v>34.9</v>
          </cell>
          <cell r="D13">
            <v>20</v>
          </cell>
          <cell r="E13">
            <v>81.833333333333329</v>
          </cell>
          <cell r="F13">
            <v>97</v>
          </cell>
          <cell r="G13">
            <v>39</v>
          </cell>
          <cell r="H13">
            <v>19.8</v>
          </cell>
          <cell r="I13" t="str">
            <v>SO</v>
          </cell>
          <cell r="J13">
            <v>47.16</v>
          </cell>
          <cell r="K13">
            <v>1.4</v>
          </cell>
        </row>
        <row r="14">
          <cell r="B14">
            <v>23.204166666666666</v>
          </cell>
          <cell r="C14">
            <v>28.8</v>
          </cell>
          <cell r="D14">
            <v>21.4</v>
          </cell>
          <cell r="E14">
            <v>92.375</v>
          </cell>
          <cell r="F14">
            <v>98</v>
          </cell>
          <cell r="G14">
            <v>67</v>
          </cell>
          <cell r="H14">
            <v>9.7200000000000006</v>
          </cell>
          <cell r="I14" t="str">
            <v>SO</v>
          </cell>
          <cell r="J14">
            <v>24.840000000000003</v>
          </cell>
          <cell r="K14">
            <v>10.599999999999998</v>
          </cell>
        </row>
        <row r="15">
          <cell r="B15">
            <v>24.379166666666666</v>
          </cell>
          <cell r="C15">
            <v>32.6</v>
          </cell>
          <cell r="D15">
            <v>21</v>
          </cell>
          <cell r="E15">
            <v>86.041666666666671</v>
          </cell>
          <cell r="F15">
            <v>98</v>
          </cell>
          <cell r="G15">
            <v>52</v>
          </cell>
          <cell r="H15">
            <v>14.76</v>
          </cell>
          <cell r="I15" t="str">
            <v>SO</v>
          </cell>
          <cell r="J15">
            <v>36</v>
          </cell>
          <cell r="K15">
            <v>0.2</v>
          </cell>
        </row>
        <row r="16">
          <cell r="B16">
            <v>23.445833333333336</v>
          </cell>
          <cell r="C16">
            <v>29.5</v>
          </cell>
          <cell r="D16">
            <v>20.9</v>
          </cell>
          <cell r="E16">
            <v>89.583333333333329</v>
          </cell>
          <cell r="F16">
            <v>98</v>
          </cell>
          <cell r="G16">
            <v>63</v>
          </cell>
          <cell r="H16">
            <v>11.16</v>
          </cell>
          <cell r="I16" t="str">
            <v>SO</v>
          </cell>
          <cell r="J16">
            <v>37.440000000000005</v>
          </cell>
          <cell r="K16">
            <v>18.399999999999999</v>
          </cell>
        </row>
        <row r="17">
          <cell r="B17">
            <v>23.720833333333335</v>
          </cell>
          <cell r="C17">
            <v>32.6</v>
          </cell>
          <cell r="D17">
            <v>17.100000000000001</v>
          </cell>
          <cell r="E17">
            <v>72.625</v>
          </cell>
          <cell r="F17">
            <v>97</v>
          </cell>
          <cell r="G17">
            <v>32</v>
          </cell>
          <cell r="H17">
            <v>7.5600000000000005</v>
          </cell>
          <cell r="I17" t="str">
            <v>SO</v>
          </cell>
          <cell r="J17">
            <v>24.48</v>
          </cell>
          <cell r="K17">
            <v>0</v>
          </cell>
        </row>
        <row r="18">
          <cell r="B18">
            <v>23.366666666666671</v>
          </cell>
          <cell r="C18">
            <v>29.7</v>
          </cell>
          <cell r="D18">
            <v>20.399999999999999</v>
          </cell>
          <cell r="E18">
            <v>76</v>
          </cell>
          <cell r="F18">
            <v>92</v>
          </cell>
          <cell r="G18">
            <v>45</v>
          </cell>
          <cell r="H18">
            <v>14.04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23.45</v>
          </cell>
          <cell r="C19">
            <v>30.1</v>
          </cell>
          <cell r="D19">
            <v>19.3</v>
          </cell>
          <cell r="E19">
            <v>77.458333333333329</v>
          </cell>
          <cell r="F19">
            <v>97</v>
          </cell>
          <cell r="G19">
            <v>48</v>
          </cell>
          <cell r="H19">
            <v>16.2</v>
          </cell>
          <cell r="I19" t="str">
            <v>SO</v>
          </cell>
          <cell r="J19">
            <v>31.319999999999997</v>
          </cell>
          <cell r="K19">
            <v>0</v>
          </cell>
        </row>
        <row r="20">
          <cell r="B20">
            <v>24.158333333333331</v>
          </cell>
          <cell r="C20">
            <v>32.9</v>
          </cell>
          <cell r="D20">
            <v>19.899999999999999</v>
          </cell>
          <cell r="E20">
            <v>77.083333333333329</v>
          </cell>
          <cell r="F20">
            <v>93</v>
          </cell>
          <cell r="G20">
            <v>42</v>
          </cell>
          <cell r="H20">
            <v>15.120000000000001</v>
          </cell>
          <cell r="I20" t="str">
            <v>SO</v>
          </cell>
          <cell r="J20">
            <v>32.04</v>
          </cell>
          <cell r="K20">
            <v>2.2000000000000002</v>
          </cell>
        </row>
        <row r="21">
          <cell r="B21">
            <v>20.312500000000004</v>
          </cell>
          <cell r="C21">
            <v>22.1</v>
          </cell>
          <cell r="D21">
            <v>18.899999999999999</v>
          </cell>
          <cell r="E21">
            <v>93.25</v>
          </cell>
          <cell r="F21">
            <v>98</v>
          </cell>
          <cell r="G21">
            <v>83</v>
          </cell>
          <cell r="H21">
            <v>11.879999999999999</v>
          </cell>
          <cell r="I21" t="str">
            <v>SO</v>
          </cell>
          <cell r="J21">
            <v>25.92</v>
          </cell>
          <cell r="K21">
            <v>38</v>
          </cell>
        </row>
        <row r="22">
          <cell r="B22">
            <v>21.520833333333332</v>
          </cell>
          <cell r="C22">
            <v>25.8</v>
          </cell>
          <cell r="D22">
            <v>20</v>
          </cell>
          <cell r="E22">
            <v>93.833333333333329</v>
          </cell>
          <cell r="F22">
            <v>98</v>
          </cell>
          <cell r="G22">
            <v>72</v>
          </cell>
          <cell r="H22">
            <v>10.08</v>
          </cell>
          <cell r="I22" t="str">
            <v>SO</v>
          </cell>
          <cell r="J22">
            <v>32.4</v>
          </cell>
          <cell r="K22">
            <v>11.200000000000001</v>
          </cell>
        </row>
        <row r="23">
          <cell r="B23">
            <v>22.515789473684212</v>
          </cell>
          <cell r="C23">
            <v>28.8</v>
          </cell>
          <cell r="D23">
            <v>19.100000000000001</v>
          </cell>
          <cell r="E23">
            <v>90.15789473684211</v>
          </cell>
          <cell r="F23">
            <v>98</v>
          </cell>
          <cell r="G23">
            <v>64</v>
          </cell>
          <cell r="H23">
            <v>16.2</v>
          </cell>
          <cell r="I23" t="str">
            <v>SO</v>
          </cell>
          <cell r="J23">
            <v>54.72</v>
          </cell>
          <cell r="K23">
            <v>62.2</v>
          </cell>
        </row>
        <row r="24">
          <cell r="B24">
            <v>23.158333333333331</v>
          </cell>
          <cell r="C24">
            <v>31.4</v>
          </cell>
          <cell r="D24">
            <v>18.7</v>
          </cell>
          <cell r="E24">
            <v>80.875</v>
          </cell>
          <cell r="F24">
            <v>98</v>
          </cell>
          <cell r="G24">
            <v>47</v>
          </cell>
          <cell r="H24">
            <v>13.32</v>
          </cell>
          <cell r="I24" t="str">
            <v>SO</v>
          </cell>
          <cell r="J24">
            <v>33.480000000000004</v>
          </cell>
          <cell r="K24">
            <v>12.6</v>
          </cell>
        </row>
        <row r="25">
          <cell r="B25">
            <v>24.808333333333334</v>
          </cell>
          <cell r="C25">
            <v>32.200000000000003</v>
          </cell>
          <cell r="D25">
            <v>18.899999999999999</v>
          </cell>
          <cell r="E25">
            <v>72.958333333333329</v>
          </cell>
          <cell r="F25">
            <v>98</v>
          </cell>
          <cell r="G25">
            <v>37</v>
          </cell>
          <cell r="H25">
            <v>12.24</v>
          </cell>
          <cell r="I25" t="str">
            <v>SO</v>
          </cell>
          <cell r="J25">
            <v>35.64</v>
          </cell>
          <cell r="K25">
            <v>0</v>
          </cell>
        </row>
        <row r="26">
          <cell r="B26">
            <v>24.041666666666668</v>
          </cell>
          <cell r="C26">
            <v>30.9</v>
          </cell>
          <cell r="D26">
            <v>18.8</v>
          </cell>
          <cell r="E26">
            <v>60.708333333333336</v>
          </cell>
          <cell r="F26">
            <v>91</v>
          </cell>
          <cell r="G26">
            <v>22</v>
          </cell>
          <cell r="H26">
            <v>12.6</v>
          </cell>
          <cell r="I26" t="str">
            <v>SO</v>
          </cell>
          <cell r="J26">
            <v>33.119999999999997</v>
          </cell>
          <cell r="K26">
            <v>0</v>
          </cell>
        </row>
        <row r="27">
          <cell r="B27">
            <v>22.45</v>
          </cell>
          <cell r="C27">
            <v>31.9</v>
          </cell>
          <cell r="D27">
            <v>14</v>
          </cell>
          <cell r="E27">
            <v>57.583333333333336</v>
          </cell>
          <cell r="F27">
            <v>90</v>
          </cell>
          <cell r="G27">
            <v>22</v>
          </cell>
          <cell r="H27">
            <v>7.9200000000000008</v>
          </cell>
          <cell r="I27" t="str">
            <v>SO</v>
          </cell>
          <cell r="J27">
            <v>24.840000000000003</v>
          </cell>
          <cell r="K27">
            <v>0</v>
          </cell>
        </row>
        <row r="28">
          <cell r="B28">
            <v>23.416666666666668</v>
          </cell>
          <cell r="C28">
            <v>33.4</v>
          </cell>
          <cell r="D28">
            <v>14.4</v>
          </cell>
          <cell r="E28">
            <v>58.625</v>
          </cell>
          <cell r="F28">
            <v>92</v>
          </cell>
          <cell r="G28">
            <v>25</v>
          </cell>
          <cell r="H28">
            <v>13.32</v>
          </cell>
          <cell r="I28" t="str">
            <v>SO</v>
          </cell>
          <cell r="J28">
            <v>25.2</v>
          </cell>
          <cell r="K28">
            <v>0</v>
          </cell>
        </row>
        <row r="29">
          <cell r="B29">
            <v>24.574999999999999</v>
          </cell>
          <cell r="C29">
            <v>32.4</v>
          </cell>
          <cell r="D29">
            <v>18.8</v>
          </cell>
          <cell r="E29">
            <v>70.375</v>
          </cell>
          <cell r="F29">
            <v>93</v>
          </cell>
          <cell r="G29">
            <v>42</v>
          </cell>
          <cell r="H29">
            <v>16.920000000000002</v>
          </cell>
          <cell r="I29" t="str">
            <v>SO</v>
          </cell>
          <cell r="J29">
            <v>35.28</v>
          </cell>
          <cell r="K29">
            <v>0</v>
          </cell>
        </row>
        <row r="30">
          <cell r="B30">
            <v>24.541666666666668</v>
          </cell>
          <cell r="C30">
            <v>32.200000000000003</v>
          </cell>
          <cell r="D30">
            <v>21.1</v>
          </cell>
          <cell r="E30">
            <v>74.25</v>
          </cell>
          <cell r="F30">
            <v>94</v>
          </cell>
          <cell r="G30">
            <v>41</v>
          </cell>
          <cell r="H30">
            <v>21.96</v>
          </cell>
          <cell r="I30" t="str">
            <v>SO</v>
          </cell>
          <cell r="J30">
            <v>38.880000000000003</v>
          </cell>
          <cell r="K30">
            <v>2.4</v>
          </cell>
        </row>
        <row r="31">
          <cell r="B31">
            <v>24.249999999999996</v>
          </cell>
          <cell r="C31">
            <v>30.3</v>
          </cell>
          <cell r="D31">
            <v>20</v>
          </cell>
          <cell r="E31">
            <v>83.833333333333329</v>
          </cell>
          <cell r="F31">
            <v>98</v>
          </cell>
          <cell r="G31">
            <v>55</v>
          </cell>
          <cell r="H31">
            <v>9.3600000000000012</v>
          </cell>
          <cell r="I31" t="str">
            <v>SO</v>
          </cell>
          <cell r="J31">
            <v>25.2</v>
          </cell>
          <cell r="K31">
            <v>3.6000000000000005</v>
          </cell>
        </row>
        <row r="32">
          <cell r="B32">
            <v>23.925000000000001</v>
          </cell>
          <cell r="C32">
            <v>31.2</v>
          </cell>
          <cell r="D32">
            <v>19.899999999999999</v>
          </cell>
          <cell r="E32">
            <v>90.791666666666671</v>
          </cell>
          <cell r="F32">
            <v>98</v>
          </cell>
          <cell r="G32">
            <v>57</v>
          </cell>
          <cell r="H32">
            <v>12.24</v>
          </cell>
          <cell r="I32" t="str">
            <v>SO</v>
          </cell>
          <cell r="J32">
            <v>30.6</v>
          </cell>
          <cell r="K32">
            <v>34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27.724999999999998</v>
          </cell>
          <cell r="C5">
            <v>32</v>
          </cell>
          <cell r="D5">
            <v>24</v>
          </cell>
          <cell r="E5">
            <v>65.5625</v>
          </cell>
          <cell r="F5">
            <v>92</v>
          </cell>
          <cell r="G5">
            <v>47</v>
          </cell>
          <cell r="H5">
            <v>13.68</v>
          </cell>
          <cell r="I5" t="str">
            <v>SE</v>
          </cell>
          <cell r="J5">
            <v>22.68</v>
          </cell>
          <cell r="K5">
            <v>0</v>
          </cell>
        </row>
        <row r="6">
          <cell r="B6">
            <v>25.779166666666669</v>
          </cell>
          <cell r="C6">
            <v>32.299999999999997</v>
          </cell>
          <cell r="D6">
            <v>20.2</v>
          </cell>
          <cell r="E6">
            <v>68.208333333333329</v>
          </cell>
          <cell r="F6">
            <v>92</v>
          </cell>
          <cell r="G6">
            <v>36</v>
          </cell>
          <cell r="H6">
            <v>15.120000000000001</v>
          </cell>
          <cell r="I6" t="str">
            <v>SO</v>
          </cell>
          <cell r="J6">
            <v>24.48</v>
          </cell>
          <cell r="K6">
            <v>0</v>
          </cell>
        </row>
        <row r="7">
          <cell r="B7">
            <v>26.445833333333329</v>
          </cell>
          <cell r="C7">
            <v>32.4</v>
          </cell>
          <cell r="D7">
            <v>22.3</v>
          </cell>
          <cell r="E7">
            <v>69.208333333333329</v>
          </cell>
          <cell r="F7">
            <v>91</v>
          </cell>
          <cell r="G7">
            <v>42</v>
          </cell>
          <cell r="H7">
            <v>16.920000000000002</v>
          </cell>
          <cell r="I7" t="str">
            <v>S</v>
          </cell>
          <cell r="J7">
            <v>33.840000000000003</v>
          </cell>
          <cell r="K7">
            <v>0</v>
          </cell>
        </row>
        <row r="8">
          <cell r="B8">
            <v>25.44583333333334</v>
          </cell>
          <cell r="C8">
            <v>31.1</v>
          </cell>
          <cell r="D8">
            <v>20.5</v>
          </cell>
          <cell r="E8">
            <v>72</v>
          </cell>
          <cell r="F8">
            <v>93</v>
          </cell>
          <cell r="G8">
            <v>46</v>
          </cell>
          <cell r="H8">
            <v>14.04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25.233333333333334</v>
          </cell>
          <cell r="C9">
            <v>30.5</v>
          </cell>
          <cell r="D9">
            <v>20.399999999999999</v>
          </cell>
          <cell r="E9">
            <v>73.166666666666671</v>
          </cell>
          <cell r="F9">
            <v>93</v>
          </cell>
          <cell r="G9">
            <v>48</v>
          </cell>
          <cell r="H9">
            <v>13.68</v>
          </cell>
          <cell r="I9" t="str">
            <v>SE</v>
          </cell>
          <cell r="J9">
            <v>47.519999999999996</v>
          </cell>
          <cell r="K9">
            <v>3</v>
          </cell>
        </row>
        <row r="10">
          <cell r="B10">
            <v>26.183333333333337</v>
          </cell>
          <cell r="C10">
            <v>33.5</v>
          </cell>
          <cell r="D10">
            <v>20.100000000000001</v>
          </cell>
          <cell r="E10">
            <v>67.541666666666671</v>
          </cell>
          <cell r="F10">
            <v>93</v>
          </cell>
          <cell r="G10">
            <v>31</v>
          </cell>
          <cell r="H10">
            <v>11.520000000000001</v>
          </cell>
          <cell r="I10" t="str">
            <v>N</v>
          </cell>
          <cell r="J10">
            <v>24.840000000000003</v>
          </cell>
          <cell r="K10">
            <v>0</v>
          </cell>
        </row>
        <row r="11">
          <cell r="B11">
            <v>25.812500000000011</v>
          </cell>
          <cell r="C11">
            <v>32.200000000000003</v>
          </cell>
          <cell r="D11">
            <v>20.6</v>
          </cell>
          <cell r="E11">
            <v>71.166666666666671</v>
          </cell>
          <cell r="F11">
            <v>90</v>
          </cell>
          <cell r="G11">
            <v>44</v>
          </cell>
          <cell r="H11">
            <v>14.4</v>
          </cell>
          <cell r="I11" t="str">
            <v>N</v>
          </cell>
          <cell r="J11">
            <v>29.16</v>
          </cell>
          <cell r="K11">
            <v>1</v>
          </cell>
        </row>
        <row r="12">
          <cell r="B12">
            <v>26.916666666666668</v>
          </cell>
          <cell r="C12">
            <v>33.200000000000003</v>
          </cell>
          <cell r="D12">
            <v>22.1</v>
          </cell>
          <cell r="E12">
            <v>71.875</v>
          </cell>
          <cell r="F12">
            <v>93</v>
          </cell>
          <cell r="G12">
            <v>40</v>
          </cell>
          <cell r="H12">
            <v>12.6</v>
          </cell>
          <cell r="I12" t="str">
            <v>N</v>
          </cell>
          <cell r="J12">
            <v>30.6</v>
          </cell>
          <cell r="K12">
            <v>0</v>
          </cell>
        </row>
        <row r="13">
          <cell r="B13">
            <v>28.016666666666666</v>
          </cell>
          <cell r="C13">
            <v>33.700000000000003</v>
          </cell>
          <cell r="D13">
            <v>23.6</v>
          </cell>
          <cell r="E13">
            <v>67.041666666666671</v>
          </cell>
          <cell r="F13">
            <v>87</v>
          </cell>
          <cell r="G13">
            <v>42</v>
          </cell>
          <cell r="H13">
            <v>14.04</v>
          </cell>
          <cell r="I13" t="str">
            <v>N</v>
          </cell>
          <cell r="J13">
            <v>31.319999999999997</v>
          </cell>
          <cell r="K13">
            <v>0</v>
          </cell>
        </row>
        <row r="14">
          <cell r="B14">
            <v>26.150000000000002</v>
          </cell>
          <cell r="C14">
            <v>30.4</v>
          </cell>
          <cell r="D14">
            <v>22.3</v>
          </cell>
          <cell r="E14">
            <v>74.625</v>
          </cell>
          <cell r="F14">
            <v>89</v>
          </cell>
          <cell r="G14">
            <v>55</v>
          </cell>
          <cell r="H14">
            <v>17.64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26.704166666666666</v>
          </cell>
          <cell r="C15">
            <v>33.4</v>
          </cell>
          <cell r="D15">
            <v>23.9</v>
          </cell>
          <cell r="E15">
            <v>75.333333333333329</v>
          </cell>
          <cell r="F15">
            <v>90</v>
          </cell>
          <cell r="G15">
            <v>43</v>
          </cell>
          <cell r="H15">
            <v>16.559999999999999</v>
          </cell>
          <cell r="I15" t="str">
            <v>NE</v>
          </cell>
          <cell r="J15">
            <v>37.440000000000005</v>
          </cell>
          <cell r="K15">
            <v>0</v>
          </cell>
        </row>
        <row r="16">
          <cell r="B16">
            <v>26.425000000000008</v>
          </cell>
          <cell r="C16">
            <v>34.5</v>
          </cell>
          <cell r="D16">
            <v>21.7</v>
          </cell>
          <cell r="E16">
            <v>76.166666666666671</v>
          </cell>
          <cell r="F16">
            <v>93</v>
          </cell>
          <cell r="G16">
            <v>42</v>
          </cell>
          <cell r="H16">
            <v>14.76</v>
          </cell>
          <cell r="I16" t="str">
            <v>SO</v>
          </cell>
          <cell r="J16">
            <v>23.400000000000002</v>
          </cell>
          <cell r="K16">
            <v>0</v>
          </cell>
        </row>
        <row r="17">
          <cell r="B17">
            <v>25.475000000000005</v>
          </cell>
          <cell r="C17">
            <v>32.799999999999997</v>
          </cell>
          <cell r="D17">
            <v>21.2</v>
          </cell>
          <cell r="E17">
            <v>82.083333333333329</v>
          </cell>
          <cell r="F17">
            <v>94</v>
          </cell>
          <cell r="G17">
            <v>55</v>
          </cell>
          <cell r="H17">
            <v>23.400000000000002</v>
          </cell>
          <cell r="I17" t="str">
            <v>SE</v>
          </cell>
          <cell r="J17">
            <v>54.72</v>
          </cell>
          <cell r="K17">
            <v>7</v>
          </cell>
        </row>
        <row r="18">
          <cell r="B18">
            <v>24.641666666666666</v>
          </cell>
          <cell r="C18">
            <v>29.8</v>
          </cell>
          <cell r="D18">
            <v>22.3</v>
          </cell>
          <cell r="E18">
            <v>82.25</v>
          </cell>
          <cell r="F18">
            <v>93</v>
          </cell>
          <cell r="G18">
            <v>64</v>
          </cell>
          <cell r="H18">
            <v>19.440000000000001</v>
          </cell>
          <cell r="I18" t="str">
            <v>SE</v>
          </cell>
          <cell r="J18">
            <v>34.200000000000003</v>
          </cell>
          <cell r="K18">
            <v>2.6</v>
          </cell>
        </row>
        <row r="19">
          <cell r="B19">
            <v>25.761904761904766</v>
          </cell>
          <cell r="C19">
            <v>32.9</v>
          </cell>
          <cell r="D19">
            <v>21.2</v>
          </cell>
          <cell r="E19">
            <v>74.80952380952381</v>
          </cell>
          <cell r="F19">
            <v>93</v>
          </cell>
          <cell r="G19">
            <v>38</v>
          </cell>
          <cell r="H19">
            <v>15.48</v>
          </cell>
          <cell r="I19" t="str">
            <v>SE</v>
          </cell>
          <cell r="J19">
            <v>41.4</v>
          </cell>
          <cell r="K19">
            <v>0</v>
          </cell>
        </row>
        <row r="20">
          <cell r="B20">
            <v>26.563636363636363</v>
          </cell>
          <cell r="C20">
            <v>33.799999999999997</v>
          </cell>
          <cell r="D20">
            <v>21.9</v>
          </cell>
          <cell r="E20">
            <v>68.045454545454547</v>
          </cell>
          <cell r="F20">
            <v>90</v>
          </cell>
          <cell r="G20">
            <v>39</v>
          </cell>
          <cell r="H20">
            <v>16.920000000000002</v>
          </cell>
          <cell r="I20" t="str">
            <v>SE</v>
          </cell>
          <cell r="J20">
            <v>31.680000000000003</v>
          </cell>
          <cell r="K20">
            <v>0</v>
          </cell>
        </row>
        <row r="21">
          <cell r="B21">
            <v>26.291666666666661</v>
          </cell>
          <cell r="C21">
            <v>32.200000000000003</v>
          </cell>
          <cell r="D21">
            <v>22.2</v>
          </cell>
          <cell r="E21">
            <v>70.25</v>
          </cell>
          <cell r="F21">
            <v>85</v>
          </cell>
          <cell r="G21">
            <v>46</v>
          </cell>
          <cell r="H21">
            <v>17.64</v>
          </cell>
          <cell r="I21" t="str">
            <v>L</v>
          </cell>
          <cell r="J21">
            <v>35.28</v>
          </cell>
          <cell r="K21">
            <v>0</v>
          </cell>
        </row>
        <row r="22">
          <cell r="B22">
            <v>23.116666666666664</v>
          </cell>
          <cell r="C22">
            <v>27.6</v>
          </cell>
          <cell r="D22">
            <v>18.899999999999999</v>
          </cell>
          <cell r="E22">
            <v>87.25</v>
          </cell>
          <cell r="F22">
            <v>95</v>
          </cell>
          <cell r="G22">
            <v>70</v>
          </cell>
          <cell r="H22">
            <v>12.96</v>
          </cell>
          <cell r="I22" t="str">
            <v>NE</v>
          </cell>
          <cell r="J22">
            <v>43.92</v>
          </cell>
          <cell r="K22">
            <v>26.799999999999997</v>
          </cell>
        </row>
        <row r="23">
          <cell r="B23">
            <v>24.910526315789475</v>
          </cell>
          <cell r="C23">
            <v>31.1</v>
          </cell>
          <cell r="D23">
            <v>21.4</v>
          </cell>
          <cell r="E23">
            <v>80.05263157894737</v>
          </cell>
          <cell r="F23">
            <v>93</v>
          </cell>
          <cell r="G23">
            <v>54</v>
          </cell>
          <cell r="H23">
            <v>17.28</v>
          </cell>
          <cell r="I23" t="str">
            <v>N</v>
          </cell>
          <cell r="J23">
            <v>32.4</v>
          </cell>
          <cell r="K23">
            <v>8.6</v>
          </cell>
        </row>
        <row r="24">
          <cell r="B24">
            <v>26.323076923076925</v>
          </cell>
          <cell r="C24">
            <v>30</v>
          </cell>
          <cell r="D24">
            <v>22.4</v>
          </cell>
          <cell r="E24">
            <v>75.230769230769226</v>
          </cell>
          <cell r="F24">
            <v>93</v>
          </cell>
          <cell r="G24">
            <v>53</v>
          </cell>
          <cell r="H24">
            <v>17.28</v>
          </cell>
          <cell r="I24" t="str">
            <v>SO</v>
          </cell>
          <cell r="J24">
            <v>35.64</v>
          </cell>
          <cell r="K24">
            <v>0.2</v>
          </cell>
        </row>
        <row r="25">
          <cell r="B25">
            <v>26.905882352941173</v>
          </cell>
          <cell r="C25">
            <v>31.3</v>
          </cell>
          <cell r="D25">
            <v>21.9</v>
          </cell>
          <cell r="E25">
            <v>70.117647058823536</v>
          </cell>
          <cell r="F25">
            <v>92</v>
          </cell>
          <cell r="G25">
            <v>51</v>
          </cell>
          <cell r="H25">
            <v>18.720000000000002</v>
          </cell>
          <cell r="I25" t="str">
            <v>SO</v>
          </cell>
          <cell r="J25">
            <v>28.08</v>
          </cell>
          <cell r="K25">
            <v>0</v>
          </cell>
        </row>
        <row r="26">
          <cell r="B26">
            <v>26.895454545454548</v>
          </cell>
          <cell r="C26">
            <v>33.1</v>
          </cell>
          <cell r="D26">
            <v>21.3</v>
          </cell>
          <cell r="E26">
            <v>68.36363636363636</v>
          </cell>
          <cell r="F26">
            <v>93</v>
          </cell>
          <cell r="G26">
            <v>36</v>
          </cell>
          <cell r="H26">
            <v>12.6</v>
          </cell>
          <cell r="I26" t="str">
            <v>SO</v>
          </cell>
          <cell r="J26">
            <v>32.4</v>
          </cell>
          <cell r="K26">
            <v>0.2</v>
          </cell>
        </row>
        <row r="27">
          <cell r="B27">
            <v>25.233333333333334</v>
          </cell>
          <cell r="C27">
            <v>31.8</v>
          </cell>
          <cell r="D27">
            <v>18.399999999999999</v>
          </cell>
          <cell r="E27">
            <v>65.333333333333329</v>
          </cell>
          <cell r="F27">
            <v>92</v>
          </cell>
          <cell r="G27">
            <v>37</v>
          </cell>
          <cell r="H27">
            <v>10.08</v>
          </cell>
          <cell r="I27" t="str">
            <v>SE</v>
          </cell>
          <cell r="J27">
            <v>18.720000000000002</v>
          </cell>
          <cell r="K27">
            <v>0</v>
          </cell>
        </row>
        <row r="28">
          <cell r="B28">
            <v>26.533333333333331</v>
          </cell>
          <cell r="C28">
            <v>32</v>
          </cell>
          <cell r="D28">
            <v>22.8</v>
          </cell>
          <cell r="E28">
            <v>71.041666666666671</v>
          </cell>
          <cell r="F28">
            <v>90</v>
          </cell>
          <cell r="G28">
            <v>41</v>
          </cell>
          <cell r="H28">
            <v>9.3600000000000012</v>
          </cell>
          <cell r="I28" t="str">
            <v>N</v>
          </cell>
          <cell r="J28">
            <v>18.720000000000002</v>
          </cell>
          <cell r="K28">
            <v>0</v>
          </cell>
        </row>
        <row r="29">
          <cell r="B29">
            <v>25.312499999999996</v>
          </cell>
          <cell r="C29">
            <v>30.9</v>
          </cell>
          <cell r="D29">
            <v>22.2</v>
          </cell>
          <cell r="E29">
            <v>79.375</v>
          </cell>
          <cell r="F29">
            <v>91</v>
          </cell>
          <cell r="G29">
            <v>58</v>
          </cell>
          <cell r="H29">
            <v>15.120000000000001</v>
          </cell>
          <cell r="I29" t="str">
            <v>S</v>
          </cell>
          <cell r="J29">
            <v>34.200000000000003</v>
          </cell>
          <cell r="K29">
            <v>0.4</v>
          </cell>
        </row>
        <row r="30">
          <cell r="B30">
            <v>24.304166666666671</v>
          </cell>
          <cell r="C30">
            <v>30.7</v>
          </cell>
          <cell r="D30">
            <v>22.1</v>
          </cell>
          <cell r="E30">
            <v>84.375</v>
          </cell>
          <cell r="F30">
            <v>94</v>
          </cell>
          <cell r="G30">
            <v>55</v>
          </cell>
          <cell r="H30">
            <v>15.48</v>
          </cell>
          <cell r="I30" t="str">
            <v>SE</v>
          </cell>
          <cell r="J30">
            <v>37.440000000000005</v>
          </cell>
          <cell r="K30">
            <v>8.6</v>
          </cell>
        </row>
        <row r="31">
          <cell r="B31">
            <v>26.623529411764704</v>
          </cell>
          <cell r="C31">
            <v>32.799999999999997</v>
          </cell>
          <cell r="D31">
            <v>21.8</v>
          </cell>
          <cell r="E31">
            <v>76</v>
          </cell>
          <cell r="F31">
            <v>95</v>
          </cell>
          <cell r="G31">
            <v>44</v>
          </cell>
          <cell r="H31">
            <v>18</v>
          </cell>
          <cell r="I31" t="str">
            <v>N</v>
          </cell>
          <cell r="J31">
            <v>27</v>
          </cell>
          <cell r="K31">
            <v>0</v>
          </cell>
        </row>
        <row r="32">
          <cell r="B32">
            <v>26.431818181818183</v>
          </cell>
          <cell r="C32">
            <v>33.9</v>
          </cell>
          <cell r="D32">
            <v>21.9</v>
          </cell>
          <cell r="E32">
            <v>74.681818181818187</v>
          </cell>
          <cell r="F32">
            <v>94</v>
          </cell>
          <cell r="G32">
            <v>43</v>
          </cell>
          <cell r="H32">
            <v>17.64</v>
          </cell>
          <cell r="I32" t="str">
            <v>NE</v>
          </cell>
          <cell r="J32">
            <v>40.32</v>
          </cell>
          <cell r="K32">
            <v>0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24.170833333333331</v>
          </cell>
          <cell r="C5">
            <v>27.1</v>
          </cell>
          <cell r="D5">
            <v>22.6</v>
          </cell>
          <cell r="E5">
            <v>83.708333333333329</v>
          </cell>
          <cell r="F5">
            <v>90</v>
          </cell>
          <cell r="G5">
            <v>75</v>
          </cell>
          <cell r="H5">
            <v>21.6</v>
          </cell>
          <cell r="I5" t="str">
            <v>O</v>
          </cell>
          <cell r="J5">
            <v>49.680000000000007</v>
          </cell>
          <cell r="K5">
            <v>0</v>
          </cell>
        </row>
        <row r="6">
          <cell r="B6">
            <v>25.224999999999994</v>
          </cell>
          <cell r="C6">
            <v>30.2</v>
          </cell>
          <cell r="D6">
            <v>20.9</v>
          </cell>
          <cell r="E6">
            <v>68.833333333333329</v>
          </cell>
          <cell r="F6">
            <v>81</v>
          </cell>
          <cell r="G6">
            <v>55</v>
          </cell>
          <cell r="H6">
            <v>11.520000000000001</v>
          </cell>
          <cell r="I6" t="str">
            <v>O</v>
          </cell>
          <cell r="J6">
            <v>28.8</v>
          </cell>
          <cell r="K6">
            <v>0</v>
          </cell>
        </row>
        <row r="7">
          <cell r="B7">
            <v>26.637499999999992</v>
          </cell>
          <cell r="C7">
            <v>31.5</v>
          </cell>
          <cell r="D7">
            <v>22</v>
          </cell>
          <cell r="E7">
            <v>59.375</v>
          </cell>
          <cell r="F7">
            <v>70</v>
          </cell>
          <cell r="G7">
            <v>46</v>
          </cell>
          <cell r="H7">
            <v>10.8</v>
          </cell>
          <cell r="I7" t="str">
            <v>O</v>
          </cell>
          <cell r="J7">
            <v>25.2</v>
          </cell>
          <cell r="K7">
            <v>0</v>
          </cell>
        </row>
        <row r="8">
          <cell r="B8">
            <v>25.162499999999998</v>
          </cell>
          <cell r="C8">
            <v>30.2</v>
          </cell>
          <cell r="D8">
            <v>19.7</v>
          </cell>
          <cell r="E8">
            <v>55.916666666666664</v>
          </cell>
          <cell r="F8">
            <v>66</v>
          </cell>
          <cell r="G8">
            <v>43</v>
          </cell>
          <cell r="H8">
            <v>14.04</v>
          </cell>
          <cell r="I8" t="str">
            <v>O</v>
          </cell>
          <cell r="J8">
            <v>27.720000000000002</v>
          </cell>
          <cell r="K8">
            <v>0</v>
          </cell>
        </row>
        <row r="9">
          <cell r="B9">
            <v>25.033333333333331</v>
          </cell>
          <cell r="C9">
            <v>30.4</v>
          </cell>
          <cell r="D9">
            <v>20.3</v>
          </cell>
          <cell r="E9">
            <v>58</v>
          </cell>
          <cell r="F9">
            <v>69</v>
          </cell>
          <cell r="G9">
            <v>49</v>
          </cell>
          <cell r="H9">
            <v>16.920000000000002</v>
          </cell>
          <cell r="I9" t="str">
            <v>O</v>
          </cell>
          <cell r="J9">
            <v>29.16</v>
          </cell>
          <cell r="K9">
            <v>0</v>
          </cell>
        </row>
        <row r="10">
          <cell r="B10">
            <v>25.474999999999994</v>
          </cell>
          <cell r="C10">
            <v>31.4</v>
          </cell>
          <cell r="D10">
            <v>19.899999999999999</v>
          </cell>
          <cell r="E10">
            <v>57.833333333333336</v>
          </cell>
          <cell r="F10">
            <v>71</v>
          </cell>
          <cell r="G10">
            <v>42</v>
          </cell>
          <cell r="H10">
            <v>13.32</v>
          </cell>
          <cell r="I10" t="str">
            <v>NO</v>
          </cell>
          <cell r="J10">
            <v>25.2</v>
          </cell>
          <cell r="K10">
            <v>0</v>
          </cell>
        </row>
        <row r="11">
          <cell r="B11">
            <v>24.275000000000002</v>
          </cell>
          <cell r="C11">
            <v>29.8</v>
          </cell>
          <cell r="D11">
            <v>21.2</v>
          </cell>
          <cell r="E11">
            <v>63.083333333333336</v>
          </cell>
          <cell r="F11">
            <v>73</v>
          </cell>
          <cell r="G11">
            <v>48</v>
          </cell>
          <cell r="H11">
            <v>18.720000000000002</v>
          </cell>
          <cell r="I11" t="str">
            <v>NO</v>
          </cell>
          <cell r="J11">
            <v>61.560000000000009</v>
          </cell>
          <cell r="K11">
            <v>8.1999999999999993</v>
          </cell>
        </row>
        <row r="12">
          <cell r="B12">
            <v>24.1875</v>
          </cell>
          <cell r="C12">
            <v>30.4</v>
          </cell>
          <cell r="D12">
            <v>20.8</v>
          </cell>
          <cell r="E12">
            <v>69.125</v>
          </cell>
          <cell r="F12">
            <v>76</v>
          </cell>
          <cell r="G12">
            <v>57</v>
          </cell>
          <cell r="H12">
            <v>24.840000000000003</v>
          </cell>
          <cell r="I12" t="str">
            <v>O</v>
          </cell>
          <cell r="J12">
            <v>55.080000000000005</v>
          </cell>
          <cell r="K12">
            <v>14.399999999999999</v>
          </cell>
        </row>
        <row r="13">
          <cell r="B13">
            <v>24.25</v>
          </cell>
          <cell r="C13">
            <v>31.3</v>
          </cell>
          <cell r="D13">
            <v>20.6</v>
          </cell>
          <cell r="E13">
            <v>77.375</v>
          </cell>
          <cell r="F13">
            <v>85</v>
          </cell>
          <cell r="G13">
            <v>63</v>
          </cell>
          <cell r="H13">
            <v>14.04</v>
          </cell>
          <cell r="I13" t="str">
            <v>O</v>
          </cell>
          <cell r="J13">
            <v>43.56</v>
          </cell>
          <cell r="K13">
            <v>4.6000000000000005</v>
          </cell>
        </row>
        <row r="14">
          <cell r="B14">
            <v>23.245833333333334</v>
          </cell>
          <cell r="C14">
            <v>26.3</v>
          </cell>
          <cell r="D14">
            <v>21.8</v>
          </cell>
          <cell r="E14">
            <v>84.458333333333329</v>
          </cell>
          <cell r="F14">
            <v>88</v>
          </cell>
          <cell r="G14">
            <v>74</v>
          </cell>
          <cell r="H14">
            <v>13.68</v>
          </cell>
          <cell r="I14" t="str">
            <v>NO</v>
          </cell>
          <cell r="J14">
            <v>27.720000000000002</v>
          </cell>
          <cell r="K14">
            <v>20.599999999999998</v>
          </cell>
        </row>
        <row r="15">
          <cell r="B15">
            <v>23.224999999999998</v>
          </cell>
          <cell r="C15">
            <v>29</v>
          </cell>
          <cell r="D15">
            <v>20.8</v>
          </cell>
          <cell r="E15">
            <v>85.916666666666671</v>
          </cell>
          <cell r="F15">
            <v>90</v>
          </cell>
          <cell r="G15">
            <v>73</v>
          </cell>
          <cell r="H15">
            <v>15.120000000000001</v>
          </cell>
          <cell r="I15" t="str">
            <v>O</v>
          </cell>
          <cell r="J15">
            <v>32.76</v>
          </cell>
          <cell r="K15">
            <v>3</v>
          </cell>
        </row>
        <row r="16">
          <cell r="B16">
            <v>22.683333333333337</v>
          </cell>
          <cell r="C16">
            <v>25.5</v>
          </cell>
          <cell r="D16">
            <v>20.7</v>
          </cell>
          <cell r="E16">
            <v>87.166666666666671</v>
          </cell>
          <cell r="F16">
            <v>89</v>
          </cell>
          <cell r="G16">
            <v>83</v>
          </cell>
          <cell r="H16">
            <v>13.32</v>
          </cell>
          <cell r="I16" t="str">
            <v>SO</v>
          </cell>
          <cell r="J16">
            <v>30.96</v>
          </cell>
          <cell r="K16">
            <v>22.2</v>
          </cell>
        </row>
        <row r="17">
          <cell r="B17">
            <v>23.137499999999999</v>
          </cell>
          <cell r="C17">
            <v>30.2</v>
          </cell>
          <cell r="D17">
            <v>17.3</v>
          </cell>
          <cell r="E17">
            <v>80.5</v>
          </cell>
          <cell r="F17">
            <v>89</v>
          </cell>
          <cell r="G17">
            <v>65</v>
          </cell>
          <cell r="H17">
            <v>11.879999999999999</v>
          </cell>
          <cell r="I17" t="str">
            <v>SO</v>
          </cell>
          <cell r="J17">
            <v>25.56</v>
          </cell>
          <cell r="K17">
            <v>0.2</v>
          </cell>
        </row>
        <row r="18">
          <cell r="B18">
            <v>23.720833333333331</v>
          </cell>
          <cell r="C18">
            <v>28.8</v>
          </cell>
          <cell r="D18">
            <v>20.6</v>
          </cell>
          <cell r="E18">
            <v>75.041666666666671</v>
          </cell>
          <cell r="F18">
            <v>84</v>
          </cell>
          <cell r="G18">
            <v>63</v>
          </cell>
          <cell r="H18">
            <v>14.04</v>
          </cell>
          <cell r="I18" t="str">
            <v>O</v>
          </cell>
          <cell r="J18">
            <v>33.840000000000003</v>
          </cell>
          <cell r="K18">
            <v>0</v>
          </cell>
        </row>
        <row r="19">
          <cell r="B19">
            <v>23.070833333333336</v>
          </cell>
          <cell r="C19">
            <v>28.5</v>
          </cell>
          <cell r="D19">
            <v>20.2</v>
          </cell>
          <cell r="E19">
            <v>78.041666666666671</v>
          </cell>
          <cell r="F19">
            <v>85</v>
          </cell>
          <cell r="G19">
            <v>68</v>
          </cell>
          <cell r="H19">
            <v>17.28</v>
          </cell>
          <cell r="I19" t="str">
            <v>O</v>
          </cell>
          <cell r="J19">
            <v>32.4</v>
          </cell>
          <cell r="K19">
            <v>0</v>
          </cell>
        </row>
        <row r="20">
          <cell r="B20">
            <v>23.583333333333332</v>
          </cell>
          <cell r="C20">
            <v>30</v>
          </cell>
          <cell r="D20">
            <v>19.600000000000001</v>
          </cell>
          <cell r="E20">
            <v>76.875</v>
          </cell>
          <cell r="F20">
            <v>86</v>
          </cell>
          <cell r="G20">
            <v>64</v>
          </cell>
          <cell r="H20">
            <v>22.32</v>
          </cell>
          <cell r="I20" t="str">
            <v>O</v>
          </cell>
          <cell r="J20">
            <v>44.28</v>
          </cell>
          <cell r="K20">
            <v>2.8000000000000003</v>
          </cell>
        </row>
        <row r="21">
          <cell r="B21">
            <v>19.704166666666669</v>
          </cell>
          <cell r="C21">
            <v>21.3</v>
          </cell>
          <cell r="D21">
            <v>18.600000000000001</v>
          </cell>
          <cell r="E21">
            <v>84.708333333333329</v>
          </cell>
          <cell r="F21">
            <v>88</v>
          </cell>
          <cell r="G21">
            <v>80</v>
          </cell>
          <cell r="H21">
            <v>18</v>
          </cell>
          <cell r="I21" t="str">
            <v>O</v>
          </cell>
          <cell r="J21">
            <v>37.440000000000005</v>
          </cell>
          <cell r="K21">
            <v>57.600000000000009</v>
          </cell>
        </row>
        <row r="22">
          <cell r="B22">
            <v>20.816666666666659</v>
          </cell>
          <cell r="C22">
            <v>23.9</v>
          </cell>
          <cell r="D22">
            <v>19.100000000000001</v>
          </cell>
          <cell r="E22">
            <v>87.916666666666671</v>
          </cell>
          <cell r="F22">
            <v>90</v>
          </cell>
          <cell r="G22">
            <v>84</v>
          </cell>
          <cell r="H22">
            <v>17.64</v>
          </cell>
          <cell r="I22" t="str">
            <v>NO</v>
          </cell>
          <cell r="J22">
            <v>30.6</v>
          </cell>
          <cell r="K22">
            <v>9.8000000000000007</v>
          </cell>
        </row>
        <row r="23">
          <cell r="B23">
            <v>21.475000000000005</v>
          </cell>
          <cell r="C23">
            <v>26</v>
          </cell>
          <cell r="D23">
            <v>17.8</v>
          </cell>
          <cell r="E23">
            <v>86.791666666666671</v>
          </cell>
          <cell r="F23">
            <v>90</v>
          </cell>
          <cell r="G23">
            <v>80</v>
          </cell>
          <cell r="H23">
            <v>18</v>
          </cell>
          <cell r="I23" t="str">
            <v>O</v>
          </cell>
          <cell r="J23">
            <v>44.64</v>
          </cell>
          <cell r="K23">
            <v>47.4</v>
          </cell>
        </row>
        <row r="24">
          <cell r="B24">
            <v>21.5625</v>
          </cell>
          <cell r="C24">
            <v>26.3</v>
          </cell>
          <cell r="D24">
            <v>17.7</v>
          </cell>
          <cell r="E24">
            <v>85.333333333333329</v>
          </cell>
          <cell r="F24">
            <v>90</v>
          </cell>
          <cell r="G24">
            <v>76</v>
          </cell>
          <cell r="H24">
            <v>12.96</v>
          </cell>
          <cell r="I24" t="str">
            <v>O</v>
          </cell>
          <cell r="J24">
            <v>37.440000000000005</v>
          </cell>
          <cell r="K24">
            <v>20.399999999999999</v>
          </cell>
        </row>
        <row r="25">
          <cell r="B25">
            <v>24.458333333333339</v>
          </cell>
          <cell r="C25">
            <v>28.7</v>
          </cell>
          <cell r="D25">
            <v>21.1</v>
          </cell>
          <cell r="E25">
            <v>77.875</v>
          </cell>
          <cell r="F25">
            <v>88</v>
          </cell>
          <cell r="G25">
            <v>63</v>
          </cell>
          <cell r="H25">
            <v>16.559999999999999</v>
          </cell>
          <cell r="I25" t="str">
            <v>O</v>
          </cell>
          <cell r="J25">
            <v>32.76</v>
          </cell>
          <cell r="K25">
            <v>0.2</v>
          </cell>
        </row>
        <row r="26">
          <cell r="B26">
            <v>23.804166666666671</v>
          </cell>
          <cell r="C26">
            <v>28.2</v>
          </cell>
          <cell r="D26">
            <v>19.7</v>
          </cell>
          <cell r="E26">
            <v>66.083333333333329</v>
          </cell>
          <cell r="F26">
            <v>81</v>
          </cell>
          <cell r="G26">
            <v>48</v>
          </cell>
          <cell r="H26">
            <v>12.24</v>
          </cell>
          <cell r="I26" t="str">
            <v>SO</v>
          </cell>
          <cell r="J26">
            <v>30.96</v>
          </cell>
          <cell r="K26">
            <v>0</v>
          </cell>
        </row>
        <row r="27">
          <cell r="B27">
            <v>23.283333333333335</v>
          </cell>
          <cell r="C27">
            <v>30.6</v>
          </cell>
          <cell r="D27">
            <v>16.8</v>
          </cell>
          <cell r="E27">
            <v>52.583333333333336</v>
          </cell>
          <cell r="F27">
            <v>66</v>
          </cell>
          <cell r="G27">
            <v>38</v>
          </cell>
          <cell r="H27">
            <v>11.520000000000001</v>
          </cell>
          <cell r="I27" t="str">
            <v>SO</v>
          </cell>
          <cell r="J27">
            <v>21.96</v>
          </cell>
          <cell r="K27">
            <v>0</v>
          </cell>
        </row>
        <row r="28">
          <cell r="B28">
            <v>25.108333333333334</v>
          </cell>
          <cell r="C28">
            <v>32.4</v>
          </cell>
          <cell r="D28">
            <v>18.399999999999999</v>
          </cell>
          <cell r="E28">
            <v>47.375</v>
          </cell>
          <cell r="F28">
            <v>58</v>
          </cell>
          <cell r="G28">
            <v>35</v>
          </cell>
          <cell r="H28">
            <v>9.7200000000000006</v>
          </cell>
          <cell r="I28" t="str">
            <v>O</v>
          </cell>
          <cell r="J28">
            <v>22.68</v>
          </cell>
          <cell r="K28">
            <v>0</v>
          </cell>
        </row>
        <row r="29">
          <cell r="B29">
            <v>24.458333333333329</v>
          </cell>
          <cell r="C29">
            <v>29.7</v>
          </cell>
          <cell r="D29">
            <v>20.100000000000001</v>
          </cell>
          <cell r="E29">
            <v>65.333333333333329</v>
          </cell>
          <cell r="F29">
            <v>76</v>
          </cell>
          <cell r="G29">
            <v>42</v>
          </cell>
          <cell r="H29">
            <v>19.079999999999998</v>
          </cell>
          <cell r="I29" t="str">
            <v>O</v>
          </cell>
          <cell r="J29">
            <v>37.440000000000005</v>
          </cell>
          <cell r="K29">
            <v>3.2</v>
          </cell>
        </row>
        <row r="30">
          <cell r="B30">
            <v>22.920833333333334</v>
          </cell>
          <cell r="C30">
            <v>28.8</v>
          </cell>
          <cell r="D30">
            <v>20.7</v>
          </cell>
          <cell r="E30">
            <v>77.333333333333329</v>
          </cell>
          <cell r="F30">
            <v>83</v>
          </cell>
          <cell r="G30">
            <v>66</v>
          </cell>
          <cell r="H30">
            <v>15.120000000000001</v>
          </cell>
          <cell r="I30" t="str">
            <v>O</v>
          </cell>
          <cell r="J30">
            <v>30.96</v>
          </cell>
          <cell r="K30">
            <v>10.399999999999999</v>
          </cell>
        </row>
        <row r="31">
          <cell r="B31">
            <v>23.25</v>
          </cell>
          <cell r="C31">
            <v>28.6</v>
          </cell>
          <cell r="D31">
            <v>20.100000000000001</v>
          </cell>
          <cell r="E31">
            <v>82.958333333333329</v>
          </cell>
          <cell r="F31">
            <v>88</v>
          </cell>
          <cell r="G31">
            <v>71</v>
          </cell>
          <cell r="H31">
            <v>12.96</v>
          </cell>
          <cell r="I31" t="str">
            <v>O</v>
          </cell>
          <cell r="J31">
            <v>30.6</v>
          </cell>
          <cell r="K31">
            <v>3</v>
          </cell>
        </row>
        <row r="32">
          <cell r="B32">
            <v>24.699999999999992</v>
          </cell>
          <cell r="C32">
            <v>30.6</v>
          </cell>
          <cell r="D32">
            <v>21.9</v>
          </cell>
          <cell r="E32">
            <v>80.291666666666671</v>
          </cell>
          <cell r="F32">
            <v>87</v>
          </cell>
          <cell r="G32">
            <v>64</v>
          </cell>
          <cell r="H32">
            <v>15.840000000000002</v>
          </cell>
          <cell r="I32" t="str">
            <v>O</v>
          </cell>
          <cell r="J32">
            <v>43.2</v>
          </cell>
          <cell r="K32">
            <v>0.4</v>
          </cell>
        </row>
        <row r="33">
          <cell r="I33" t="str">
            <v>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27.604166666666668</v>
          </cell>
          <cell r="C5">
            <v>32.4</v>
          </cell>
          <cell r="D5">
            <v>23.9</v>
          </cell>
          <cell r="E5">
            <v>80.166666666666671</v>
          </cell>
          <cell r="F5">
            <v>90</v>
          </cell>
          <cell r="G5">
            <v>57</v>
          </cell>
          <cell r="H5">
            <v>10.44</v>
          </cell>
          <cell r="I5" t="str">
            <v>SO</v>
          </cell>
          <cell r="J5">
            <v>38.159999999999997</v>
          </cell>
          <cell r="K5" t="str">
            <v>*</v>
          </cell>
        </row>
        <row r="6">
          <cell r="B6">
            <v>28.108333333333334</v>
          </cell>
          <cell r="C6">
            <v>33.5</v>
          </cell>
          <cell r="D6">
            <v>24.5</v>
          </cell>
          <cell r="E6">
            <v>75.416666666666671</v>
          </cell>
          <cell r="F6">
            <v>90</v>
          </cell>
          <cell r="G6">
            <v>39</v>
          </cell>
          <cell r="H6">
            <v>11.879999999999999</v>
          </cell>
          <cell r="I6" t="str">
            <v>SO</v>
          </cell>
          <cell r="J6">
            <v>20.88</v>
          </cell>
          <cell r="K6" t="str">
            <v>*</v>
          </cell>
        </row>
        <row r="7">
          <cell r="B7">
            <v>28.729166666666671</v>
          </cell>
          <cell r="C7">
            <v>36.1</v>
          </cell>
          <cell r="D7">
            <v>23.5</v>
          </cell>
          <cell r="E7">
            <v>66.375</v>
          </cell>
          <cell r="F7">
            <v>88</v>
          </cell>
          <cell r="G7">
            <v>36</v>
          </cell>
          <cell r="H7">
            <v>9</v>
          </cell>
          <cell r="I7" t="str">
            <v>SO</v>
          </cell>
          <cell r="J7">
            <v>24.12</v>
          </cell>
          <cell r="K7" t="str">
            <v>*</v>
          </cell>
        </row>
        <row r="8">
          <cell r="B8">
            <v>28.599999999999998</v>
          </cell>
          <cell r="C8">
            <v>35.4</v>
          </cell>
          <cell r="D8">
            <v>22.6</v>
          </cell>
          <cell r="E8">
            <v>57.958333333333336</v>
          </cell>
          <cell r="F8">
            <v>83</v>
          </cell>
          <cell r="G8">
            <v>30</v>
          </cell>
          <cell r="H8">
            <v>15.120000000000001</v>
          </cell>
          <cell r="I8" t="str">
            <v>SO</v>
          </cell>
          <cell r="J8">
            <v>31.319999999999997</v>
          </cell>
          <cell r="K8" t="str">
            <v>*</v>
          </cell>
        </row>
        <row r="9">
          <cell r="B9">
            <v>27.8</v>
          </cell>
          <cell r="C9">
            <v>35.700000000000003</v>
          </cell>
          <cell r="D9">
            <v>19.8</v>
          </cell>
          <cell r="E9">
            <v>56.791666666666664</v>
          </cell>
          <cell r="F9">
            <v>83</v>
          </cell>
          <cell r="G9">
            <v>29</v>
          </cell>
          <cell r="H9">
            <v>10.08</v>
          </cell>
          <cell r="I9" t="str">
            <v>SO</v>
          </cell>
          <cell r="J9">
            <v>28.44</v>
          </cell>
          <cell r="K9" t="str">
            <v>*</v>
          </cell>
        </row>
        <row r="10">
          <cell r="B10">
            <v>28.291666666666671</v>
          </cell>
          <cell r="C10">
            <v>36.4</v>
          </cell>
          <cell r="D10">
            <v>20.399999999999999</v>
          </cell>
          <cell r="E10">
            <v>58</v>
          </cell>
          <cell r="F10">
            <v>85</v>
          </cell>
          <cell r="G10">
            <v>30</v>
          </cell>
          <cell r="H10">
            <v>9.3600000000000012</v>
          </cell>
          <cell r="I10" t="str">
            <v>N</v>
          </cell>
          <cell r="J10">
            <v>23.040000000000003</v>
          </cell>
          <cell r="K10" t="str">
            <v>*</v>
          </cell>
        </row>
        <row r="11">
          <cell r="B11">
            <v>27.829166666666666</v>
          </cell>
          <cell r="C11">
            <v>35.700000000000003</v>
          </cell>
          <cell r="D11">
            <v>23.5</v>
          </cell>
          <cell r="E11">
            <v>65.958333333333329</v>
          </cell>
          <cell r="F11">
            <v>76</v>
          </cell>
          <cell r="G11">
            <v>40</v>
          </cell>
          <cell r="H11">
            <v>14.4</v>
          </cell>
          <cell r="I11" t="str">
            <v>NE</v>
          </cell>
          <cell r="J11">
            <v>37.800000000000004</v>
          </cell>
          <cell r="K11" t="str">
            <v>*</v>
          </cell>
        </row>
        <row r="12">
          <cell r="B12">
            <v>27.812500000000004</v>
          </cell>
          <cell r="C12">
            <v>35.1</v>
          </cell>
          <cell r="D12">
            <v>23.9</v>
          </cell>
          <cell r="E12">
            <v>70.666666666666671</v>
          </cell>
          <cell r="F12">
            <v>83</v>
          </cell>
          <cell r="G12">
            <v>49</v>
          </cell>
          <cell r="H12">
            <v>16.2</v>
          </cell>
          <cell r="I12" t="str">
            <v>NE</v>
          </cell>
          <cell r="J12">
            <v>42.84</v>
          </cell>
          <cell r="K12" t="str">
            <v>*</v>
          </cell>
        </row>
        <row r="13">
          <cell r="B13">
            <v>29.045833333333331</v>
          </cell>
          <cell r="C13">
            <v>35.799999999999997</v>
          </cell>
          <cell r="D13">
            <v>25.4</v>
          </cell>
          <cell r="E13">
            <v>72.916666666666671</v>
          </cell>
          <cell r="F13">
            <v>85</v>
          </cell>
          <cell r="G13">
            <v>49</v>
          </cell>
          <cell r="H13">
            <v>11.16</v>
          </cell>
          <cell r="I13" t="str">
            <v>N</v>
          </cell>
          <cell r="J13">
            <v>29.52</v>
          </cell>
          <cell r="K13" t="str">
            <v>*</v>
          </cell>
        </row>
        <row r="14">
          <cell r="B14">
            <v>28.604166666666671</v>
          </cell>
          <cell r="C14">
            <v>34.299999999999997</v>
          </cell>
          <cell r="D14">
            <v>26.2</v>
          </cell>
          <cell r="E14">
            <v>73.5</v>
          </cell>
          <cell r="F14">
            <v>85</v>
          </cell>
          <cell r="G14">
            <v>54</v>
          </cell>
          <cell r="H14">
            <v>14.04</v>
          </cell>
          <cell r="I14" t="str">
            <v>NE</v>
          </cell>
          <cell r="J14">
            <v>34.200000000000003</v>
          </cell>
          <cell r="K14" t="str">
            <v>*</v>
          </cell>
        </row>
        <row r="15">
          <cell r="B15">
            <v>26.345833333333335</v>
          </cell>
          <cell r="C15">
            <v>28.8</v>
          </cell>
          <cell r="D15">
            <v>24.5</v>
          </cell>
          <cell r="E15">
            <v>80.416666666666671</v>
          </cell>
          <cell r="F15">
            <v>87</v>
          </cell>
          <cell r="G15">
            <v>69</v>
          </cell>
          <cell r="H15">
            <v>9.3600000000000012</v>
          </cell>
          <cell r="I15" t="str">
            <v>NE</v>
          </cell>
          <cell r="J15">
            <v>23.759999999999998</v>
          </cell>
          <cell r="K15" t="str">
            <v>*</v>
          </cell>
        </row>
        <row r="16">
          <cell r="B16">
            <v>24.783333333333331</v>
          </cell>
          <cell r="C16">
            <v>27.7</v>
          </cell>
          <cell r="D16">
            <v>22.9</v>
          </cell>
          <cell r="E16">
            <v>87.333333333333329</v>
          </cell>
          <cell r="F16">
            <v>92</v>
          </cell>
          <cell r="G16">
            <v>79</v>
          </cell>
          <cell r="H16">
            <v>18.720000000000002</v>
          </cell>
          <cell r="I16" t="str">
            <v>S</v>
          </cell>
          <cell r="J16">
            <v>37.800000000000004</v>
          </cell>
          <cell r="K16" t="str">
            <v>*</v>
          </cell>
        </row>
        <row r="17">
          <cell r="B17">
            <v>24.808333333333337</v>
          </cell>
          <cell r="C17">
            <v>31.5</v>
          </cell>
          <cell r="D17">
            <v>19.8</v>
          </cell>
          <cell r="E17">
            <v>75.791666666666671</v>
          </cell>
          <cell r="F17">
            <v>89</v>
          </cell>
          <cell r="G17">
            <v>54</v>
          </cell>
          <cell r="H17">
            <v>14.4</v>
          </cell>
          <cell r="I17" t="str">
            <v>S</v>
          </cell>
          <cell r="J17">
            <v>36</v>
          </cell>
          <cell r="K17" t="str">
            <v>*</v>
          </cell>
        </row>
        <row r="18">
          <cell r="B18">
            <v>25.854166666666671</v>
          </cell>
          <cell r="C18">
            <v>33.6</v>
          </cell>
          <cell r="D18">
            <v>19.5</v>
          </cell>
          <cell r="E18">
            <v>68.75</v>
          </cell>
          <cell r="F18">
            <v>84</v>
          </cell>
          <cell r="G18">
            <v>47</v>
          </cell>
          <cell r="H18">
            <v>9.7200000000000006</v>
          </cell>
          <cell r="I18" t="str">
            <v>S</v>
          </cell>
          <cell r="J18">
            <v>21.240000000000002</v>
          </cell>
          <cell r="K18" t="str">
            <v>*</v>
          </cell>
        </row>
        <row r="19">
          <cell r="B19">
            <v>28.274999999999995</v>
          </cell>
          <cell r="C19">
            <v>35.1</v>
          </cell>
          <cell r="D19">
            <v>22.5</v>
          </cell>
          <cell r="E19">
            <v>68.541666666666671</v>
          </cell>
          <cell r="F19">
            <v>88</v>
          </cell>
          <cell r="G19">
            <v>45</v>
          </cell>
          <cell r="H19">
            <v>10.08</v>
          </cell>
          <cell r="I19" t="str">
            <v>SE</v>
          </cell>
          <cell r="J19">
            <v>25.92</v>
          </cell>
          <cell r="K19" t="str">
            <v>*</v>
          </cell>
        </row>
        <row r="20">
          <cell r="B20">
            <v>26.620833333333337</v>
          </cell>
          <cell r="C20">
            <v>33.700000000000003</v>
          </cell>
          <cell r="D20">
            <v>23.6</v>
          </cell>
          <cell r="E20">
            <v>77.083333333333329</v>
          </cell>
          <cell r="F20">
            <v>87</v>
          </cell>
          <cell r="G20">
            <v>59</v>
          </cell>
          <cell r="H20">
            <v>10.08</v>
          </cell>
          <cell r="I20" t="str">
            <v>NE</v>
          </cell>
          <cell r="J20">
            <v>48.6</v>
          </cell>
          <cell r="K20" t="str">
            <v>*</v>
          </cell>
        </row>
        <row r="21">
          <cell r="B21">
            <v>24.387500000000003</v>
          </cell>
          <cell r="C21">
            <v>28.4</v>
          </cell>
          <cell r="D21">
            <v>22.3</v>
          </cell>
          <cell r="E21">
            <v>82.375</v>
          </cell>
          <cell r="F21">
            <v>88</v>
          </cell>
          <cell r="G21">
            <v>70</v>
          </cell>
          <cell r="H21">
            <v>14.4</v>
          </cell>
          <cell r="I21" t="str">
            <v>SE</v>
          </cell>
          <cell r="J21">
            <v>44.28</v>
          </cell>
          <cell r="K21" t="str">
            <v>*</v>
          </cell>
        </row>
        <row r="22">
          <cell r="B22">
            <v>24.108333333333334</v>
          </cell>
          <cell r="C22">
            <v>28.7</v>
          </cell>
          <cell r="D22">
            <v>22.1</v>
          </cell>
          <cell r="E22">
            <v>83.541666666666671</v>
          </cell>
          <cell r="F22">
            <v>89</v>
          </cell>
          <cell r="G22">
            <v>75</v>
          </cell>
          <cell r="H22">
            <v>11.879999999999999</v>
          </cell>
          <cell r="I22" t="str">
            <v>N</v>
          </cell>
          <cell r="J22">
            <v>32.04</v>
          </cell>
          <cell r="K22" t="str">
            <v>*</v>
          </cell>
        </row>
        <row r="23">
          <cell r="B23">
            <v>26.45</v>
          </cell>
          <cell r="C23">
            <v>32.799999999999997</v>
          </cell>
          <cell r="D23">
            <v>22.5</v>
          </cell>
          <cell r="E23">
            <v>78.5</v>
          </cell>
          <cell r="F23">
            <v>87</v>
          </cell>
          <cell r="G23">
            <v>60</v>
          </cell>
          <cell r="H23">
            <v>15.120000000000001</v>
          </cell>
          <cell r="I23" t="str">
            <v>N</v>
          </cell>
          <cell r="J23">
            <v>57.24</v>
          </cell>
          <cell r="K23" t="str">
            <v>*</v>
          </cell>
        </row>
        <row r="24">
          <cell r="B24">
            <v>26.137499999999999</v>
          </cell>
          <cell r="C24">
            <v>32.799999999999997</v>
          </cell>
          <cell r="D24">
            <v>22.7</v>
          </cell>
          <cell r="E24">
            <v>84.333333333333329</v>
          </cell>
          <cell r="F24">
            <v>92</v>
          </cell>
          <cell r="G24">
            <v>64</v>
          </cell>
          <cell r="H24">
            <v>6.12</v>
          </cell>
          <cell r="I24" t="str">
            <v>N</v>
          </cell>
          <cell r="J24">
            <v>19.079999999999998</v>
          </cell>
          <cell r="K24" t="str">
            <v>*</v>
          </cell>
        </row>
        <row r="25">
          <cell r="B25">
            <v>27.7</v>
          </cell>
          <cell r="C25">
            <v>33.9</v>
          </cell>
          <cell r="D25">
            <v>23</v>
          </cell>
          <cell r="E25">
            <v>75.916666666666671</v>
          </cell>
          <cell r="F25">
            <v>91</v>
          </cell>
          <cell r="G25">
            <v>47</v>
          </cell>
          <cell r="H25">
            <v>14.4</v>
          </cell>
          <cell r="I25" t="str">
            <v>N</v>
          </cell>
          <cell r="J25">
            <v>34.200000000000003</v>
          </cell>
          <cell r="K25" t="str">
            <v>*</v>
          </cell>
        </row>
        <row r="26">
          <cell r="B26">
            <v>26.650000000000002</v>
          </cell>
          <cell r="C26">
            <v>32.5</v>
          </cell>
          <cell r="D26">
            <v>21.5</v>
          </cell>
          <cell r="E26">
            <v>65.541666666666671</v>
          </cell>
          <cell r="F26">
            <v>86</v>
          </cell>
          <cell r="G26">
            <v>35</v>
          </cell>
          <cell r="H26">
            <v>15.840000000000002</v>
          </cell>
          <cell r="I26" t="str">
            <v>S</v>
          </cell>
          <cell r="J26">
            <v>31.680000000000003</v>
          </cell>
          <cell r="K26" t="str">
            <v>*</v>
          </cell>
        </row>
        <row r="27">
          <cell r="B27">
            <v>24.620833333333334</v>
          </cell>
          <cell r="C27">
            <v>32</v>
          </cell>
          <cell r="D27">
            <v>17.7</v>
          </cell>
          <cell r="E27">
            <v>59.75</v>
          </cell>
          <cell r="F27">
            <v>83</v>
          </cell>
          <cell r="G27">
            <v>35</v>
          </cell>
          <cell r="H27">
            <v>7.9200000000000008</v>
          </cell>
          <cell r="I27" t="str">
            <v>S</v>
          </cell>
          <cell r="J27">
            <v>19.8</v>
          </cell>
          <cell r="K27" t="str">
            <v>*</v>
          </cell>
        </row>
        <row r="28">
          <cell r="B28">
            <v>25.833333333333332</v>
          </cell>
          <cell r="C28">
            <v>34.6</v>
          </cell>
          <cell r="D28">
            <v>18</v>
          </cell>
          <cell r="E28">
            <v>60.875</v>
          </cell>
          <cell r="F28">
            <v>85</v>
          </cell>
          <cell r="G28">
            <v>34</v>
          </cell>
          <cell r="H28">
            <v>7.2</v>
          </cell>
          <cell r="I28" t="str">
            <v>S</v>
          </cell>
          <cell r="J28">
            <v>20.52</v>
          </cell>
          <cell r="K28" t="str">
            <v>*</v>
          </cell>
        </row>
        <row r="29">
          <cell r="B29">
            <v>25.595833333333331</v>
          </cell>
          <cell r="C29">
            <v>31.3</v>
          </cell>
          <cell r="D29">
            <v>21.9</v>
          </cell>
          <cell r="E29">
            <v>72.291666666666671</v>
          </cell>
          <cell r="F29">
            <v>82</v>
          </cell>
          <cell r="G29">
            <v>43</v>
          </cell>
          <cell r="H29">
            <v>11.879999999999999</v>
          </cell>
          <cell r="I29" t="str">
            <v>S</v>
          </cell>
          <cell r="J29">
            <v>37.080000000000005</v>
          </cell>
          <cell r="K29" t="str">
            <v>*</v>
          </cell>
        </row>
        <row r="30">
          <cell r="B30">
            <v>25.945833333333336</v>
          </cell>
          <cell r="C30">
            <v>31.6</v>
          </cell>
          <cell r="D30">
            <v>23</v>
          </cell>
          <cell r="E30">
            <v>82.208333333333329</v>
          </cell>
          <cell r="F30">
            <v>90</v>
          </cell>
          <cell r="G30">
            <v>69</v>
          </cell>
          <cell r="H30">
            <v>11.16</v>
          </cell>
          <cell r="I30" t="str">
            <v>SE</v>
          </cell>
          <cell r="J30">
            <v>24.48</v>
          </cell>
          <cell r="K30" t="str">
            <v>*</v>
          </cell>
        </row>
        <row r="31">
          <cell r="B31">
            <v>27.412499999999991</v>
          </cell>
          <cell r="C31">
            <v>33.6</v>
          </cell>
          <cell r="D31">
            <v>24.1</v>
          </cell>
          <cell r="E31">
            <v>79.25</v>
          </cell>
          <cell r="F31">
            <v>90</v>
          </cell>
          <cell r="G31">
            <v>57</v>
          </cell>
          <cell r="H31">
            <v>10.08</v>
          </cell>
          <cell r="I31" t="str">
            <v>N</v>
          </cell>
          <cell r="J31">
            <v>24.12</v>
          </cell>
          <cell r="K31" t="str">
            <v>*</v>
          </cell>
        </row>
        <row r="32">
          <cell r="B32">
            <v>27.620833333333334</v>
          </cell>
          <cell r="C32">
            <v>34.200000000000003</v>
          </cell>
          <cell r="D32">
            <v>23.5</v>
          </cell>
          <cell r="E32">
            <v>77.416666666666671</v>
          </cell>
          <cell r="F32">
            <v>88</v>
          </cell>
          <cell r="G32">
            <v>58</v>
          </cell>
          <cell r="H32">
            <v>16.920000000000002</v>
          </cell>
          <cell r="I32" t="str">
            <v>L</v>
          </cell>
          <cell r="J32">
            <v>31.680000000000003</v>
          </cell>
          <cell r="K32" t="str">
            <v>*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26.395833333333339</v>
          </cell>
          <cell r="C5">
            <v>31.1</v>
          </cell>
          <cell r="D5">
            <v>23.1</v>
          </cell>
          <cell r="E5">
            <v>73.833333333333329</v>
          </cell>
          <cell r="F5">
            <v>94</v>
          </cell>
          <cell r="G5">
            <v>51</v>
          </cell>
          <cell r="H5">
            <v>15.840000000000002</v>
          </cell>
          <cell r="I5" t="str">
            <v>L</v>
          </cell>
          <cell r="J5">
            <v>34.92</v>
          </cell>
          <cell r="K5">
            <v>0</v>
          </cell>
        </row>
        <row r="6">
          <cell r="B6">
            <v>25.499999999999989</v>
          </cell>
          <cell r="C6">
            <v>32.1</v>
          </cell>
          <cell r="D6">
            <v>19.5</v>
          </cell>
          <cell r="E6">
            <v>69.791666666666671</v>
          </cell>
          <cell r="F6">
            <v>95</v>
          </cell>
          <cell r="G6">
            <v>35</v>
          </cell>
          <cell r="H6">
            <v>12.96</v>
          </cell>
          <cell r="I6" t="str">
            <v>L</v>
          </cell>
          <cell r="J6">
            <v>30.96</v>
          </cell>
          <cell r="K6">
            <v>0</v>
          </cell>
        </row>
        <row r="7">
          <cell r="B7">
            <v>26.245833333333337</v>
          </cell>
          <cell r="C7">
            <v>32.6</v>
          </cell>
          <cell r="D7">
            <v>18.8</v>
          </cell>
          <cell r="E7">
            <v>68.541666666666671</v>
          </cell>
          <cell r="F7">
            <v>96</v>
          </cell>
          <cell r="G7">
            <v>38</v>
          </cell>
          <cell r="H7">
            <v>11.879999999999999</v>
          </cell>
          <cell r="I7" t="str">
            <v>L</v>
          </cell>
          <cell r="J7">
            <v>28.8</v>
          </cell>
          <cell r="K7">
            <v>0</v>
          </cell>
        </row>
        <row r="8">
          <cell r="B8">
            <v>24.895833333333332</v>
          </cell>
          <cell r="C8">
            <v>32.299999999999997</v>
          </cell>
          <cell r="D8">
            <v>18.399999999999999</v>
          </cell>
          <cell r="E8">
            <v>66.083333333333329</v>
          </cell>
          <cell r="F8">
            <v>95</v>
          </cell>
          <cell r="G8">
            <v>40</v>
          </cell>
          <cell r="H8">
            <v>11.520000000000001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24.716666666666669</v>
          </cell>
          <cell r="C9">
            <v>32.1</v>
          </cell>
          <cell r="D9">
            <v>17.7</v>
          </cell>
          <cell r="E9">
            <v>70.75</v>
          </cell>
          <cell r="F9">
            <v>96</v>
          </cell>
          <cell r="G9">
            <v>38</v>
          </cell>
          <cell r="H9">
            <v>14.04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>
            <v>25.408333333333331</v>
          </cell>
          <cell r="C10">
            <v>33.5</v>
          </cell>
          <cell r="D10">
            <v>16.600000000000001</v>
          </cell>
          <cell r="E10">
            <v>66.75</v>
          </cell>
          <cell r="F10">
            <v>96</v>
          </cell>
          <cell r="G10">
            <v>32</v>
          </cell>
          <cell r="H10">
            <v>10.08</v>
          </cell>
          <cell r="I10" t="str">
            <v>NE</v>
          </cell>
          <cell r="J10">
            <v>24.48</v>
          </cell>
          <cell r="K10">
            <v>0</v>
          </cell>
        </row>
        <row r="11">
          <cell r="B11">
            <v>26.283333333333331</v>
          </cell>
          <cell r="C11">
            <v>34.799999999999997</v>
          </cell>
          <cell r="D11">
            <v>18.899999999999999</v>
          </cell>
          <cell r="E11">
            <v>62.541666666666664</v>
          </cell>
          <cell r="F11">
            <v>93</v>
          </cell>
          <cell r="G11">
            <v>30</v>
          </cell>
          <cell r="H11">
            <v>27</v>
          </cell>
          <cell r="I11" t="str">
            <v>NO</v>
          </cell>
          <cell r="J11">
            <v>46.440000000000005</v>
          </cell>
          <cell r="K11">
            <v>0</v>
          </cell>
        </row>
        <row r="12">
          <cell r="B12">
            <v>25.787500000000005</v>
          </cell>
          <cell r="C12">
            <v>34.9</v>
          </cell>
          <cell r="D12">
            <v>19.7</v>
          </cell>
          <cell r="E12">
            <v>74.875</v>
          </cell>
          <cell r="F12">
            <v>96</v>
          </cell>
          <cell r="G12">
            <v>35</v>
          </cell>
          <cell r="H12">
            <v>16.2</v>
          </cell>
          <cell r="I12" t="str">
            <v>NO</v>
          </cell>
          <cell r="J12">
            <v>39.96</v>
          </cell>
          <cell r="K12">
            <v>0.1</v>
          </cell>
        </row>
        <row r="13">
          <cell r="B13">
            <v>25.454166666666669</v>
          </cell>
          <cell r="C13">
            <v>33.5</v>
          </cell>
          <cell r="D13">
            <v>20.9</v>
          </cell>
          <cell r="E13">
            <v>79.458333333333329</v>
          </cell>
          <cell r="F13">
            <v>96</v>
          </cell>
          <cell r="G13">
            <v>49</v>
          </cell>
          <cell r="H13">
            <v>24.840000000000003</v>
          </cell>
          <cell r="I13" t="str">
            <v>N</v>
          </cell>
          <cell r="J13">
            <v>69.12</v>
          </cell>
          <cell r="K13">
            <v>8.1</v>
          </cell>
        </row>
        <row r="14">
          <cell r="B14">
            <v>24.425000000000001</v>
          </cell>
          <cell r="C14">
            <v>30.7</v>
          </cell>
          <cell r="D14">
            <v>22.1</v>
          </cell>
          <cell r="E14">
            <v>87.958333333333329</v>
          </cell>
          <cell r="F14">
            <v>95</v>
          </cell>
          <cell r="G14">
            <v>64</v>
          </cell>
          <cell r="H14">
            <v>19.079999999999998</v>
          </cell>
          <cell r="I14" t="str">
            <v>NO</v>
          </cell>
          <cell r="J14">
            <v>40.680000000000007</v>
          </cell>
          <cell r="K14">
            <v>15.2</v>
          </cell>
        </row>
        <row r="15">
          <cell r="B15">
            <v>24.104166666666668</v>
          </cell>
          <cell r="C15">
            <v>30.8</v>
          </cell>
          <cell r="D15">
            <v>21.5</v>
          </cell>
          <cell r="E15">
            <v>89.083333333333329</v>
          </cell>
          <cell r="F15">
            <v>96</v>
          </cell>
          <cell r="G15">
            <v>61</v>
          </cell>
          <cell r="H15">
            <v>16.2</v>
          </cell>
          <cell r="I15" t="str">
            <v>O</v>
          </cell>
          <cell r="J15">
            <v>37.440000000000005</v>
          </cell>
          <cell r="K15">
            <v>18.7</v>
          </cell>
        </row>
        <row r="16">
          <cell r="B16">
            <v>23.791666666666661</v>
          </cell>
          <cell r="C16">
            <v>29.1</v>
          </cell>
          <cell r="D16">
            <v>20.8</v>
          </cell>
          <cell r="E16">
            <v>89.333333333333329</v>
          </cell>
          <cell r="F16">
            <v>96</v>
          </cell>
          <cell r="G16">
            <v>64</v>
          </cell>
          <cell r="H16">
            <v>10.44</v>
          </cell>
          <cell r="I16" t="str">
            <v>SO</v>
          </cell>
          <cell r="J16">
            <v>32.04</v>
          </cell>
          <cell r="K16">
            <v>22.1</v>
          </cell>
        </row>
        <row r="17">
          <cell r="B17">
            <v>23.970833333333335</v>
          </cell>
          <cell r="C17">
            <v>29.9</v>
          </cell>
          <cell r="D17">
            <v>20.5</v>
          </cell>
          <cell r="E17">
            <v>84.291666666666671</v>
          </cell>
          <cell r="F17">
            <v>96</v>
          </cell>
          <cell r="G17">
            <v>63</v>
          </cell>
          <cell r="H17">
            <v>8.64</v>
          </cell>
          <cell r="I17" t="str">
            <v>SE</v>
          </cell>
          <cell r="J17">
            <v>20.88</v>
          </cell>
          <cell r="K17">
            <v>0</v>
          </cell>
        </row>
        <row r="18">
          <cell r="B18">
            <v>25.170833333333334</v>
          </cell>
          <cell r="C18">
            <v>30.6</v>
          </cell>
          <cell r="D18">
            <v>21.3</v>
          </cell>
          <cell r="E18">
            <v>78.916666666666671</v>
          </cell>
          <cell r="F18">
            <v>94</v>
          </cell>
          <cell r="G18">
            <v>49</v>
          </cell>
          <cell r="H18">
            <v>11.520000000000001</v>
          </cell>
          <cell r="I18" t="str">
            <v>NE</v>
          </cell>
          <cell r="J18">
            <v>25.2</v>
          </cell>
          <cell r="K18">
            <v>0.1</v>
          </cell>
        </row>
        <row r="19">
          <cell r="B19">
            <v>25.45</v>
          </cell>
          <cell r="C19">
            <v>32.1</v>
          </cell>
          <cell r="D19">
            <v>21.3</v>
          </cell>
          <cell r="E19">
            <v>75.791666666666671</v>
          </cell>
          <cell r="F19">
            <v>94</v>
          </cell>
          <cell r="G19">
            <v>49</v>
          </cell>
          <cell r="H19">
            <v>11.520000000000001</v>
          </cell>
          <cell r="I19" t="str">
            <v>NE</v>
          </cell>
          <cell r="J19">
            <v>25.2</v>
          </cell>
          <cell r="K19">
            <v>0</v>
          </cell>
        </row>
        <row r="20">
          <cell r="B20">
            <v>26.504166666666674</v>
          </cell>
          <cell r="C20">
            <v>34</v>
          </cell>
          <cell r="D20">
            <v>22</v>
          </cell>
          <cell r="E20">
            <v>72.708333333333329</v>
          </cell>
          <cell r="F20">
            <v>94</v>
          </cell>
          <cell r="G20">
            <v>42</v>
          </cell>
          <cell r="H20">
            <v>14.76</v>
          </cell>
          <cell r="I20" t="str">
            <v>N</v>
          </cell>
          <cell r="J20">
            <v>31.319999999999997</v>
          </cell>
          <cell r="K20">
            <v>20.8</v>
          </cell>
        </row>
        <row r="21">
          <cell r="B21">
            <v>22.216666666666665</v>
          </cell>
          <cell r="C21">
            <v>25.5</v>
          </cell>
          <cell r="D21">
            <v>19.899999999999999</v>
          </cell>
          <cell r="E21">
            <v>85.708333333333329</v>
          </cell>
          <cell r="F21">
            <v>95</v>
          </cell>
          <cell r="G21">
            <v>71</v>
          </cell>
          <cell r="H21">
            <v>15.48</v>
          </cell>
          <cell r="I21" t="str">
            <v>L</v>
          </cell>
          <cell r="J21">
            <v>49.32</v>
          </cell>
          <cell r="K21">
            <v>0</v>
          </cell>
        </row>
        <row r="22">
          <cell r="B22">
            <v>23.029166666666669</v>
          </cell>
          <cell r="C22">
            <v>27.9</v>
          </cell>
          <cell r="D22">
            <v>20.9</v>
          </cell>
          <cell r="E22">
            <v>87.25</v>
          </cell>
          <cell r="F22">
            <v>95</v>
          </cell>
          <cell r="G22">
            <v>64</v>
          </cell>
          <cell r="H22">
            <v>16.559999999999999</v>
          </cell>
          <cell r="I22" t="str">
            <v>N</v>
          </cell>
          <cell r="J22">
            <v>40.32</v>
          </cell>
          <cell r="K22">
            <v>0</v>
          </cell>
        </row>
        <row r="23">
          <cell r="B23">
            <v>23.145833333333332</v>
          </cell>
          <cell r="C23">
            <v>28.7</v>
          </cell>
          <cell r="D23">
            <v>20</v>
          </cell>
          <cell r="E23">
            <v>90.208333333333329</v>
          </cell>
          <cell r="F23">
            <v>96</v>
          </cell>
          <cell r="G23">
            <v>69</v>
          </cell>
          <cell r="H23">
            <v>13.68</v>
          </cell>
          <cell r="I23" t="str">
            <v>N</v>
          </cell>
          <cell r="J23">
            <v>27.36</v>
          </cell>
          <cell r="K23">
            <v>0.2</v>
          </cell>
        </row>
        <row r="24">
          <cell r="B24">
            <v>21.179166666666664</v>
          </cell>
          <cell r="C24">
            <v>24.5</v>
          </cell>
          <cell r="D24">
            <v>18.899999999999999</v>
          </cell>
          <cell r="E24">
            <v>90.041666666666671</v>
          </cell>
          <cell r="F24">
            <v>96</v>
          </cell>
          <cell r="G24">
            <v>77</v>
          </cell>
          <cell r="H24">
            <v>20.88</v>
          </cell>
          <cell r="I24" t="str">
            <v>O</v>
          </cell>
          <cell r="J24">
            <v>33.840000000000003</v>
          </cell>
          <cell r="K24">
            <v>0</v>
          </cell>
        </row>
        <row r="25">
          <cell r="B25">
            <v>24.433333333333334</v>
          </cell>
          <cell r="C25">
            <v>33.200000000000003</v>
          </cell>
          <cell r="D25">
            <v>17.7</v>
          </cell>
          <cell r="E25">
            <v>74.833333333333329</v>
          </cell>
          <cell r="F25">
            <v>96</v>
          </cell>
          <cell r="G25">
            <v>32</v>
          </cell>
          <cell r="H25">
            <v>14.04</v>
          </cell>
          <cell r="I25" t="str">
            <v>O</v>
          </cell>
          <cell r="J25">
            <v>28.08</v>
          </cell>
          <cell r="K25">
            <v>0</v>
          </cell>
        </row>
        <row r="26">
          <cell r="B26">
            <v>24.404347826086955</v>
          </cell>
          <cell r="C26">
            <v>32.200000000000003</v>
          </cell>
          <cell r="D26">
            <v>16.5</v>
          </cell>
          <cell r="E26">
            <v>64.391304347826093</v>
          </cell>
          <cell r="F26">
            <v>97</v>
          </cell>
          <cell r="G26">
            <v>25</v>
          </cell>
          <cell r="H26">
            <v>14.04</v>
          </cell>
          <cell r="I26" t="str">
            <v>SE</v>
          </cell>
          <cell r="J26">
            <v>28.44</v>
          </cell>
          <cell r="K26">
            <v>0.2</v>
          </cell>
        </row>
        <row r="27">
          <cell r="B27">
            <v>22.974999999999998</v>
          </cell>
          <cell r="C27">
            <v>31.9</v>
          </cell>
          <cell r="D27">
            <v>14.3</v>
          </cell>
          <cell r="E27">
            <v>63.125</v>
          </cell>
          <cell r="F27">
            <v>96</v>
          </cell>
          <cell r="G27">
            <v>29</v>
          </cell>
          <cell r="H27">
            <v>8.2799999999999994</v>
          </cell>
          <cell r="I27" t="str">
            <v>L</v>
          </cell>
          <cell r="J27">
            <v>21.240000000000002</v>
          </cell>
          <cell r="K27">
            <v>2.4</v>
          </cell>
        </row>
        <row r="28">
          <cell r="B28">
            <v>23.745833333333337</v>
          </cell>
          <cell r="C28">
            <v>32.9</v>
          </cell>
          <cell r="D28">
            <v>14.8</v>
          </cell>
          <cell r="E28">
            <v>68.791666666666671</v>
          </cell>
          <cell r="F28">
            <v>97</v>
          </cell>
          <cell r="G28">
            <v>40</v>
          </cell>
          <cell r="H28">
            <v>11.879999999999999</v>
          </cell>
          <cell r="I28" t="str">
            <v>NE</v>
          </cell>
          <cell r="J28">
            <v>31.680000000000003</v>
          </cell>
          <cell r="K28">
            <v>0</v>
          </cell>
        </row>
        <row r="29">
          <cell r="B29">
            <v>25.325000000000003</v>
          </cell>
          <cell r="C29">
            <v>29.9</v>
          </cell>
          <cell r="D29">
            <v>22.8</v>
          </cell>
          <cell r="E29">
            <v>77.916666666666671</v>
          </cell>
          <cell r="F29">
            <v>91</v>
          </cell>
          <cell r="G29">
            <v>59</v>
          </cell>
          <cell r="H29">
            <v>19.079999999999998</v>
          </cell>
          <cell r="I29" t="str">
            <v>N</v>
          </cell>
          <cell r="J29">
            <v>44.28</v>
          </cell>
          <cell r="K29">
            <v>1.2</v>
          </cell>
        </row>
        <row r="30">
          <cell r="B30">
            <v>24.804166666666671</v>
          </cell>
          <cell r="C30">
            <v>31.7</v>
          </cell>
          <cell r="D30">
            <v>22</v>
          </cell>
          <cell r="E30">
            <v>83.541666666666671</v>
          </cell>
          <cell r="F30">
            <v>94</v>
          </cell>
          <cell r="G30">
            <v>52</v>
          </cell>
          <cell r="H30">
            <v>14.4</v>
          </cell>
          <cell r="I30" t="str">
            <v>N</v>
          </cell>
          <cell r="J30">
            <v>30.6</v>
          </cell>
          <cell r="K30">
            <v>1</v>
          </cell>
        </row>
        <row r="31">
          <cell r="B31">
            <v>24.933333333333337</v>
          </cell>
          <cell r="C31">
            <v>30.9</v>
          </cell>
          <cell r="D31">
            <v>21</v>
          </cell>
          <cell r="E31">
            <v>83.625</v>
          </cell>
          <cell r="F31">
            <v>96</v>
          </cell>
          <cell r="G31">
            <v>58</v>
          </cell>
          <cell r="H31">
            <v>18.720000000000002</v>
          </cell>
          <cell r="I31" t="str">
            <v>NO</v>
          </cell>
          <cell r="J31">
            <v>39.96</v>
          </cell>
          <cell r="K31">
            <v>5.6</v>
          </cell>
        </row>
        <row r="32">
          <cell r="B32">
            <v>26.07083333333334</v>
          </cell>
          <cell r="C32">
            <v>34.1</v>
          </cell>
          <cell r="D32">
            <v>21</v>
          </cell>
          <cell r="E32">
            <v>78.416666666666671</v>
          </cell>
          <cell r="F32">
            <v>96</v>
          </cell>
          <cell r="G32">
            <v>43</v>
          </cell>
          <cell r="H32">
            <v>15.48</v>
          </cell>
          <cell r="I32" t="str">
            <v>O</v>
          </cell>
          <cell r="J32">
            <v>43.92</v>
          </cell>
          <cell r="K32">
            <v>0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25.658333333333331</v>
          </cell>
          <cell r="C5">
            <v>31.1</v>
          </cell>
          <cell r="D5">
            <v>22.6</v>
          </cell>
          <cell r="E5">
            <v>79.208333333333329</v>
          </cell>
          <cell r="F5">
            <v>95</v>
          </cell>
          <cell r="G5">
            <v>56</v>
          </cell>
          <cell r="H5">
            <v>5.04</v>
          </cell>
          <cell r="I5" t="str">
            <v>L</v>
          </cell>
          <cell r="J5">
            <v>25.56</v>
          </cell>
          <cell r="K5" t="str">
            <v>*</v>
          </cell>
        </row>
        <row r="6">
          <cell r="B6">
            <v>27.244444444444447</v>
          </cell>
          <cell r="C6">
            <v>31.2</v>
          </cell>
          <cell r="D6">
            <v>22.4</v>
          </cell>
          <cell r="E6">
            <v>62.222222222222221</v>
          </cell>
          <cell r="F6">
            <v>88</v>
          </cell>
          <cell r="G6">
            <v>44</v>
          </cell>
          <cell r="H6">
            <v>0.72000000000000008</v>
          </cell>
          <cell r="I6" t="str">
            <v>S</v>
          </cell>
          <cell r="J6">
            <v>22.32</v>
          </cell>
          <cell r="K6" t="str">
            <v>*</v>
          </cell>
        </row>
        <row r="7">
          <cell r="B7">
            <v>29.966666666666669</v>
          </cell>
          <cell r="C7" t="str">
            <v>*</v>
          </cell>
          <cell r="D7" t="str">
            <v>*</v>
          </cell>
          <cell r="E7">
            <v>44</v>
          </cell>
          <cell r="F7" t="str">
            <v>*</v>
          </cell>
          <cell r="G7" t="str">
            <v>*</v>
          </cell>
          <cell r="H7">
            <v>4.32</v>
          </cell>
          <cell r="I7" t="str">
            <v>S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>
            <v>4.32</v>
          </cell>
          <cell r="I8" t="str">
            <v>L</v>
          </cell>
          <cell r="J8">
            <v>29.52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L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28.02</v>
          </cell>
          <cell r="C12">
            <v>31.2</v>
          </cell>
          <cell r="D12">
            <v>24.7</v>
          </cell>
          <cell r="E12">
            <v>60</v>
          </cell>
          <cell r="F12">
            <v>83</v>
          </cell>
          <cell r="G12">
            <v>33</v>
          </cell>
          <cell r="H12">
            <v>7.9200000000000008</v>
          </cell>
          <cell r="I12" t="str">
            <v>N</v>
          </cell>
          <cell r="J12">
            <v>26.64</v>
          </cell>
          <cell r="K12">
            <v>0.60000000000000009</v>
          </cell>
        </row>
        <row r="13">
          <cell r="B13">
            <v>24.716666666666669</v>
          </cell>
          <cell r="C13">
            <v>31</v>
          </cell>
          <cell r="D13">
            <v>21.5</v>
          </cell>
          <cell r="E13">
            <v>81.125</v>
          </cell>
          <cell r="F13">
            <v>96</v>
          </cell>
          <cell r="G13">
            <v>53</v>
          </cell>
          <cell r="H13">
            <v>6.84</v>
          </cell>
          <cell r="I13" t="str">
            <v>L</v>
          </cell>
          <cell r="J13">
            <v>39.6</v>
          </cell>
          <cell r="K13">
            <v>0.4</v>
          </cell>
        </row>
        <row r="14">
          <cell r="B14">
            <v>22.862499999999997</v>
          </cell>
          <cell r="C14">
            <v>27</v>
          </cell>
          <cell r="D14">
            <v>20.7</v>
          </cell>
          <cell r="E14">
            <v>89.375</v>
          </cell>
          <cell r="F14">
            <v>97</v>
          </cell>
          <cell r="G14">
            <v>71</v>
          </cell>
          <cell r="H14">
            <v>16.559999999999999</v>
          </cell>
          <cell r="I14" t="str">
            <v>N</v>
          </cell>
          <cell r="J14">
            <v>47.16</v>
          </cell>
          <cell r="K14">
            <v>0.2</v>
          </cell>
        </row>
        <row r="15">
          <cell r="B15">
            <v>23.083333333333343</v>
          </cell>
          <cell r="C15">
            <v>28.3</v>
          </cell>
          <cell r="D15">
            <v>21.3</v>
          </cell>
          <cell r="E15">
            <v>88.541666666666671</v>
          </cell>
          <cell r="F15">
            <v>96</v>
          </cell>
          <cell r="G15">
            <v>62</v>
          </cell>
          <cell r="H15">
            <v>20.16</v>
          </cell>
          <cell r="I15" t="str">
            <v>N</v>
          </cell>
          <cell r="J15">
            <v>35.64</v>
          </cell>
          <cell r="K15">
            <v>0.4</v>
          </cell>
        </row>
        <row r="16">
          <cell r="B16">
            <v>23.262499999999999</v>
          </cell>
          <cell r="C16">
            <v>29.2</v>
          </cell>
          <cell r="D16">
            <v>21.2</v>
          </cell>
          <cell r="E16">
            <v>87.541666666666671</v>
          </cell>
          <cell r="F16">
            <v>98</v>
          </cell>
          <cell r="G16">
            <v>60</v>
          </cell>
          <cell r="H16">
            <v>16.2</v>
          </cell>
          <cell r="I16" t="str">
            <v>S</v>
          </cell>
          <cell r="J16">
            <v>33.119999999999997</v>
          </cell>
          <cell r="K16">
            <v>0.2</v>
          </cell>
        </row>
        <row r="17">
          <cell r="B17">
            <v>23.074999999999992</v>
          </cell>
          <cell r="C17">
            <v>30.7</v>
          </cell>
          <cell r="D17">
            <v>20.9</v>
          </cell>
          <cell r="E17">
            <v>88.041666666666671</v>
          </cell>
          <cell r="F17">
            <v>98</v>
          </cell>
          <cell r="G17">
            <v>54</v>
          </cell>
          <cell r="H17">
            <v>9.3600000000000012</v>
          </cell>
          <cell r="I17" t="str">
            <v>L</v>
          </cell>
          <cell r="J17">
            <v>37.800000000000004</v>
          </cell>
          <cell r="K17">
            <v>0.2</v>
          </cell>
        </row>
        <row r="18">
          <cell r="B18">
            <v>23.241666666666671</v>
          </cell>
          <cell r="C18">
            <v>28.8</v>
          </cell>
          <cell r="D18">
            <v>20.399999999999999</v>
          </cell>
          <cell r="E18">
            <v>84.208333333333329</v>
          </cell>
          <cell r="F18">
            <v>95</v>
          </cell>
          <cell r="G18">
            <v>63</v>
          </cell>
          <cell r="H18">
            <v>3.6</v>
          </cell>
          <cell r="I18" t="str">
            <v>L</v>
          </cell>
          <cell r="J18">
            <v>30.240000000000002</v>
          </cell>
          <cell r="K18">
            <v>0.2</v>
          </cell>
        </row>
        <row r="19">
          <cell r="B19">
            <v>23.274999999999995</v>
          </cell>
          <cell r="C19">
            <v>29.1</v>
          </cell>
          <cell r="D19">
            <v>20.3</v>
          </cell>
          <cell r="E19">
            <v>82.083333333333329</v>
          </cell>
          <cell r="F19">
            <v>96</v>
          </cell>
          <cell r="G19">
            <v>57</v>
          </cell>
          <cell r="H19">
            <v>13.32</v>
          </cell>
          <cell r="I19" t="str">
            <v>L</v>
          </cell>
          <cell r="J19">
            <v>37.440000000000005</v>
          </cell>
          <cell r="K19">
            <v>0.2</v>
          </cell>
        </row>
        <row r="20">
          <cell r="B20">
            <v>24.691666666666666</v>
          </cell>
          <cell r="C20">
            <v>31.4</v>
          </cell>
          <cell r="D20">
            <v>20.399999999999999</v>
          </cell>
          <cell r="E20">
            <v>72.541666666666671</v>
          </cell>
          <cell r="F20">
            <v>90</v>
          </cell>
          <cell r="G20">
            <v>38</v>
          </cell>
          <cell r="H20">
            <v>3.24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22.75</v>
          </cell>
          <cell r="C21">
            <v>30.5</v>
          </cell>
          <cell r="D21">
            <v>18.600000000000001</v>
          </cell>
          <cell r="E21">
            <v>78.041666666666671</v>
          </cell>
          <cell r="F21">
            <v>94</v>
          </cell>
          <cell r="G21">
            <v>52</v>
          </cell>
          <cell r="H21">
            <v>39.96</v>
          </cell>
          <cell r="I21" t="str">
            <v>L</v>
          </cell>
          <cell r="J21">
            <v>63</v>
          </cell>
          <cell r="K21">
            <v>0.2</v>
          </cell>
        </row>
        <row r="22">
          <cell r="B22">
            <v>21.645833333333332</v>
          </cell>
          <cell r="C22">
            <v>26</v>
          </cell>
          <cell r="D22">
            <v>19.100000000000001</v>
          </cell>
          <cell r="E22">
            <v>86.958333333333329</v>
          </cell>
          <cell r="F22">
            <v>95</v>
          </cell>
          <cell r="G22">
            <v>68</v>
          </cell>
          <cell r="H22">
            <v>12.24</v>
          </cell>
          <cell r="I22" t="str">
            <v>L</v>
          </cell>
          <cell r="J22">
            <v>28.08</v>
          </cell>
          <cell r="K22" t="str">
            <v>*</v>
          </cell>
        </row>
        <row r="23">
          <cell r="B23">
            <v>22.791666666666671</v>
          </cell>
          <cell r="C23">
            <v>27.5</v>
          </cell>
          <cell r="D23">
            <v>20.100000000000001</v>
          </cell>
          <cell r="E23">
            <v>87.041666666666671</v>
          </cell>
          <cell r="F23">
            <v>96</v>
          </cell>
          <cell r="G23">
            <v>69</v>
          </cell>
          <cell r="H23">
            <v>25.92</v>
          </cell>
          <cell r="I23" t="str">
            <v>N</v>
          </cell>
          <cell r="J23">
            <v>46.440000000000005</v>
          </cell>
          <cell r="K23" t="str">
            <v>*</v>
          </cell>
        </row>
        <row r="24">
          <cell r="B24">
            <v>20.162499999999998</v>
          </cell>
          <cell r="C24">
            <v>22.2</v>
          </cell>
          <cell r="D24">
            <v>18.100000000000001</v>
          </cell>
          <cell r="E24">
            <v>92.625</v>
          </cell>
          <cell r="F24">
            <v>99</v>
          </cell>
          <cell r="G24">
            <v>84</v>
          </cell>
          <cell r="H24">
            <v>11.879999999999999</v>
          </cell>
          <cell r="I24" t="str">
            <v>N</v>
          </cell>
          <cell r="J24">
            <v>43.92</v>
          </cell>
          <cell r="K24" t="str">
            <v>*</v>
          </cell>
        </row>
        <row r="25">
          <cell r="B25">
            <v>22.466666666666665</v>
          </cell>
          <cell r="C25">
            <v>29.1</v>
          </cell>
          <cell r="D25">
            <v>18.600000000000001</v>
          </cell>
          <cell r="E25">
            <v>83.791666666666671</v>
          </cell>
          <cell r="F25">
            <v>96</v>
          </cell>
          <cell r="G25">
            <v>60</v>
          </cell>
          <cell r="H25">
            <v>15.48</v>
          </cell>
          <cell r="I25" t="str">
            <v>SO</v>
          </cell>
          <cell r="J25">
            <v>29.16</v>
          </cell>
          <cell r="K25" t="str">
            <v>*</v>
          </cell>
        </row>
        <row r="26">
          <cell r="B26">
            <v>24.841666666666665</v>
          </cell>
          <cell r="C26">
            <v>31.1</v>
          </cell>
          <cell r="D26">
            <v>19.5</v>
          </cell>
          <cell r="E26">
            <v>68.5</v>
          </cell>
          <cell r="F26">
            <v>97</v>
          </cell>
          <cell r="G26">
            <v>35</v>
          </cell>
          <cell r="H26">
            <v>14.4</v>
          </cell>
          <cell r="I26" t="str">
            <v>S</v>
          </cell>
          <cell r="J26">
            <v>36.36</v>
          </cell>
          <cell r="K26" t="str">
            <v>*</v>
          </cell>
        </row>
        <row r="27">
          <cell r="B27">
            <v>24.033333333333331</v>
          </cell>
          <cell r="C27">
            <v>30.4</v>
          </cell>
          <cell r="D27">
            <v>17.100000000000001</v>
          </cell>
          <cell r="E27">
            <v>58.583333333333336</v>
          </cell>
          <cell r="F27">
            <v>88</v>
          </cell>
          <cell r="G27">
            <v>35</v>
          </cell>
          <cell r="H27">
            <v>1.08</v>
          </cell>
          <cell r="I27" t="str">
            <v>L</v>
          </cell>
          <cell r="J27">
            <v>27.36</v>
          </cell>
          <cell r="K27" t="str">
            <v>*</v>
          </cell>
        </row>
        <row r="28">
          <cell r="B28">
            <v>23.787499999999998</v>
          </cell>
          <cell r="C28">
            <v>28.8</v>
          </cell>
          <cell r="D28">
            <v>21.3</v>
          </cell>
          <cell r="E28">
            <v>77.041666666666671</v>
          </cell>
          <cell r="F28">
            <v>91</v>
          </cell>
          <cell r="G28">
            <v>55</v>
          </cell>
          <cell r="H28">
            <v>15.48</v>
          </cell>
          <cell r="I28" t="str">
            <v>L</v>
          </cell>
          <cell r="J28">
            <v>32.4</v>
          </cell>
          <cell r="K28" t="str">
            <v>*</v>
          </cell>
        </row>
        <row r="29">
          <cell r="B29">
            <v>23.45</v>
          </cell>
          <cell r="C29">
            <v>29.4</v>
          </cell>
          <cell r="D29">
            <v>19.899999999999999</v>
          </cell>
          <cell r="E29">
            <v>81.875</v>
          </cell>
          <cell r="F29">
            <v>96</v>
          </cell>
          <cell r="G29">
            <v>57</v>
          </cell>
          <cell r="H29">
            <v>19.8</v>
          </cell>
          <cell r="I29" t="str">
            <v>L</v>
          </cell>
          <cell r="J29">
            <v>39.96</v>
          </cell>
          <cell r="K29" t="str">
            <v>*</v>
          </cell>
        </row>
        <row r="30">
          <cell r="B30">
            <v>21.312500000000004</v>
          </cell>
          <cell r="C30">
            <v>22.8</v>
          </cell>
          <cell r="D30">
            <v>20.3</v>
          </cell>
          <cell r="E30">
            <v>92.5</v>
          </cell>
          <cell r="F30">
            <v>97</v>
          </cell>
          <cell r="G30">
            <v>80</v>
          </cell>
          <cell r="H30">
            <v>2.8800000000000003</v>
          </cell>
          <cell r="I30" t="str">
            <v>L</v>
          </cell>
          <cell r="J30">
            <v>27.720000000000002</v>
          </cell>
          <cell r="K30" t="str">
            <v>*</v>
          </cell>
        </row>
        <row r="31">
          <cell r="B31">
            <v>23.69583333333334</v>
          </cell>
          <cell r="C31">
            <v>28.2</v>
          </cell>
          <cell r="D31">
            <v>21.1</v>
          </cell>
          <cell r="E31">
            <v>84.833333333333329</v>
          </cell>
          <cell r="F31">
            <v>97</v>
          </cell>
          <cell r="G31">
            <v>63</v>
          </cell>
          <cell r="H31">
            <v>9.7200000000000006</v>
          </cell>
          <cell r="I31" t="str">
            <v>L</v>
          </cell>
          <cell r="J31">
            <v>45.36</v>
          </cell>
          <cell r="K31" t="str">
            <v>*</v>
          </cell>
        </row>
        <row r="32">
          <cell r="B32">
            <v>23.404166666666665</v>
          </cell>
          <cell r="C32">
            <v>29.7</v>
          </cell>
          <cell r="D32">
            <v>20.7</v>
          </cell>
          <cell r="E32">
            <v>86.666666666666671</v>
          </cell>
          <cell r="F32">
            <v>97</v>
          </cell>
          <cell r="G32">
            <v>55</v>
          </cell>
          <cell r="H32">
            <v>13.68</v>
          </cell>
          <cell r="I32" t="str">
            <v>L</v>
          </cell>
          <cell r="J32">
            <v>41.76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25.200000000000003</v>
          </cell>
          <cell r="C5">
            <v>30.8</v>
          </cell>
          <cell r="D5">
            <v>21.9</v>
          </cell>
          <cell r="E5">
            <v>73.958333333333329</v>
          </cell>
          <cell r="F5">
            <v>89</v>
          </cell>
          <cell r="G5">
            <v>47</v>
          </cell>
          <cell r="H5">
            <v>16.2</v>
          </cell>
          <cell r="I5" t="str">
            <v>L</v>
          </cell>
          <cell r="J5">
            <v>36</v>
          </cell>
          <cell r="K5">
            <v>0</v>
          </cell>
        </row>
        <row r="6">
          <cell r="B6">
            <v>26.3</v>
          </cell>
          <cell r="C6">
            <v>33</v>
          </cell>
          <cell r="D6">
            <v>21.7</v>
          </cell>
          <cell r="E6">
            <v>66.791666666666671</v>
          </cell>
          <cell r="F6">
            <v>88</v>
          </cell>
          <cell r="G6">
            <v>37</v>
          </cell>
          <cell r="H6">
            <v>8.2799999999999994</v>
          </cell>
          <cell r="I6" t="str">
            <v>S</v>
          </cell>
          <cell r="J6">
            <v>23.040000000000003</v>
          </cell>
          <cell r="K6">
            <v>0</v>
          </cell>
        </row>
        <row r="7">
          <cell r="B7">
            <v>25.666666666666668</v>
          </cell>
          <cell r="C7">
            <v>33.1</v>
          </cell>
          <cell r="D7">
            <v>19.399999999999999</v>
          </cell>
          <cell r="E7">
            <v>64.041666666666671</v>
          </cell>
          <cell r="F7">
            <v>85</v>
          </cell>
          <cell r="G7">
            <v>34</v>
          </cell>
          <cell r="H7">
            <v>11.16</v>
          </cell>
          <cell r="I7" t="str">
            <v>SE</v>
          </cell>
          <cell r="J7">
            <v>22.68</v>
          </cell>
          <cell r="K7">
            <v>0</v>
          </cell>
        </row>
        <row r="8">
          <cell r="B8">
            <v>24.958333333333332</v>
          </cell>
          <cell r="C8">
            <v>32.4</v>
          </cell>
          <cell r="D8">
            <v>19.5</v>
          </cell>
          <cell r="E8">
            <v>60.375</v>
          </cell>
          <cell r="F8">
            <v>83</v>
          </cell>
          <cell r="G8">
            <v>30</v>
          </cell>
          <cell r="H8">
            <v>13.68</v>
          </cell>
          <cell r="I8" t="str">
            <v>SE</v>
          </cell>
          <cell r="J8">
            <v>29.16</v>
          </cell>
          <cell r="K8">
            <v>0</v>
          </cell>
        </row>
        <row r="9">
          <cell r="B9">
            <v>24.758333333333329</v>
          </cell>
          <cell r="C9">
            <v>31.3</v>
          </cell>
          <cell r="D9">
            <v>19.399999999999999</v>
          </cell>
          <cell r="E9">
            <v>62</v>
          </cell>
          <cell r="F9">
            <v>88</v>
          </cell>
          <cell r="G9">
            <v>34</v>
          </cell>
          <cell r="H9">
            <v>23.040000000000003</v>
          </cell>
          <cell r="I9" t="str">
            <v>SE</v>
          </cell>
          <cell r="J9">
            <v>38.519999999999996</v>
          </cell>
          <cell r="K9">
            <v>0</v>
          </cell>
        </row>
        <row r="10">
          <cell r="B10">
            <v>25.620833333333326</v>
          </cell>
          <cell r="C10">
            <v>32.799999999999997</v>
          </cell>
          <cell r="D10">
            <v>19</v>
          </cell>
          <cell r="E10">
            <v>60.583333333333336</v>
          </cell>
          <cell r="F10">
            <v>89</v>
          </cell>
          <cell r="G10">
            <v>31</v>
          </cell>
          <cell r="H10">
            <v>12.24</v>
          </cell>
          <cell r="I10" t="str">
            <v>L</v>
          </cell>
          <cell r="J10">
            <v>28.44</v>
          </cell>
          <cell r="K10">
            <v>0</v>
          </cell>
        </row>
        <row r="11">
          <cell r="B11">
            <v>25.370833333333334</v>
          </cell>
          <cell r="C11">
            <v>32.799999999999997</v>
          </cell>
          <cell r="D11">
            <v>19.399999999999999</v>
          </cell>
          <cell r="E11">
            <v>56.291666666666664</v>
          </cell>
          <cell r="F11">
            <v>77</v>
          </cell>
          <cell r="G11">
            <v>32</v>
          </cell>
          <cell r="H11">
            <v>13.32</v>
          </cell>
          <cell r="I11" t="str">
            <v>N</v>
          </cell>
          <cell r="J11">
            <v>31.680000000000003</v>
          </cell>
          <cell r="K11">
            <v>0</v>
          </cell>
        </row>
        <row r="12">
          <cell r="B12">
            <v>24.595833333333331</v>
          </cell>
          <cell r="C12">
            <v>32.4</v>
          </cell>
          <cell r="D12">
            <v>20.2</v>
          </cell>
          <cell r="E12">
            <v>72.291666666666671</v>
          </cell>
          <cell r="F12">
            <v>93</v>
          </cell>
          <cell r="G12">
            <v>43</v>
          </cell>
          <cell r="H12">
            <v>19.079999999999998</v>
          </cell>
          <cell r="I12" t="str">
            <v>NE</v>
          </cell>
          <cell r="J12">
            <v>45.36</v>
          </cell>
          <cell r="K12">
            <v>4.4000000000000004</v>
          </cell>
        </row>
        <row r="13">
          <cell r="B13">
            <v>25.75</v>
          </cell>
          <cell r="C13">
            <v>33.799999999999997</v>
          </cell>
          <cell r="D13">
            <v>21</v>
          </cell>
          <cell r="E13">
            <v>74.5</v>
          </cell>
          <cell r="F13">
            <v>92</v>
          </cell>
          <cell r="G13">
            <v>44</v>
          </cell>
          <cell r="H13">
            <v>12.6</v>
          </cell>
          <cell r="I13" t="str">
            <v>N</v>
          </cell>
          <cell r="J13">
            <v>35.28</v>
          </cell>
          <cell r="K13">
            <v>0</v>
          </cell>
        </row>
        <row r="14">
          <cell r="B14">
            <v>24.375000000000004</v>
          </cell>
          <cell r="C14">
            <v>31</v>
          </cell>
          <cell r="D14">
            <v>21.1</v>
          </cell>
          <cell r="E14">
            <v>81.416666666666671</v>
          </cell>
          <cell r="F14">
            <v>95</v>
          </cell>
          <cell r="G14">
            <v>51</v>
          </cell>
          <cell r="H14">
            <v>15.120000000000001</v>
          </cell>
          <cell r="I14" t="str">
            <v>NE</v>
          </cell>
          <cell r="J14">
            <v>30.6</v>
          </cell>
          <cell r="K14">
            <v>1</v>
          </cell>
        </row>
        <row r="15">
          <cell r="B15">
            <v>24.516666666666666</v>
          </cell>
          <cell r="C15">
            <v>31.8</v>
          </cell>
          <cell r="D15">
            <v>21.5</v>
          </cell>
          <cell r="E15">
            <v>84.958333333333329</v>
          </cell>
          <cell r="F15">
            <v>96</v>
          </cell>
          <cell r="G15">
            <v>52</v>
          </cell>
          <cell r="H15">
            <v>15.840000000000002</v>
          </cell>
          <cell r="I15" t="str">
            <v>NE</v>
          </cell>
          <cell r="J15">
            <v>44.28</v>
          </cell>
          <cell r="K15">
            <v>20.399999999999995</v>
          </cell>
        </row>
        <row r="16">
          <cell r="B16">
            <v>23.479166666666671</v>
          </cell>
          <cell r="C16">
            <v>26.9</v>
          </cell>
          <cell r="D16">
            <v>21.4</v>
          </cell>
          <cell r="E16">
            <v>87.458333333333329</v>
          </cell>
          <cell r="F16">
            <v>96</v>
          </cell>
          <cell r="G16">
            <v>66</v>
          </cell>
          <cell r="H16">
            <v>14.04</v>
          </cell>
          <cell r="I16" t="str">
            <v>S</v>
          </cell>
          <cell r="J16">
            <v>33.840000000000003</v>
          </cell>
          <cell r="K16">
            <v>1</v>
          </cell>
        </row>
        <row r="17">
          <cell r="B17">
            <v>23.454166666666666</v>
          </cell>
          <cell r="C17">
            <v>32.799999999999997</v>
          </cell>
          <cell r="D17">
            <v>17.600000000000001</v>
          </cell>
          <cell r="E17">
            <v>72.375</v>
          </cell>
          <cell r="F17">
            <v>94</v>
          </cell>
          <cell r="G17">
            <v>36</v>
          </cell>
          <cell r="H17">
            <v>15.120000000000001</v>
          </cell>
          <cell r="I17" t="str">
            <v>S</v>
          </cell>
          <cell r="J17">
            <v>27.36</v>
          </cell>
          <cell r="K17">
            <v>0</v>
          </cell>
        </row>
        <row r="18">
          <cell r="B18">
            <v>24.066666666666666</v>
          </cell>
          <cell r="C18">
            <v>29.9</v>
          </cell>
          <cell r="D18">
            <v>19.8</v>
          </cell>
          <cell r="E18">
            <v>71.916666666666671</v>
          </cell>
          <cell r="F18">
            <v>91</v>
          </cell>
          <cell r="G18">
            <v>49</v>
          </cell>
          <cell r="H18">
            <v>15.48</v>
          </cell>
          <cell r="I18" t="str">
            <v>NE</v>
          </cell>
          <cell r="J18">
            <v>34.92</v>
          </cell>
          <cell r="K18">
            <v>0</v>
          </cell>
        </row>
        <row r="19">
          <cell r="B19">
            <v>24.537499999999998</v>
          </cell>
          <cell r="C19">
            <v>31.8</v>
          </cell>
          <cell r="D19">
            <v>18.8</v>
          </cell>
          <cell r="E19">
            <v>72.208333333333329</v>
          </cell>
          <cell r="F19">
            <v>93</v>
          </cell>
          <cell r="G19">
            <v>46</v>
          </cell>
          <cell r="H19">
            <v>15.840000000000002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23.25</v>
          </cell>
          <cell r="C20">
            <v>25.7</v>
          </cell>
          <cell r="D20">
            <v>21</v>
          </cell>
          <cell r="E20">
            <v>78.5</v>
          </cell>
          <cell r="F20">
            <v>89</v>
          </cell>
          <cell r="G20">
            <v>67</v>
          </cell>
          <cell r="H20">
            <v>18.720000000000002</v>
          </cell>
          <cell r="I20" t="str">
            <v>L</v>
          </cell>
          <cell r="J20">
            <v>34.92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26.066666666666663</v>
          </cell>
          <cell r="C5">
            <v>30.1</v>
          </cell>
          <cell r="D5">
            <v>23.4</v>
          </cell>
          <cell r="E5">
            <v>78.125</v>
          </cell>
          <cell r="F5">
            <v>93</v>
          </cell>
          <cell r="G5">
            <v>53</v>
          </cell>
          <cell r="H5">
            <v>14.4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25.512499999999992</v>
          </cell>
          <cell r="C6">
            <v>31.7</v>
          </cell>
          <cell r="D6">
            <v>20</v>
          </cell>
          <cell r="E6">
            <v>67.666666666666671</v>
          </cell>
          <cell r="F6">
            <v>91</v>
          </cell>
          <cell r="G6">
            <v>40</v>
          </cell>
          <cell r="H6">
            <v>11.520000000000001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26.470833333333331</v>
          </cell>
          <cell r="C7">
            <v>32.799999999999997</v>
          </cell>
          <cell r="D7">
            <v>19.7</v>
          </cell>
          <cell r="E7">
            <v>62.125</v>
          </cell>
          <cell r="F7">
            <v>90</v>
          </cell>
          <cell r="G7">
            <v>31</v>
          </cell>
          <cell r="H7">
            <v>13.68</v>
          </cell>
          <cell r="I7" t="str">
            <v>SE</v>
          </cell>
          <cell r="J7">
            <v>31.680000000000003</v>
          </cell>
          <cell r="K7">
            <v>0</v>
          </cell>
        </row>
        <row r="8">
          <cell r="B8">
            <v>25.433333333333337</v>
          </cell>
          <cell r="C8">
            <v>32.9</v>
          </cell>
          <cell r="D8">
            <v>18.2</v>
          </cell>
          <cell r="E8">
            <v>66.375</v>
          </cell>
          <cell r="F8">
            <v>88</v>
          </cell>
          <cell r="G8">
            <v>43</v>
          </cell>
          <cell r="H8">
            <v>17.64</v>
          </cell>
          <cell r="I8" t="str">
            <v>SE</v>
          </cell>
          <cell r="J8">
            <v>34.92</v>
          </cell>
          <cell r="K8">
            <v>0</v>
          </cell>
        </row>
        <row r="9">
          <cell r="B9">
            <v>25.733333333333334</v>
          </cell>
          <cell r="C9">
            <v>33.299999999999997</v>
          </cell>
          <cell r="D9">
            <v>18.8</v>
          </cell>
          <cell r="E9">
            <v>65.166666666666671</v>
          </cell>
          <cell r="F9">
            <v>90</v>
          </cell>
          <cell r="G9">
            <v>32</v>
          </cell>
          <cell r="H9">
            <v>11.520000000000001</v>
          </cell>
          <cell r="I9" t="str">
            <v>SE</v>
          </cell>
          <cell r="J9">
            <v>25.2</v>
          </cell>
          <cell r="K9">
            <v>0</v>
          </cell>
        </row>
        <row r="10">
          <cell r="B10">
            <v>26.275000000000006</v>
          </cell>
          <cell r="C10">
            <v>32.9</v>
          </cell>
          <cell r="D10">
            <v>20</v>
          </cell>
          <cell r="E10">
            <v>60.166666666666664</v>
          </cell>
          <cell r="F10">
            <v>82</v>
          </cell>
          <cell r="G10">
            <v>33</v>
          </cell>
          <cell r="H10">
            <v>10.44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27.158333333333331</v>
          </cell>
          <cell r="C11">
            <v>34.1</v>
          </cell>
          <cell r="D11">
            <v>21.3</v>
          </cell>
          <cell r="E11">
            <v>60.833333333333336</v>
          </cell>
          <cell r="F11">
            <v>84</v>
          </cell>
          <cell r="G11">
            <v>34</v>
          </cell>
          <cell r="H11">
            <v>11.879999999999999</v>
          </cell>
          <cell r="I11" t="str">
            <v>NO</v>
          </cell>
          <cell r="J11">
            <v>25.92</v>
          </cell>
          <cell r="K11">
            <v>0</v>
          </cell>
        </row>
        <row r="12">
          <cell r="B12">
            <v>26.270833333333332</v>
          </cell>
          <cell r="C12">
            <v>33</v>
          </cell>
          <cell r="D12">
            <v>21.2</v>
          </cell>
          <cell r="E12">
            <v>69.083333333333329</v>
          </cell>
          <cell r="F12">
            <v>88</v>
          </cell>
          <cell r="G12">
            <v>41</v>
          </cell>
          <cell r="H12">
            <v>15.48</v>
          </cell>
          <cell r="I12" t="str">
            <v>NO</v>
          </cell>
          <cell r="J12">
            <v>32.04</v>
          </cell>
          <cell r="K12">
            <v>0</v>
          </cell>
        </row>
        <row r="13">
          <cell r="B13">
            <v>25.370833333333337</v>
          </cell>
          <cell r="C13">
            <v>30.6</v>
          </cell>
          <cell r="D13">
            <v>22.8</v>
          </cell>
          <cell r="E13">
            <v>79.291666666666671</v>
          </cell>
          <cell r="F13">
            <v>91</v>
          </cell>
          <cell r="G13">
            <v>58</v>
          </cell>
          <cell r="H13">
            <v>12.24</v>
          </cell>
          <cell r="I13" t="str">
            <v>NO</v>
          </cell>
          <cell r="J13">
            <v>34.92</v>
          </cell>
          <cell r="K13">
            <v>0</v>
          </cell>
        </row>
        <row r="14">
          <cell r="B14">
            <v>24.654166666666665</v>
          </cell>
          <cell r="C14">
            <v>30.1</v>
          </cell>
          <cell r="D14">
            <v>22.8</v>
          </cell>
          <cell r="E14">
            <v>85.125</v>
          </cell>
          <cell r="F14">
            <v>92</v>
          </cell>
          <cell r="G14">
            <v>65</v>
          </cell>
          <cell r="H14">
            <v>15.120000000000001</v>
          </cell>
          <cell r="I14" t="str">
            <v>NO</v>
          </cell>
          <cell r="J14">
            <v>41.76</v>
          </cell>
          <cell r="K14">
            <v>0</v>
          </cell>
        </row>
        <row r="15">
          <cell r="B15">
            <v>23.583333333333332</v>
          </cell>
          <cell r="C15">
            <v>28</v>
          </cell>
          <cell r="D15">
            <v>21.9</v>
          </cell>
          <cell r="E15">
            <v>89.625</v>
          </cell>
          <cell r="F15">
            <v>94</v>
          </cell>
          <cell r="G15">
            <v>70</v>
          </cell>
          <cell r="H15">
            <v>12.24</v>
          </cell>
          <cell r="I15" t="str">
            <v>NO</v>
          </cell>
          <cell r="J15">
            <v>28.44</v>
          </cell>
          <cell r="K15">
            <v>0</v>
          </cell>
        </row>
        <row r="16">
          <cell r="B16">
            <v>22.904166666666665</v>
          </cell>
          <cell r="C16">
            <v>25.8</v>
          </cell>
          <cell r="D16">
            <v>21.4</v>
          </cell>
          <cell r="E16">
            <v>91.916666666666671</v>
          </cell>
          <cell r="F16">
            <v>96</v>
          </cell>
          <cell r="G16">
            <v>81</v>
          </cell>
          <cell r="H16">
            <v>8.2799999999999994</v>
          </cell>
          <cell r="I16" t="str">
            <v>NO</v>
          </cell>
          <cell r="J16">
            <v>20.88</v>
          </cell>
          <cell r="K16">
            <v>0</v>
          </cell>
        </row>
        <row r="17">
          <cell r="B17">
            <v>24.149999999999995</v>
          </cell>
          <cell r="C17">
            <v>30.5</v>
          </cell>
          <cell r="D17">
            <v>20</v>
          </cell>
          <cell r="E17">
            <v>81.583333333333329</v>
          </cell>
          <cell r="F17">
            <v>95</v>
          </cell>
          <cell r="G17">
            <v>55</v>
          </cell>
          <cell r="H17">
            <v>12.96</v>
          </cell>
          <cell r="I17" t="str">
            <v>SE</v>
          </cell>
          <cell r="J17">
            <v>24.840000000000003</v>
          </cell>
          <cell r="K17">
            <v>0</v>
          </cell>
        </row>
        <row r="18">
          <cell r="B18">
            <v>24.595833333333331</v>
          </cell>
          <cell r="C18">
            <v>31.1</v>
          </cell>
          <cell r="D18">
            <v>21.8</v>
          </cell>
          <cell r="E18">
            <v>81.75</v>
          </cell>
          <cell r="F18">
            <v>94</v>
          </cell>
          <cell r="G18">
            <v>49</v>
          </cell>
          <cell r="H18">
            <v>14.04</v>
          </cell>
          <cell r="I18" t="str">
            <v>SE</v>
          </cell>
          <cell r="J18">
            <v>31.680000000000003</v>
          </cell>
          <cell r="K18">
            <v>0</v>
          </cell>
        </row>
        <row r="19">
          <cell r="B19">
            <v>24.495833333333334</v>
          </cell>
          <cell r="C19">
            <v>31.4</v>
          </cell>
          <cell r="D19">
            <v>20.2</v>
          </cell>
          <cell r="E19">
            <v>78.833333333333329</v>
          </cell>
          <cell r="F19">
            <v>96</v>
          </cell>
          <cell r="G19">
            <v>49</v>
          </cell>
          <cell r="H19">
            <v>13.32</v>
          </cell>
          <cell r="I19" t="str">
            <v>SE</v>
          </cell>
          <cell r="J19">
            <v>34.200000000000003</v>
          </cell>
          <cell r="K19">
            <v>0.4</v>
          </cell>
        </row>
        <row r="20">
          <cell r="B20">
            <v>25.441666666666663</v>
          </cell>
          <cell r="C20">
            <v>32.9</v>
          </cell>
          <cell r="D20">
            <v>22.1</v>
          </cell>
          <cell r="E20">
            <v>72.75</v>
          </cell>
          <cell r="F20">
            <v>90</v>
          </cell>
          <cell r="G20">
            <v>45</v>
          </cell>
          <cell r="H20">
            <v>19.8</v>
          </cell>
          <cell r="I20" t="str">
            <v>NE</v>
          </cell>
          <cell r="J20">
            <v>33.840000000000003</v>
          </cell>
          <cell r="K20">
            <v>0</v>
          </cell>
        </row>
        <row r="21">
          <cell r="B21">
            <v>23.229166666666668</v>
          </cell>
          <cell r="C21">
            <v>29.7</v>
          </cell>
          <cell r="D21">
            <v>19.8</v>
          </cell>
          <cell r="E21">
            <v>79.916666666666671</v>
          </cell>
          <cell r="F21">
            <v>93</v>
          </cell>
          <cell r="G21">
            <v>52</v>
          </cell>
          <cell r="H21">
            <v>17.64</v>
          </cell>
          <cell r="I21" t="str">
            <v>SE</v>
          </cell>
          <cell r="J21">
            <v>36.72</v>
          </cell>
          <cell r="K21">
            <v>8.2000000000000011</v>
          </cell>
        </row>
        <row r="22">
          <cell r="B22">
            <v>21.945833333333336</v>
          </cell>
          <cell r="C22">
            <v>26.1</v>
          </cell>
          <cell r="D22">
            <v>20.100000000000001</v>
          </cell>
          <cell r="E22">
            <v>88.25</v>
          </cell>
          <cell r="F22">
            <v>95</v>
          </cell>
          <cell r="G22">
            <v>72</v>
          </cell>
          <cell r="H22">
            <v>11.879999999999999</v>
          </cell>
          <cell r="I22" t="str">
            <v>SE</v>
          </cell>
          <cell r="J22">
            <v>27.720000000000002</v>
          </cell>
          <cell r="K22">
            <v>2.6</v>
          </cell>
        </row>
        <row r="23">
          <cell r="B23">
            <v>23.208333333333332</v>
          </cell>
          <cell r="C23">
            <v>28.2</v>
          </cell>
          <cell r="D23">
            <v>18.399999999999999</v>
          </cell>
          <cell r="E23">
            <v>84.666666666666671</v>
          </cell>
          <cell r="F23">
            <v>95</v>
          </cell>
          <cell r="G23">
            <v>65</v>
          </cell>
          <cell r="H23">
            <v>16.920000000000002</v>
          </cell>
          <cell r="I23" t="str">
            <v>N</v>
          </cell>
          <cell r="J23">
            <v>42.480000000000004</v>
          </cell>
          <cell r="K23">
            <v>30.4</v>
          </cell>
        </row>
        <row r="24">
          <cell r="B24">
            <v>20.087500000000002</v>
          </cell>
          <cell r="C24">
            <v>24.9</v>
          </cell>
          <cell r="D24">
            <v>18.3</v>
          </cell>
          <cell r="E24">
            <v>92.583333333333329</v>
          </cell>
          <cell r="F24">
            <v>96</v>
          </cell>
          <cell r="G24">
            <v>80</v>
          </cell>
          <cell r="H24">
            <v>18</v>
          </cell>
          <cell r="I24" t="str">
            <v>N</v>
          </cell>
          <cell r="J24">
            <v>49.32</v>
          </cell>
          <cell r="K24">
            <v>57.2</v>
          </cell>
        </row>
        <row r="25">
          <cell r="B25">
            <v>22.875</v>
          </cell>
          <cell r="C25">
            <v>30.9</v>
          </cell>
          <cell r="D25">
            <v>17.5</v>
          </cell>
          <cell r="E25">
            <v>83.666666666666671</v>
          </cell>
          <cell r="F25">
            <v>97</v>
          </cell>
          <cell r="G25">
            <v>56</v>
          </cell>
          <cell r="H25">
            <v>11.879999999999999</v>
          </cell>
          <cell r="I25" t="str">
            <v>NO</v>
          </cell>
          <cell r="J25">
            <v>27.720000000000002</v>
          </cell>
          <cell r="K25">
            <v>0.2</v>
          </cell>
        </row>
        <row r="26">
          <cell r="B26">
            <v>24.995833333333334</v>
          </cell>
          <cell r="C26">
            <v>31.8</v>
          </cell>
          <cell r="D26">
            <v>18.399999999999999</v>
          </cell>
          <cell r="E26">
            <v>62.666666666666664</v>
          </cell>
          <cell r="F26">
            <v>90</v>
          </cell>
          <cell r="G26">
            <v>26</v>
          </cell>
          <cell r="H26">
            <v>15.48</v>
          </cell>
          <cell r="I26" t="str">
            <v>S</v>
          </cell>
          <cell r="J26">
            <v>30.6</v>
          </cell>
          <cell r="K26">
            <v>0</v>
          </cell>
        </row>
        <row r="27">
          <cell r="B27">
            <v>23.879166666666666</v>
          </cell>
          <cell r="C27">
            <v>31.5</v>
          </cell>
          <cell r="D27">
            <v>15</v>
          </cell>
          <cell r="E27">
            <v>52.875</v>
          </cell>
          <cell r="F27">
            <v>88</v>
          </cell>
          <cell r="G27">
            <v>22</v>
          </cell>
          <cell r="H27">
            <v>9.3600000000000012</v>
          </cell>
          <cell r="I27" t="str">
            <v>S</v>
          </cell>
          <cell r="J27">
            <v>22.32</v>
          </cell>
          <cell r="K27">
            <v>0</v>
          </cell>
        </row>
        <row r="28">
          <cell r="B28">
            <v>24.049999999999997</v>
          </cell>
          <cell r="C28">
            <v>31.9</v>
          </cell>
          <cell r="D28">
            <v>17.3</v>
          </cell>
          <cell r="E28">
            <v>61.666666666666664</v>
          </cell>
          <cell r="F28">
            <v>90</v>
          </cell>
          <cell r="G28">
            <v>40</v>
          </cell>
          <cell r="H28">
            <v>9</v>
          </cell>
          <cell r="I28" t="str">
            <v>SE</v>
          </cell>
          <cell r="J28">
            <v>37.800000000000004</v>
          </cell>
          <cell r="K28">
            <v>3</v>
          </cell>
        </row>
        <row r="29">
          <cell r="B29">
            <v>24.787499999999994</v>
          </cell>
          <cell r="C29">
            <v>31.3</v>
          </cell>
          <cell r="D29">
            <v>21.7</v>
          </cell>
          <cell r="E29">
            <v>81.125</v>
          </cell>
          <cell r="F29">
            <v>94</v>
          </cell>
          <cell r="G29">
            <v>52</v>
          </cell>
          <cell r="H29">
            <v>13.32</v>
          </cell>
          <cell r="I29" t="str">
            <v>SE</v>
          </cell>
          <cell r="J29">
            <v>37.800000000000004</v>
          </cell>
          <cell r="K29">
            <v>1.2</v>
          </cell>
        </row>
        <row r="30">
          <cell r="B30">
            <v>23.891666666666662</v>
          </cell>
          <cell r="C30">
            <v>27.4</v>
          </cell>
          <cell r="D30">
            <v>21.8</v>
          </cell>
          <cell r="E30">
            <v>81.791666666666671</v>
          </cell>
          <cell r="F30">
            <v>91</v>
          </cell>
          <cell r="G30">
            <v>62</v>
          </cell>
          <cell r="H30">
            <v>16.920000000000002</v>
          </cell>
          <cell r="I30" t="str">
            <v>N</v>
          </cell>
          <cell r="J30">
            <v>33.480000000000004</v>
          </cell>
          <cell r="K30">
            <v>1</v>
          </cell>
        </row>
        <row r="31">
          <cell r="B31">
            <v>24.391666666666666</v>
          </cell>
          <cell r="C31">
            <v>30.2</v>
          </cell>
          <cell r="D31">
            <v>20.8</v>
          </cell>
          <cell r="E31">
            <v>81</v>
          </cell>
          <cell r="F31">
            <v>93</v>
          </cell>
          <cell r="G31">
            <v>57</v>
          </cell>
          <cell r="H31">
            <v>14.04</v>
          </cell>
          <cell r="I31" t="str">
            <v>NO</v>
          </cell>
          <cell r="J31">
            <v>32.4</v>
          </cell>
          <cell r="K31">
            <v>0.2</v>
          </cell>
        </row>
        <row r="32">
          <cell r="B32">
            <v>24.833333333333339</v>
          </cell>
          <cell r="C32">
            <v>32.5</v>
          </cell>
          <cell r="D32">
            <v>21.2</v>
          </cell>
          <cell r="E32">
            <v>81.291666666666671</v>
          </cell>
          <cell r="F32">
            <v>94</v>
          </cell>
          <cell r="G32">
            <v>51</v>
          </cell>
          <cell r="H32">
            <v>14.4</v>
          </cell>
          <cell r="I32" t="str">
            <v>NO</v>
          </cell>
          <cell r="J32">
            <v>51.480000000000004</v>
          </cell>
          <cell r="K32">
            <v>6.4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24.983333333333331</v>
          </cell>
          <cell r="C5">
            <v>30</v>
          </cell>
          <cell r="D5">
            <v>23.1</v>
          </cell>
          <cell r="E5">
            <v>92.416666666666671</v>
          </cell>
          <cell r="F5">
            <v>99</v>
          </cell>
          <cell r="G5">
            <v>64</v>
          </cell>
          <cell r="H5">
            <v>27.36</v>
          </cell>
          <cell r="I5" t="str">
            <v>NE</v>
          </cell>
          <cell r="J5">
            <v>43.56</v>
          </cell>
          <cell r="K5">
            <v>38</v>
          </cell>
        </row>
        <row r="6">
          <cell r="B6">
            <v>25.033333333333331</v>
          </cell>
          <cell r="C6">
            <v>29.6</v>
          </cell>
          <cell r="D6">
            <v>22.5</v>
          </cell>
          <cell r="E6">
            <v>87.875</v>
          </cell>
          <cell r="F6">
            <v>99</v>
          </cell>
          <cell r="G6">
            <v>60</v>
          </cell>
          <cell r="H6">
            <v>18</v>
          </cell>
          <cell r="I6" t="str">
            <v>SO</v>
          </cell>
          <cell r="J6">
            <v>34.56</v>
          </cell>
          <cell r="K6">
            <v>25.799999999999997</v>
          </cell>
        </row>
        <row r="7">
          <cell r="B7">
            <v>25.891666666666666</v>
          </cell>
          <cell r="C7">
            <v>31</v>
          </cell>
          <cell r="D7">
            <v>22.2</v>
          </cell>
          <cell r="E7">
            <v>78.833333333333329</v>
          </cell>
          <cell r="F7">
            <v>99</v>
          </cell>
          <cell r="G7">
            <v>45</v>
          </cell>
          <cell r="H7">
            <v>22.68</v>
          </cell>
          <cell r="I7" t="str">
            <v>S</v>
          </cell>
          <cell r="J7">
            <v>36</v>
          </cell>
          <cell r="K7">
            <v>3.4000000000000004</v>
          </cell>
        </row>
        <row r="8">
          <cell r="B8">
            <v>26.154166666666669</v>
          </cell>
          <cell r="C8">
            <v>32.5</v>
          </cell>
          <cell r="D8">
            <v>20.9</v>
          </cell>
          <cell r="E8">
            <v>66</v>
          </cell>
          <cell r="F8">
            <v>86</v>
          </cell>
          <cell r="G8">
            <v>41</v>
          </cell>
          <cell r="H8">
            <v>17.64</v>
          </cell>
          <cell r="I8" t="str">
            <v>SE</v>
          </cell>
          <cell r="J8">
            <v>52.92</v>
          </cell>
          <cell r="K8">
            <v>0</v>
          </cell>
        </row>
        <row r="9">
          <cell r="B9">
            <v>26.125</v>
          </cell>
          <cell r="C9">
            <v>32.299999999999997</v>
          </cell>
          <cell r="D9">
            <v>21.3</v>
          </cell>
          <cell r="E9">
            <v>69.75</v>
          </cell>
          <cell r="F9">
            <v>95</v>
          </cell>
          <cell r="G9">
            <v>40</v>
          </cell>
          <cell r="H9">
            <v>15.840000000000002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25.166666666666671</v>
          </cell>
          <cell r="C10">
            <v>31.6</v>
          </cell>
          <cell r="D10">
            <v>21.3</v>
          </cell>
          <cell r="E10">
            <v>73.041666666666671</v>
          </cell>
          <cell r="F10">
            <v>90</v>
          </cell>
          <cell r="G10">
            <v>41</v>
          </cell>
          <cell r="H10">
            <v>19.079999999999998</v>
          </cell>
          <cell r="I10" t="str">
            <v>L</v>
          </cell>
          <cell r="J10">
            <v>33.840000000000003</v>
          </cell>
          <cell r="K10">
            <v>4.8</v>
          </cell>
        </row>
        <row r="11">
          <cell r="B11">
            <v>25.720833333333331</v>
          </cell>
          <cell r="C11">
            <v>31.8</v>
          </cell>
          <cell r="D11">
            <v>22.2</v>
          </cell>
          <cell r="E11">
            <v>72.083333333333329</v>
          </cell>
          <cell r="F11">
            <v>87</v>
          </cell>
          <cell r="G11">
            <v>40</v>
          </cell>
          <cell r="H11">
            <v>19.079999999999998</v>
          </cell>
          <cell r="I11" t="str">
            <v>NE</v>
          </cell>
          <cell r="J11">
            <v>36</v>
          </cell>
          <cell r="K11">
            <v>3.2</v>
          </cell>
        </row>
        <row r="12">
          <cell r="B12">
            <v>24.741666666666664</v>
          </cell>
          <cell r="C12">
            <v>29.1</v>
          </cell>
          <cell r="D12">
            <v>22.6</v>
          </cell>
          <cell r="E12">
            <v>81.833333333333329</v>
          </cell>
          <cell r="F12">
            <v>97</v>
          </cell>
          <cell r="G12">
            <v>65</v>
          </cell>
          <cell r="H12">
            <v>16.2</v>
          </cell>
          <cell r="I12" t="str">
            <v>NE</v>
          </cell>
          <cell r="J12">
            <v>24.840000000000003</v>
          </cell>
          <cell r="K12">
            <v>1</v>
          </cell>
        </row>
        <row r="13">
          <cell r="B13">
            <v>24.583333333333332</v>
          </cell>
          <cell r="C13">
            <v>30.6</v>
          </cell>
          <cell r="D13">
            <v>22</v>
          </cell>
          <cell r="E13">
            <v>88.083333333333329</v>
          </cell>
          <cell r="F13">
            <v>99</v>
          </cell>
          <cell r="G13">
            <v>61</v>
          </cell>
          <cell r="H13">
            <v>14.76</v>
          </cell>
          <cell r="I13" t="str">
            <v>NE</v>
          </cell>
          <cell r="J13">
            <v>48.96</v>
          </cell>
          <cell r="K13">
            <v>42.800000000000004</v>
          </cell>
        </row>
        <row r="14">
          <cell r="B14">
            <v>24.516666666666666</v>
          </cell>
          <cell r="C14">
            <v>29.5</v>
          </cell>
          <cell r="D14">
            <v>22.2</v>
          </cell>
          <cell r="E14">
            <v>86.208333333333329</v>
          </cell>
          <cell r="F14">
            <v>98</v>
          </cell>
          <cell r="G14">
            <v>61</v>
          </cell>
          <cell r="H14">
            <v>18.36</v>
          </cell>
          <cell r="I14" t="str">
            <v>NE</v>
          </cell>
          <cell r="J14">
            <v>42.480000000000004</v>
          </cell>
          <cell r="K14">
            <v>1.4</v>
          </cell>
        </row>
        <row r="15">
          <cell r="B15">
            <v>23.591666666666672</v>
          </cell>
          <cell r="C15">
            <v>27.1</v>
          </cell>
          <cell r="D15">
            <v>22</v>
          </cell>
          <cell r="E15">
            <v>92.125</v>
          </cell>
          <cell r="F15">
            <v>99</v>
          </cell>
          <cell r="G15">
            <v>69</v>
          </cell>
          <cell r="H15">
            <v>14.76</v>
          </cell>
          <cell r="I15" t="str">
            <v>NE</v>
          </cell>
          <cell r="J15">
            <v>24.48</v>
          </cell>
          <cell r="K15">
            <v>12.4</v>
          </cell>
        </row>
        <row r="16">
          <cell r="B16">
            <v>23.916666666666661</v>
          </cell>
          <cell r="C16">
            <v>30.1</v>
          </cell>
          <cell r="D16">
            <v>21.3</v>
          </cell>
          <cell r="E16">
            <v>89.625</v>
          </cell>
          <cell r="F16">
            <v>100</v>
          </cell>
          <cell r="G16">
            <v>59</v>
          </cell>
          <cell r="H16">
            <v>17.64</v>
          </cell>
          <cell r="I16" t="str">
            <v>L</v>
          </cell>
          <cell r="J16">
            <v>24.12</v>
          </cell>
          <cell r="K16">
            <v>8</v>
          </cell>
        </row>
        <row r="17">
          <cell r="B17">
            <v>25.000000000000004</v>
          </cell>
          <cell r="C17">
            <v>31.3</v>
          </cell>
          <cell r="D17">
            <v>22.1</v>
          </cell>
          <cell r="E17">
            <v>86.875</v>
          </cell>
          <cell r="F17">
            <v>99</v>
          </cell>
          <cell r="G17">
            <v>48</v>
          </cell>
          <cell r="H17">
            <v>19.8</v>
          </cell>
          <cell r="I17" t="str">
            <v>SE</v>
          </cell>
          <cell r="J17">
            <v>48.96</v>
          </cell>
          <cell r="K17">
            <v>15.399999999999999</v>
          </cell>
        </row>
        <row r="18">
          <cell r="B18">
            <v>24.641666666666669</v>
          </cell>
          <cell r="C18">
            <v>31.8</v>
          </cell>
          <cell r="D18">
            <v>20.6</v>
          </cell>
          <cell r="E18">
            <v>84.583333333333329</v>
          </cell>
          <cell r="F18">
            <v>100</v>
          </cell>
          <cell r="G18">
            <v>51</v>
          </cell>
          <cell r="H18">
            <v>22.32</v>
          </cell>
          <cell r="I18" t="str">
            <v>SE</v>
          </cell>
          <cell r="J18">
            <v>53.28</v>
          </cell>
          <cell r="K18">
            <v>30.4</v>
          </cell>
        </row>
        <row r="19">
          <cell r="B19">
            <v>24.391666666666666</v>
          </cell>
          <cell r="C19">
            <v>30.2</v>
          </cell>
          <cell r="D19">
            <v>19.5</v>
          </cell>
          <cell r="E19">
            <v>81.875</v>
          </cell>
          <cell r="F19">
            <v>99</v>
          </cell>
          <cell r="G19">
            <v>60</v>
          </cell>
          <cell r="H19">
            <v>22.68</v>
          </cell>
          <cell r="I19" t="str">
            <v>SE</v>
          </cell>
          <cell r="J19">
            <v>34.56</v>
          </cell>
          <cell r="K19">
            <v>13</v>
          </cell>
        </row>
        <row r="20">
          <cell r="B20">
            <v>24.724999999999994</v>
          </cell>
          <cell r="C20">
            <v>32.799999999999997</v>
          </cell>
          <cell r="D20">
            <v>20.3</v>
          </cell>
          <cell r="E20">
            <v>75.5</v>
          </cell>
          <cell r="F20">
            <v>96</v>
          </cell>
          <cell r="G20">
            <v>41</v>
          </cell>
          <cell r="H20">
            <v>19.8</v>
          </cell>
          <cell r="I20" t="str">
            <v>L</v>
          </cell>
          <cell r="J20">
            <v>49.32</v>
          </cell>
          <cell r="K20">
            <v>0.2</v>
          </cell>
        </row>
        <row r="21">
          <cell r="B21">
            <v>24.291666666666668</v>
          </cell>
          <cell r="C21">
            <v>31.8</v>
          </cell>
          <cell r="D21">
            <v>21.2</v>
          </cell>
          <cell r="E21">
            <v>80.625</v>
          </cell>
          <cell r="F21">
            <v>97</v>
          </cell>
          <cell r="G21">
            <v>44</v>
          </cell>
          <cell r="H21">
            <v>17.28</v>
          </cell>
          <cell r="I21" t="str">
            <v>SE</v>
          </cell>
          <cell r="J21">
            <v>34.200000000000003</v>
          </cell>
          <cell r="K21">
            <v>3.6</v>
          </cell>
        </row>
        <row r="22">
          <cell r="B22">
            <v>23.8125</v>
          </cell>
          <cell r="C22">
            <v>30.7</v>
          </cell>
          <cell r="D22">
            <v>20.6</v>
          </cell>
          <cell r="E22">
            <v>81.833333333333329</v>
          </cell>
          <cell r="F22">
            <v>98</v>
          </cell>
          <cell r="G22">
            <v>50</v>
          </cell>
          <cell r="H22">
            <v>21.96</v>
          </cell>
          <cell r="I22" t="str">
            <v>NE</v>
          </cell>
          <cell r="J22">
            <v>46.800000000000004</v>
          </cell>
          <cell r="K22">
            <v>1</v>
          </cell>
        </row>
        <row r="23">
          <cell r="B23">
            <v>24.070833333333329</v>
          </cell>
          <cell r="C23">
            <v>29.8</v>
          </cell>
          <cell r="D23">
            <v>21.3</v>
          </cell>
          <cell r="E23">
            <v>83.75</v>
          </cell>
          <cell r="F23">
            <v>99</v>
          </cell>
          <cell r="G23">
            <v>59</v>
          </cell>
          <cell r="H23">
            <v>25.2</v>
          </cell>
          <cell r="I23" t="str">
            <v>NE</v>
          </cell>
          <cell r="J23">
            <v>52.2</v>
          </cell>
          <cell r="K23">
            <v>7</v>
          </cell>
        </row>
        <row r="24">
          <cell r="B24">
            <v>23.029166666666669</v>
          </cell>
          <cell r="C24">
            <v>29.5</v>
          </cell>
          <cell r="D24">
            <v>19.7</v>
          </cell>
          <cell r="E24">
            <v>90.5</v>
          </cell>
          <cell r="F24">
            <v>99</v>
          </cell>
          <cell r="G24">
            <v>63</v>
          </cell>
          <cell r="H24">
            <v>32.4</v>
          </cell>
          <cell r="I24" t="str">
            <v>NE</v>
          </cell>
          <cell r="J24">
            <v>55.440000000000005</v>
          </cell>
          <cell r="K24">
            <v>6</v>
          </cell>
        </row>
        <row r="25">
          <cell r="B25">
            <v>21.175000000000004</v>
          </cell>
          <cell r="C25">
            <v>23.9</v>
          </cell>
          <cell r="D25">
            <v>19.8</v>
          </cell>
          <cell r="E25">
            <v>93.958333333333329</v>
          </cell>
          <cell r="F25">
            <v>100</v>
          </cell>
          <cell r="G25">
            <v>74</v>
          </cell>
          <cell r="H25">
            <v>14.04</v>
          </cell>
          <cell r="I25" t="str">
            <v>NE</v>
          </cell>
          <cell r="J25">
            <v>38.159999999999997</v>
          </cell>
          <cell r="K25">
            <v>15.6</v>
          </cell>
        </row>
        <row r="26">
          <cell r="B26">
            <v>23.441666666666666</v>
          </cell>
          <cell r="C26">
            <v>29.8</v>
          </cell>
          <cell r="D26">
            <v>20.399999999999999</v>
          </cell>
          <cell r="E26">
            <v>86.416666666666671</v>
          </cell>
          <cell r="F26">
            <v>100</v>
          </cell>
          <cell r="G26">
            <v>59</v>
          </cell>
          <cell r="H26">
            <v>15.840000000000002</v>
          </cell>
          <cell r="I26" t="str">
            <v>S</v>
          </cell>
          <cell r="J26">
            <v>28.08</v>
          </cell>
          <cell r="K26">
            <v>0</v>
          </cell>
        </row>
        <row r="27">
          <cell r="B27">
            <v>23.695833333333336</v>
          </cell>
          <cell r="C27">
            <v>28.2</v>
          </cell>
          <cell r="D27">
            <v>20.9</v>
          </cell>
          <cell r="E27">
            <v>88.541666666666671</v>
          </cell>
          <cell r="F27">
            <v>100</v>
          </cell>
          <cell r="G27">
            <v>62</v>
          </cell>
          <cell r="H27">
            <v>13.32</v>
          </cell>
          <cell r="I27" t="str">
            <v>SE</v>
          </cell>
          <cell r="J27">
            <v>30.96</v>
          </cell>
          <cell r="K27">
            <v>18.600000000000001</v>
          </cell>
        </row>
        <row r="28">
          <cell r="B28">
            <v>24.004166666666674</v>
          </cell>
          <cell r="C28">
            <v>30.2</v>
          </cell>
          <cell r="D28">
            <v>21.6</v>
          </cell>
          <cell r="E28">
            <v>86.541666666666671</v>
          </cell>
          <cell r="F28">
            <v>100</v>
          </cell>
          <cell r="G28">
            <v>48</v>
          </cell>
          <cell r="H28">
            <v>16.559999999999999</v>
          </cell>
          <cell r="I28" t="str">
            <v>NE</v>
          </cell>
          <cell r="J28">
            <v>31.680000000000003</v>
          </cell>
          <cell r="K28">
            <v>35.799999999999997</v>
          </cell>
        </row>
        <row r="29">
          <cell r="B29">
            <v>23.833333333333339</v>
          </cell>
          <cell r="C29">
            <v>30.5</v>
          </cell>
          <cell r="D29">
            <v>21.4</v>
          </cell>
          <cell r="E29">
            <v>86.916666666666671</v>
          </cell>
          <cell r="F29">
            <v>100</v>
          </cell>
          <cell r="G29">
            <v>52</v>
          </cell>
          <cell r="H29">
            <v>15.48</v>
          </cell>
          <cell r="I29" t="str">
            <v>L</v>
          </cell>
          <cell r="J29">
            <v>30.96</v>
          </cell>
          <cell r="K29">
            <v>3</v>
          </cell>
        </row>
        <row r="30">
          <cell r="B30">
            <v>22.8125</v>
          </cell>
          <cell r="C30">
            <v>28.1</v>
          </cell>
          <cell r="D30">
            <v>20.7</v>
          </cell>
          <cell r="E30">
            <v>91.375</v>
          </cell>
          <cell r="F30">
            <v>99</v>
          </cell>
          <cell r="G30">
            <v>67</v>
          </cell>
          <cell r="H30">
            <v>17.28</v>
          </cell>
          <cell r="I30" t="str">
            <v>L</v>
          </cell>
          <cell r="J30">
            <v>37.800000000000004</v>
          </cell>
          <cell r="K30">
            <v>10.4</v>
          </cell>
        </row>
        <row r="31">
          <cell r="B31">
            <v>24.795833333333331</v>
          </cell>
          <cell r="C31">
            <v>31.5</v>
          </cell>
          <cell r="D31">
            <v>21.5</v>
          </cell>
          <cell r="E31">
            <v>79.416666666666671</v>
          </cell>
          <cell r="F31">
            <v>96</v>
          </cell>
          <cell r="G31">
            <v>48</v>
          </cell>
          <cell r="H31">
            <v>29.880000000000003</v>
          </cell>
          <cell r="I31" t="str">
            <v>NE</v>
          </cell>
          <cell r="J31">
            <v>54</v>
          </cell>
          <cell r="K31">
            <v>15.4</v>
          </cell>
        </row>
        <row r="32">
          <cell r="B32">
            <v>25.474999999999998</v>
          </cell>
          <cell r="C32">
            <v>31.6</v>
          </cell>
          <cell r="D32">
            <v>21.9</v>
          </cell>
          <cell r="E32">
            <v>79.666666666666671</v>
          </cell>
          <cell r="F32">
            <v>99</v>
          </cell>
          <cell r="G32">
            <v>47</v>
          </cell>
          <cell r="H32">
            <v>18</v>
          </cell>
          <cell r="I32" t="str">
            <v>N</v>
          </cell>
          <cell r="J32">
            <v>38.880000000000003</v>
          </cell>
          <cell r="K32">
            <v>15.2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>
        <row r="5">
          <cell r="B5">
            <v>26.908333333333342</v>
          </cell>
          <cell r="C5">
            <v>34.6</v>
          </cell>
          <cell r="D5">
            <v>21.7</v>
          </cell>
          <cell r="E5">
            <v>64.875</v>
          </cell>
          <cell r="F5">
            <v>85</v>
          </cell>
          <cell r="G5">
            <v>36</v>
          </cell>
          <cell r="H5">
            <v>10.08</v>
          </cell>
          <cell r="I5" t="str">
            <v>SE</v>
          </cell>
          <cell r="J5">
            <v>24.840000000000003</v>
          </cell>
          <cell r="K5">
            <v>0</v>
          </cell>
        </row>
        <row r="6">
          <cell r="B6">
            <v>26.404166666666672</v>
          </cell>
          <cell r="C6">
            <v>34.5</v>
          </cell>
          <cell r="D6">
            <v>20</v>
          </cell>
          <cell r="E6">
            <v>64.625</v>
          </cell>
          <cell r="F6">
            <v>89</v>
          </cell>
          <cell r="G6">
            <v>35</v>
          </cell>
          <cell r="H6">
            <v>11.16</v>
          </cell>
          <cell r="I6" t="str">
            <v>S</v>
          </cell>
          <cell r="J6">
            <v>27.720000000000002</v>
          </cell>
          <cell r="K6">
            <v>0</v>
          </cell>
        </row>
        <row r="7">
          <cell r="B7">
            <v>27.349999999999998</v>
          </cell>
          <cell r="C7">
            <v>34.200000000000003</v>
          </cell>
          <cell r="D7">
            <v>21.2</v>
          </cell>
          <cell r="E7">
            <v>63.791666666666664</v>
          </cell>
          <cell r="F7">
            <v>89</v>
          </cell>
          <cell r="G7">
            <v>36</v>
          </cell>
          <cell r="H7">
            <v>12.24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27.458333333333332</v>
          </cell>
          <cell r="C8">
            <v>34.200000000000003</v>
          </cell>
          <cell r="D8">
            <v>20.8</v>
          </cell>
          <cell r="E8">
            <v>58.291666666666664</v>
          </cell>
          <cell r="F8">
            <v>79</v>
          </cell>
          <cell r="G8">
            <v>38</v>
          </cell>
          <cell r="H8">
            <v>9.3600000000000012</v>
          </cell>
          <cell r="I8" t="str">
            <v>SE</v>
          </cell>
          <cell r="J8">
            <v>31.319999999999997</v>
          </cell>
          <cell r="K8">
            <v>0</v>
          </cell>
        </row>
        <row r="9">
          <cell r="B9">
            <v>27.087500000000002</v>
          </cell>
          <cell r="C9">
            <v>35</v>
          </cell>
          <cell r="D9">
            <v>20.6</v>
          </cell>
          <cell r="E9">
            <v>61.833333333333336</v>
          </cell>
          <cell r="F9">
            <v>86</v>
          </cell>
          <cell r="G9">
            <v>34</v>
          </cell>
          <cell r="H9">
            <v>10.44</v>
          </cell>
          <cell r="I9" t="str">
            <v>SE</v>
          </cell>
          <cell r="J9">
            <v>26.64</v>
          </cell>
          <cell r="K9">
            <v>0</v>
          </cell>
        </row>
        <row r="10">
          <cell r="B10">
            <v>27.279166666666669</v>
          </cell>
          <cell r="C10">
            <v>35</v>
          </cell>
          <cell r="D10">
            <v>20.6</v>
          </cell>
          <cell r="E10">
            <v>58.125</v>
          </cell>
          <cell r="F10">
            <v>83</v>
          </cell>
          <cell r="G10">
            <v>26</v>
          </cell>
          <cell r="H10">
            <v>8.2799999999999994</v>
          </cell>
          <cell r="I10" t="str">
            <v>S</v>
          </cell>
          <cell r="J10">
            <v>23.400000000000002</v>
          </cell>
          <cell r="K10">
            <v>0</v>
          </cell>
        </row>
        <row r="11">
          <cell r="B11">
            <v>28.133333333333326</v>
          </cell>
          <cell r="C11">
            <v>35.700000000000003</v>
          </cell>
          <cell r="D11">
            <v>22.3</v>
          </cell>
          <cell r="E11">
            <v>52.875</v>
          </cell>
          <cell r="F11">
            <v>69</v>
          </cell>
          <cell r="G11">
            <v>32</v>
          </cell>
          <cell r="H11">
            <v>7.2</v>
          </cell>
          <cell r="I11" t="str">
            <v>S</v>
          </cell>
          <cell r="J11">
            <v>20.88</v>
          </cell>
          <cell r="K11">
            <v>0</v>
          </cell>
        </row>
        <row r="12">
          <cell r="B12">
            <v>28.849999999999998</v>
          </cell>
          <cell r="C12">
            <v>36.299999999999997</v>
          </cell>
          <cell r="D12">
            <v>23.2</v>
          </cell>
          <cell r="E12">
            <v>60.333333333333336</v>
          </cell>
          <cell r="F12">
            <v>86</v>
          </cell>
          <cell r="G12">
            <v>32</v>
          </cell>
          <cell r="H12">
            <v>10.08</v>
          </cell>
          <cell r="I12" t="str">
            <v>N</v>
          </cell>
          <cell r="J12">
            <v>28.44</v>
          </cell>
          <cell r="K12">
            <v>0</v>
          </cell>
        </row>
        <row r="13">
          <cell r="B13">
            <v>29.616666666666664</v>
          </cell>
          <cell r="C13">
            <v>37</v>
          </cell>
          <cell r="D13">
            <v>23.9</v>
          </cell>
          <cell r="E13">
            <v>59</v>
          </cell>
          <cell r="F13">
            <v>81</v>
          </cell>
          <cell r="G13">
            <v>28</v>
          </cell>
          <cell r="H13">
            <v>10.8</v>
          </cell>
          <cell r="I13" t="str">
            <v>N</v>
          </cell>
          <cell r="J13">
            <v>31.319999999999997</v>
          </cell>
          <cell r="K13">
            <v>0</v>
          </cell>
        </row>
        <row r="14">
          <cell r="B14">
            <v>26.462500000000002</v>
          </cell>
          <cell r="C14">
            <v>31.8</v>
          </cell>
          <cell r="D14">
            <v>22</v>
          </cell>
          <cell r="E14">
            <v>76.333333333333329</v>
          </cell>
          <cell r="F14">
            <v>93</v>
          </cell>
          <cell r="G14">
            <v>52</v>
          </cell>
          <cell r="H14">
            <v>15.840000000000002</v>
          </cell>
          <cell r="I14" t="str">
            <v>NE</v>
          </cell>
          <cell r="J14">
            <v>37.440000000000005</v>
          </cell>
          <cell r="K14">
            <v>8.4</v>
          </cell>
        </row>
        <row r="15">
          <cell r="B15">
            <v>25.491666666666671</v>
          </cell>
          <cell r="C15">
            <v>33.9</v>
          </cell>
          <cell r="D15">
            <v>22.1</v>
          </cell>
          <cell r="E15">
            <v>82.583333333333329</v>
          </cell>
          <cell r="F15">
            <v>96</v>
          </cell>
          <cell r="G15">
            <v>47</v>
          </cell>
          <cell r="H15">
            <v>15.48</v>
          </cell>
          <cell r="I15" t="str">
            <v>NO</v>
          </cell>
          <cell r="J15">
            <v>37.080000000000005</v>
          </cell>
          <cell r="K15">
            <v>2.6</v>
          </cell>
        </row>
        <row r="16">
          <cell r="B16">
            <v>25.658333333333335</v>
          </cell>
          <cell r="C16">
            <v>30.4</v>
          </cell>
          <cell r="D16">
            <v>22.8</v>
          </cell>
          <cell r="E16">
            <v>83.75</v>
          </cell>
          <cell r="F16">
            <v>95</v>
          </cell>
          <cell r="G16">
            <v>61</v>
          </cell>
          <cell r="H16">
            <v>7.2</v>
          </cell>
          <cell r="I16" t="str">
            <v>SO</v>
          </cell>
          <cell r="J16">
            <v>24.12</v>
          </cell>
          <cell r="K16">
            <v>1.6</v>
          </cell>
        </row>
        <row r="17">
          <cell r="B17">
            <v>26.250000000000004</v>
          </cell>
          <cell r="C17">
            <v>33.700000000000003</v>
          </cell>
          <cell r="D17">
            <v>21.6</v>
          </cell>
          <cell r="E17">
            <v>80.166666666666671</v>
          </cell>
          <cell r="F17">
            <v>95</v>
          </cell>
          <cell r="G17">
            <v>48</v>
          </cell>
          <cell r="H17">
            <v>10.8</v>
          </cell>
          <cell r="I17" t="str">
            <v>S</v>
          </cell>
          <cell r="J17">
            <v>36.36</v>
          </cell>
          <cell r="K17">
            <v>3.2</v>
          </cell>
        </row>
        <row r="18">
          <cell r="B18">
            <v>24.345833333333331</v>
          </cell>
          <cell r="C18">
            <v>30.8</v>
          </cell>
          <cell r="D18">
            <v>20.7</v>
          </cell>
          <cell r="E18">
            <v>84</v>
          </cell>
          <cell r="F18">
            <v>97</v>
          </cell>
          <cell r="G18">
            <v>59</v>
          </cell>
          <cell r="H18">
            <v>10.44</v>
          </cell>
          <cell r="I18" t="str">
            <v>SE</v>
          </cell>
          <cell r="J18">
            <v>24.840000000000003</v>
          </cell>
          <cell r="K18">
            <v>17.999999999999996</v>
          </cell>
        </row>
        <row r="19">
          <cell r="B19">
            <v>26.316666666666666</v>
          </cell>
          <cell r="C19">
            <v>33.4</v>
          </cell>
          <cell r="D19">
            <v>21.3</v>
          </cell>
          <cell r="E19">
            <v>73.5</v>
          </cell>
          <cell r="F19">
            <v>92</v>
          </cell>
          <cell r="G19">
            <v>45</v>
          </cell>
          <cell r="H19">
            <v>9.3600000000000012</v>
          </cell>
          <cell r="I19" t="str">
            <v>SE</v>
          </cell>
          <cell r="J19">
            <v>32.76</v>
          </cell>
          <cell r="K19">
            <v>0</v>
          </cell>
        </row>
        <row r="20">
          <cell r="B20">
            <v>26.608333333333334</v>
          </cell>
          <cell r="C20">
            <v>34.6</v>
          </cell>
          <cell r="D20">
            <v>21</v>
          </cell>
          <cell r="E20">
            <v>69.916666666666671</v>
          </cell>
          <cell r="F20">
            <v>92</v>
          </cell>
          <cell r="G20">
            <v>40</v>
          </cell>
          <cell r="H20">
            <v>9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25.504166666666666</v>
          </cell>
          <cell r="C21">
            <v>28.6</v>
          </cell>
          <cell r="D21">
            <v>21.9</v>
          </cell>
          <cell r="E21">
            <v>72.291666666666671</v>
          </cell>
          <cell r="F21">
            <v>84</v>
          </cell>
          <cell r="G21">
            <v>62</v>
          </cell>
          <cell r="H21">
            <v>14.04</v>
          </cell>
          <cell r="I21" t="str">
            <v>L</v>
          </cell>
          <cell r="J21">
            <v>27.720000000000002</v>
          </cell>
          <cell r="K21">
            <v>0</v>
          </cell>
        </row>
        <row r="22">
          <cell r="B22">
            <v>24.520833333333332</v>
          </cell>
          <cell r="C22">
            <v>31.9</v>
          </cell>
          <cell r="D22">
            <v>21.3</v>
          </cell>
          <cell r="E22">
            <v>79.958333333333329</v>
          </cell>
          <cell r="F22">
            <v>96</v>
          </cell>
          <cell r="G22">
            <v>49</v>
          </cell>
          <cell r="H22">
            <v>8.64</v>
          </cell>
          <cell r="I22" t="str">
            <v>NO</v>
          </cell>
          <cell r="J22">
            <v>50.76</v>
          </cell>
          <cell r="K22">
            <v>12.2</v>
          </cell>
        </row>
        <row r="23">
          <cell r="B23">
            <v>24.445833333333329</v>
          </cell>
          <cell r="C23">
            <v>30.9</v>
          </cell>
          <cell r="D23">
            <v>21.9</v>
          </cell>
          <cell r="E23">
            <v>83.375</v>
          </cell>
          <cell r="F23">
            <v>95</v>
          </cell>
          <cell r="G23">
            <v>55</v>
          </cell>
          <cell r="H23">
            <v>15.120000000000001</v>
          </cell>
          <cell r="I23" t="str">
            <v>N</v>
          </cell>
          <cell r="J23">
            <v>42.84</v>
          </cell>
          <cell r="K23">
            <v>2.2000000000000002</v>
          </cell>
        </row>
        <row r="24">
          <cell r="B24">
            <v>22.508333333333329</v>
          </cell>
          <cell r="C24">
            <v>26.6</v>
          </cell>
          <cell r="D24">
            <v>19.399999999999999</v>
          </cell>
          <cell r="E24">
            <v>87.416666666666671</v>
          </cell>
          <cell r="F24">
            <v>96</v>
          </cell>
          <cell r="G24">
            <v>63</v>
          </cell>
          <cell r="H24">
            <v>16.559999999999999</v>
          </cell>
          <cell r="I24" t="str">
            <v>SO</v>
          </cell>
          <cell r="J24">
            <v>34.56</v>
          </cell>
          <cell r="K24">
            <v>16.399999999999999</v>
          </cell>
        </row>
        <row r="25">
          <cell r="B25">
            <v>25.079166666666669</v>
          </cell>
          <cell r="C25">
            <v>33.200000000000003</v>
          </cell>
          <cell r="D25">
            <v>19.8</v>
          </cell>
          <cell r="E25">
            <v>76.833333333333329</v>
          </cell>
          <cell r="F25">
            <v>97</v>
          </cell>
          <cell r="G25">
            <v>42</v>
          </cell>
          <cell r="H25">
            <v>8.64</v>
          </cell>
          <cell r="I25" t="str">
            <v>O</v>
          </cell>
          <cell r="J25">
            <v>21.240000000000002</v>
          </cell>
          <cell r="K25">
            <v>0.2</v>
          </cell>
        </row>
        <row r="26">
          <cell r="B26">
            <v>26.854166666666668</v>
          </cell>
          <cell r="C26">
            <v>33.9</v>
          </cell>
          <cell r="D26">
            <v>21.2</v>
          </cell>
          <cell r="E26">
            <v>63.416666666666664</v>
          </cell>
          <cell r="F26">
            <v>91</v>
          </cell>
          <cell r="G26">
            <v>32</v>
          </cell>
          <cell r="H26">
            <v>12.96</v>
          </cell>
          <cell r="I26" t="str">
            <v>SO</v>
          </cell>
          <cell r="J26">
            <v>27.720000000000002</v>
          </cell>
          <cell r="K26">
            <v>0</v>
          </cell>
        </row>
        <row r="27">
          <cell r="B27">
            <v>26.329166666666662</v>
          </cell>
          <cell r="C27">
            <v>34.5</v>
          </cell>
          <cell r="D27">
            <v>17.8</v>
          </cell>
          <cell r="E27">
            <v>53.458333333333336</v>
          </cell>
          <cell r="F27">
            <v>80</v>
          </cell>
          <cell r="G27">
            <v>28</v>
          </cell>
          <cell r="H27">
            <v>6.84</v>
          </cell>
          <cell r="I27" t="str">
            <v>SO</v>
          </cell>
          <cell r="J27">
            <v>18.720000000000002</v>
          </cell>
          <cell r="K27">
            <v>0</v>
          </cell>
        </row>
        <row r="28">
          <cell r="B28">
            <v>26.849999999999998</v>
          </cell>
          <cell r="C28">
            <v>35.700000000000003</v>
          </cell>
          <cell r="D28">
            <v>21</v>
          </cell>
          <cell r="E28">
            <v>65.5</v>
          </cell>
          <cell r="F28">
            <v>87</v>
          </cell>
          <cell r="G28">
            <v>40</v>
          </cell>
          <cell r="H28">
            <v>8.2799999999999994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26.820833333333326</v>
          </cell>
          <cell r="C29">
            <v>34.6</v>
          </cell>
          <cell r="D29">
            <v>23.3</v>
          </cell>
          <cell r="E29">
            <v>72</v>
          </cell>
          <cell r="F29">
            <v>92</v>
          </cell>
          <cell r="G29">
            <v>43</v>
          </cell>
          <cell r="H29">
            <v>10.08</v>
          </cell>
          <cell r="I29" t="str">
            <v>SE</v>
          </cell>
          <cell r="J29">
            <v>42.84</v>
          </cell>
          <cell r="K29">
            <v>0</v>
          </cell>
        </row>
        <row r="30">
          <cell r="B30">
            <v>24.683333333333337</v>
          </cell>
          <cell r="C30">
            <v>29.3</v>
          </cell>
          <cell r="D30">
            <v>22.5</v>
          </cell>
          <cell r="E30">
            <v>81.708333333333329</v>
          </cell>
          <cell r="F30">
            <v>95</v>
          </cell>
          <cell r="G30">
            <v>61</v>
          </cell>
          <cell r="H30">
            <v>9.7200000000000006</v>
          </cell>
          <cell r="I30" t="str">
            <v>SO</v>
          </cell>
          <cell r="J30">
            <v>27.720000000000002</v>
          </cell>
          <cell r="K30">
            <v>4.2</v>
          </cell>
        </row>
        <row r="31">
          <cell r="B31">
            <v>25.162500000000005</v>
          </cell>
          <cell r="C31">
            <v>33.6</v>
          </cell>
          <cell r="D31">
            <v>22.3</v>
          </cell>
          <cell r="E31">
            <v>82.75</v>
          </cell>
          <cell r="F31">
            <v>96</v>
          </cell>
          <cell r="G31">
            <v>45</v>
          </cell>
          <cell r="H31">
            <v>11.520000000000001</v>
          </cell>
          <cell r="I31" t="str">
            <v>N</v>
          </cell>
          <cell r="J31">
            <v>32.04</v>
          </cell>
          <cell r="K31">
            <v>3.2</v>
          </cell>
        </row>
        <row r="32">
          <cell r="B32">
            <v>25.762499999999999</v>
          </cell>
          <cell r="C32">
            <v>35.299999999999997</v>
          </cell>
          <cell r="D32">
            <v>21.4</v>
          </cell>
          <cell r="E32">
            <v>80.458333333333329</v>
          </cell>
          <cell r="F32">
            <v>96</v>
          </cell>
          <cell r="G32">
            <v>46</v>
          </cell>
          <cell r="H32">
            <v>9.7200000000000006</v>
          </cell>
          <cell r="I32" t="str">
            <v>NE</v>
          </cell>
          <cell r="J32">
            <v>69.12</v>
          </cell>
          <cell r="K32">
            <v>8.8000000000000007</v>
          </cell>
        </row>
        <row r="33">
          <cell r="I33" t="str">
            <v>SE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>
        <row r="5">
          <cell r="B5" t="str">
            <v>*</v>
          </cell>
        </row>
        <row r="6">
          <cell r="B6" t="str">
            <v>*</v>
          </cell>
        </row>
        <row r="7">
          <cell r="B7" t="str">
            <v>*</v>
          </cell>
        </row>
        <row r="8">
          <cell r="B8" t="str">
            <v>*</v>
          </cell>
        </row>
        <row r="9">
          <cell r="B9" t="str">
            <v>*</v>
          </cell>
        </row>
        <row r="10">
          <cell r="B10" t="str">
            <v>*</v>
          </cell>
        </row>
        <row r="11">
          <cell r="B11" t="str">
            <v>*</v>
          </cell>
        </row>
        <row r="12">
          <cell r="B12" t="str">
            <v>*</v>
          </cell>
        </row>
        <row r="13">
          <cell r="B13" t="str">
            <v>*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>
            <v>23.82083333333334</v>
          </cell>
          <cell r="C27">
            <v>31.1</v>
          </cell>
          <cell r="D27">
            <v>16.8</v>
          </cell>
          <cell r="E27">
            <v>66.5</v>
          </cell>
          <cell r="F27">
            <v>94</v>
          </cell>
          <cell r="G27">
            <v>36</v>
          </cell>
          <cell r="H27">
            <v>18</v>
          </cell>
          <cell r="I27" t="str">
            <v>S</v>
          </cell>
          <cell r="J27">
            <v>29.880000000000003</v>
          </cell>
          <cell r="K27">
            <v>0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I33" t="str">
            <v>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27.395833333333339</v>
          </cell>
          <cell r="C5">
            <v>32.799999999999997</v>
          </cell>
          <cell r="D5">
            <v>24.9</v>
          </cell>
          <cell r="E5">
            <v>83.208333333333329</v>
          </cell>
          <cell r="F5">
            <v>94</v>
          </cell>
          <cell r="G5">
            <v>57</v>
          </cell>
          <cell r="H5">
            <v>11.16</v>
          </cell>
          <cell r="I5" t="str">
            <v>SE</v>
          </cell>
          <cell r="J5">
            <v>23.040000000000003</v>
          </cell>
          <cell r="K5">
            <v>2.2000000000000002</v>
          </cell>
        </row>
        <row r="6">
          <cell r="B6">
            <v>27.691666666666666</v>
          </cell>
          <cell r="C6">
            <v>33.5</v>
          </cell>
          <cell r="D6">
            <v>24.2</v>
          </cell>
          <cell r="E6">
            <v>73.25</v>
          </cell>
          <cell r="F6">
            <v>96</v>
          </cell>
          <cell r="G6">
            <v>35</v>
          </cell>
          <cell r="H6">
            <v>8.64</v>
          </cell>
          <cell r="I6" t="str">
            <v>SE</v>
          </cell>
          <cell r="J6">
            <v>20.16</v>
          </cell>
          <cell r="K6">
            <v>0</v>
          </cell>
        </row>
        <row r="7">
          <cell r="B7">
            <v>27.958333333333329</v>
          </cell>
          <cell r="C7">
            <v>34.5</v>
          </cell>
          <cell r="D7">
            <v>22.5</v>
          </cell>
          <cell r="E7">
            <v>65.791666666666671</v>
          </cell>
          <cell r="F7">
            <v>95</v>
          </cell>
          <cell r="G7">
            <v>33</v>
          </cell>
          <cell r="H7">
            <v>12.96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27.370833333333334</v>
          </cell>
          <cell r="C8">
            <v>34.9</v>
          </cell>
          <cell r="D8">
            <v>20.7</v>
          </cell>
          <cell r="E8">
            <v>65.625</v>
          </cell>
          <cell r="F8">
            <v>91</v>
          </cell>
          <cell r="G8">
            <v>36</v>
          </cell>
          <cell r="H8">
            <v>13.32</v>
          </cell>
          <cell r="I8" t="str">
            <v>SE</v>
          </cell>
          <cell r="J8">
            <v>25.92</v>
          </cell>
          <cell r="K8">
            <v>0</v>
          </cell>
        </row>
        <row r="9">
          <cell r="B9">
            <v>28.412500000000005</v>
          </cell>
          <cell r="C9">
            <v>36.1</v>
          </cell>
          <cell r="D9">
            <v>21.1</v>
          </cell>
          <cell r="E9">
            <v>59.125</v>
          </cell>
          <cell r="F9">
            <v>85</v>
          </cell>
          <cell r="G9">
            <v>33</v>
          </cell>
          <cell r="H9">
            <v>6.48</v>
          </cell>
          <cell r="I9" t="str">
            <v>SE</v>
          </cell>
          <cell r="J9">
            <v>20.16</v>
          </cell>
          <cell r="K9">
            <v>0</v>
          </cell>
        </row>
        <row r="10">
          <cell r="B10">
            <v>29.241666666666674</v>
          </cell>
          <cell r="C10">
            <v>36.200000000000003</v>
          </cell>
          <cell r="D10">
            <v>23.1</v>
          </cell>
          <cell r="E10">
            <v>60.291666666666664</v>
          </cell>
          <cell r="F10">
            <v>87</v>
          </cell>
          <cell r="G10">
            <v>34</v>
          </cell>
          <cell r="H10">
            <v>10.08</v>
          </cell>
          <cell r="I10" t="str">
            <v>N</v>
          </cell>
          <cell r="J10">
            <v>27.36</v>
          </cell>
          <cell r="K10">
            <v>0</v>
          </cell>
        </row>
        <row r="11">
          <cell r="B11">
            <v>28.495833333333334</v>
          </cell>
          <cell r="C11">
            <v>36.700000000000003</v>
          </cell>
          <cell r="D11">
            <v>22.5</v>
          </cell>
          <cell r="E11">
            <v>70.208333333333329</v>
          </cell>
          <cell r="F11">
            <v>92</v>
          </cell>
          <cell r="G11">
            <v>39</v>
          </cell>
          <cell r="H11">
            <v>11.16</v>
          </cell>
          <cell r="I11" t="str">
            <v>SE</v>
          </cell>
          <cell r="J11">
            <v>27.36</v>
          </cell>
          <cell r="K11">
            <v>0.2</v>
          </cell>
        </row>
        <row r="12">
          <cell r="B12">
            <v>27.662499999999998</v>
          </cell>
          <cell r="C12">
            <v>34.6</v>
          </cell>
          <cell r="D12">
            <v>23.4</v>
          </cell>
          <cell r="E12">
            <v>74.625</v>
          </cell>
          <cell r="F12">
            <v>94</v>
          </cell>
          <cell r="G12">
            <v>45</v>
          </cell>
          <cell r="H12">
            <v>11.16</v>
          </cell>
          <cell r="I12" t="str">
            <v>NO</v>
          </cell>
          <cell r="J12">
            <v>29.16</v>
          </cell>
          <cell r="K12">
            <v>0.2</v>
          </cell>
        </row>
        <row r="13">
          <cell r="B13">
            <v>27.641666666666666</v>
          </cell>
          <cell r="C13">
            <v>34.700000000000003</v>
          </cell>
          <cell r="D13">
            <v>23.8</v>
          </cell>
          <cell r="E13">
            <v>79.333333333333329</v>
          </cell>
          <cell r="F13">
            <v>95</v>
          </cell>
          <cell r="G13">
            <v>51</v>
          </cell>
          <cell r="H13">
            <v>21.240000000000002</v>
          </cell>
          <cell r="I13" t="str">
            <v>N</v>
          </cell>
          <cell r="J13">
            <v>39.96</v>
          </cell>
          <cell r="K13">
            <v>1.6</v>
          </cell>
        </row>
        <row r="14">
          <cell r="B14">
            <v>26.366666666666671</v>
          </cell>
          <cell r="C14">
            <v>32.200000000000003</v>
          </cell>
          <cell r="D14">
            <v>24.1</v>
          </cell>
          <cell r="E14">
            <v>83.666666666666671</v>
          </cell>
          <cell r="F14">
            <v>95</v>
          </cell>
          <cell r="G14">
            <v>60</v>
          </cell>
          <cell r="H14">
            <v>22.32</v>
          </cell>
          <cell r="I14" t="str">
            <v>N</v>
          </cell>
          <cell r="J14">
            <v>41.4</v>
          </cell>
          <cell r="K14">
            <v>0</v>
          </cell>
        </row>
        <row r="15">
          <cell r="B15">
            <v>24.8</v>
          </cell>
          <cell r="C15">
            <v>28.8</v>
          </cell>
          <cell r="D15">
            <v>23.6</v>
          </cell>
          <cell r="E15">
            <v>90</v>
          </cell>
          <cell r="F15">
            <v>95</v>
          </cell>
          <cell r="G15">
            <v>72</v>
          </cell>
          <cell r="H15">
            <v>14.04</v>
          </cell>
          <cell r="I15" t="str">
            <v>NO</v>
          </cell>
          <cell r="J15">
            <v>31.680000000000003</v>
          </cell>
          <cell r="K15">
            <v>18.2</v>
          </cell>
        </row>
        <row r="16">
          <cell r="B16">
            <v>25.141666666666666</v>
          </cell>
          <cell r="C16">
            <v>30.9</v>
          </cell>
          <cell r="D16">
            <v>23.1</v>
          </cell>
          <cell r="E16">
            <v>89.166666666666671</v>
          </cell>
          <cell r="F16">
            <v>96</v>
          </cell>
          <cell r="G16">
            <v>62</v>
          </cell>
          <cell r="H16">
            <v>14.04</v>
          </cell>
          <cell r="I16" t="str">
            <v>NO</v>
          </cell>
          <cell r="J16">
            <v>26.28</v>
          </cell>
          <cell r="K16">
            <v>1.4</v>
          </cell>
        </row>
        <row r="17">
          <cell r="B17">
            <v>26.412499999999998</v>
          </cell>
          <cell r="C17">
            <v>33.700000000000003</v>
          </cell>
          <cell r="D17">
            <v>23.2</v>
          </cell>
          <cell r="E17">
            <v>78.458333333333329</v>
          </cell>
          <cell r="F17">
            <v>94</v>
          </cell>
          <cell r="G17">
            <v>49</v>
          </cell>
          <cell r="H17">
            <v>9.7200000000000006</v>
          </cell>
          <cell r="I17" t="str">
            <v>S</v>
          </cell>
          <cell r="J17">
            <v>20.88</v>
          </cell>
          <cell r="K17">
            <v>0</v>
          </cell>
        </row>
        <row r="18">
          <cell r="B18">
            <v>27.525000000000006</v>
          </cell>
          <cell r="C18">
            <v>33.799999999999997</v>
          </cell>
          <cell r="D18">
            <v>23.5</v>
          </cell>
          <cell r="E18">
            <v>75.458333333333329</v>
          </cell>
          <cell r="F18">
            <v>94</v>
          </cell>
          <cell r="G18">
            <v>48</v>
          </cell>
          <cell r="H18">
            <v>14.4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27.558333333333334</v>
          </cell>
          <cell r="C19">
            <v>33.799999999999997</v>
          </cell>
          <cell r="D19">
            <v>23</v>
          </cell>
          <cell r="E19">
            <v>73.041666666666671</v>
          </cell>
          <cell r="F19">
            <v>94</v>
          </cell>
          <cell r="G19">
            <v>45</v>
          </cell>
          <cell r="H19">
            <v>15.120000000000001</v>
          </cell>
          <cell r="I19" t="str">
            <v>S</v>
          </cell>
          <cell r="J19">
            <v>41.04</v>
          </cell>
          <cell r="K19">
            <v>0</v>
          </cell>
        </row>
        <row r="20">
          <cell r="B20">
            <v>27.520833333333332</v>
          </cell>
          <cell r="C20">
            <v>35.200000000000003</v>
          </cell>
          <cell r="D20">
            <v>23</v>
          </cell>
          <cell r="E20">
            <v>73.958333333333329</v>
          </cell>
          <cell r="F20">
            <v>95</v>
          </cell>
          <cell r="G20">
            <v>43</v>
          </cell>
          <cell r="H20">
            <v>8.64</v>
          </cell>
          <cell r="I20" t="str">
            <v>SE</v>
          </cell>
          <cell r="J20">
            <v>34.56</v>
          </cell>
          <cell r="K20">
            <v>0</v>
          </cell>
        </row>
        <row r="21">
          <cell r="B21">
            <v>25.8</v>
          </cell>
          <cell r="C21">
            <v>32.9</v>
          </cell>
          <cell r="D21">
            <v>21.9</v>
          </cell>
          <cell r="E21">
            <v>74.833333333333329</v>
          </cell>
          <cell r="F21">
            <v>95</v>
          </cell>
          <cell r="G21">
            <v>47</v>
          </cell>
          <cell r="H21">
            <v>11.520000000000001</v>
          </cell>
          <cell r="I21" t="str">
            <v>S</v>
          </cell>
          <cell r="J21">
            <v>44.28</v>
          </cell>
          <cell r="K21">
            <v>29</v>
          </cell>
        </row>
        <row r="22">
          <cell r="B22">
            <v>23.195833333333336</v>
          </cell>
          <cell r="C22">
            <v>25.9</v>
          </cell>
          <cell r="D22">
            <v>21.8</v>
          </cell>
          <cell r="E22">
            <v>91.666666666666671</v>
          </cell>
          <cell r="F22">
            <v>96</v>
          </cell>
          <cell r="G22">
            <v>78</v>
          </cell>
          <cell r="H22">
            <v>7.9200000000000008</v>
          </cell>
          <cell r="I22" t="str">
            <v>NE</v>
          </cell>
          <cell r="J22">
            <v>28.44</v>
          </cell>
          <cell r="K22">
            <v>15.2</v>
          </cell>
        </row>
        <row r="23">
          <cell r="B23">
            <v>25.63333333333334</v>
          </cell>
          <cell r="C23">
            <v>30.8</v>
          </cell>
          <cell r="D23">
            <v>22.7</v>
          </cell>
          <cell r="E23">
            <v>83.333333333333329</v>
          </cell>
          <cell r="F23">
            <v>96</v>
          </cell>
          <cell r="G23">
            <v>62</v>
          </cell>
          <cell r="H23">
            <v>18.720000000000002</v>
          </cell>
          <cell r="I23" t="str">
            <v>N</v>
          </cell>
          <cell r="J23">
            <v>48.96</v>
          </cell>
          <cell r="K23">
            <v>3.4</v>
          </cell>
        </row>
        <row r="24">
          <cell r="B24">
            <v>22.575000000000003</v>
          </cell>
          <cell r="C24">
            <v>27</v>
          </cell>
          <cell r="D24">
            <v>20.100000000000001</v>
          </cell>
          <cell r="E24">
            <v>90</v>
          </cell>
          <cell r="F24">
            <v>100</v>
          </cell>
          <cell r="G24">
            <v>77</v>
          </cell>
          <cell r="H24">
            <v>14.76</v>
          </cell>
          <cell r="I24" t="str">
            <v>N</v>
          </cell>
          <cell r="J24">
            <v>42.480000000000004</v>
          </cell>
          <cell r="K24">
            <v>167.6</v>
          </cell>
        </row>
        <row r="25">
          <cell r="B25">
            <v>24.841666666666665</v>
          </cell>
          <cell r="C25">
            <v>32.4</v>
          </cell>
          <cell r="D25">
            <v>20.2</v>
          </cell>
          <cell r="E25">
            <v>80.130434782608702</v>
          </cell>
          <cell r="F25">
            <v>100</v>
          </cell>
          <cell r="G25">
            <v>49</v>
          </cell>
          <cell r="H25">
            <v>6.48</v>
          </cell>
          <cell r="I25" t="str">
            <v>SE</v>
          </cell>
          <cell r="J25">
            <v>20.16</v>
          </cell>
          <cell r="K25">
            <v>0.2</v>
          </cell>
        </row>
        <row r="26">
          <cell r="B26">
            <v>26.195833333333336</v>
          </cell>
          <cell r="C26">
            <v>33.5</v>
          </cell>
          <cell r="D26">
            <v>20</v>
          </cell>
          <cell r="E26">
            <v>71.5</v>
          </cell>
          <cell r="F26">
            <v>97</v>
          </cell>
          <cell r="G26">
            <v>39</v>
          </cell>
          <cell r="H26">
            <v>5.04</v>
          </cell>
          <cell r="I26" t="str">
            <v>S</v>
          </cell>
          <cell r="J26">
            <v>20.88</v>
          </cell>
          <cell r="K26">
            <v>0</v>
          </cell>
        </row>
        <row r="27">
          <cell r="B27">
            <v>25.400000000000002</v>
          </cell>
          <cell r="C27">
            <v>33.6</v>
          </cell>
          <cell r="D27">
            <v>18.2</v>
          </cell>
          <cell r="E27">
            <v>62.25</v>
          </cell>
          <cell r="F27">
            <v>91</v>
          </cell>
          <cell r="G27">
            <v>30</v>
          </cell>
          <cell r="H27">
            <v>9</v>
          </cell>
          <cell r="I27" t="str">
            <v>S</v>
          </cell>
          <cell r="J27">
            <v>22.32</v>
          </cell>
          <cell r="K27">
            <v>0</v>
          </cell>
        </row>
        <row r="28">
          <cell r="B28">
            <v>23.950000000000003</v>
          </cell>
          <cell r="C28">
            <v>34.1</v>
          </cell>
          <cell r="D28">
            <v>18</v>
          </cell>
          <cell r="E28">
            <v>79.458333333333329</v>
          </cell>
          <cell r="F28">
            <v>96</v>
          </cell>
          <cell r="G28">
            <v>47</v>
          </cell>
          <cell r="H28">
            <v>16.559999999999999</v>
          </cell>
          <cell r="I28" t="str">
            <v>SE</v>
          </cell>
          <cell r="J28">
            <v>58.32</v>
          </cell>
          <cell r="K28">
            <v>14.4</v>
          </cell>
        </row>
        <row r="29">
          <cell r="B29">
            <v>26.745833333333337</v>
          </cell>
          <cell r="C29">
            <v>34</v>
          </cell>
          <cell r="D29">
            <v>22.3</v>
          </cell>
          <cell r="E29">
            <v>78.375</v>
          </cell>
          <cell r="F29">
            <v>96</v>
          </cell>
          <cell r="G29">
            <v>47</v>
          </cell>
          <cell r="H29">
            <v>10.08</v>
          </cell>
          <cell r="I29" t="str">
            <v>N</v>
          </cell>
          <cell r="J29">
            <v>20.52</v>
          </cell>
          <cell r="K29">
            <v>0</v>
          </cell>
        </row>
        <row r="30">
          <cell r="B30">
            <v>25.141666666666669</v>
          </cell>
          <cell r="C30">
            <v>28.8</v>
          </cell>
          <cell r="D30">
            <v>22.8</v>
          </cell>
          <cell r="E30">
            <v>82.5</v>
          </cell>
          <cell r="F30">
            <v>95</v>
          </cell>
          <cell r="G30">
            <v>67</v>
          </cell>
          <cell r="H30">
            <v>17.64</v>
          </cell>
          <cell r="I30" t="str">
            <v>L</v>
          </cell>
          <cell r="J30">
            <v>36.72</v>
          </cell>
          <cell r="K30">
            <v>9.8000000000000007</v>
          </cell>
        </row>
        <row r="31">
          <cell r="B31">
            <v>26.216666666666665</v>
          </cell>
          <cell r="C31">
            <v>32.299999999999997</v>
          </cell>
          <cell r="D31">
            <v>22.8</v>
          </cell>
          <cell r="E31">
            <v>81.208333333333329</v>
          </cell>
          <cell r="F31">
            <v>95</v>
          </cell>
          <cell r="G31">
            <v>55</v>
          </cell>
          <cell r="H31">
            <v>10.08</v>
          </cell>
          <cell r="I31" t="str">
            <v>NO</v>
          </cell>
          <cell r="J31">
            <v>27</v>
          </cell>
          <cell r="K31">
            <v>1.9999999999999998</v>
          </cell>
        </row>
        <row r="32">
          <cell r="B32">
            <v>26.258333333333326</v>
          </cell>
          <cell r="C32">
            <v>33.4</v>
          </cell>
          <cell r="D32">
            <v>22.2</v>
          </cell>
          <cell r="E32">
            <v>82.375</v>
          </cell>
          <cell r="F32">
            <v>96</v>
          </cell>
          <cell r="G32">
            <v>53</v>
          </cell>
          <cell r="H32">
            <v>12.24</v>
          </cell>
          <cell r="I32" t="str">
            <v>SE</v>
          </cell>
          <cell r="J32">
            <v>27.720000000000002</v>
          </cell>
          <cell r="K32">
            <v>0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25.741666666666664</v>
          </cell>
          <cell r="C5">
            <v>30.1</v>
          </cell>
          <cell r="D5">
            <v>21.2</v>
          </cell>
          <cell r="E5">
            <v>61.75</v>
          </cell>
          <cell r="F5">
            <v>76</v>
          </cell>
          <cell r="G5">
            <v>41</v>
          </cell>
          <cell r="H5">
            <v>20.16</v>
          </cell>
          <cell r="I5" t="str">
            <v>SE</v>
          </cell>
          <cell r="J5">
            <v>34.56</v>
          </cell>
          <cell r="K5">
            <v>0</v>
          </cell>
        </row>
        <row r="6">
          <cell r="B6">
            <v>25.833333333333339</v>
          </cell>
          <cell r="C6">
            <v>31.9</v>
          </cell>
          <cell r="D6">
            <v>21.2</v>
          </cell>
          <cell r="E6">
            <v>61.541666666666664</v>
          </cell>
          <cell r="F6">
            <v>94</v>
          </cell>
          <cell r="G6">
            <v>28</v>
          </cell>
          <cell r="H6">
            <v>16.559999999999999</v>
          </cell>
          <cell r="I6" t="str">
            <v>SE</v>
          </cell>
          <cell r="J6">
            <v>29.16</v>
          </cell>
          <cell r="K6">
            <v>0</v>
          </cell>
        </row>
        <row r="7">
          <cell r="B7">
            <v>26.591666666666669</v>
          </cell>
          <cell r="C7">
            <v>31.8</v>
          </cell>
          <cell r="D7">
            <v>21.8</v>
          </cell>
          <cell r="E7">
            <v>61.666666666666664</v>
          </cell>
          <cell r="F7">
            <v>83</v>
          </cell>
          <cell r="G7">
            <v>35</v>
          </cell>
          <cell r="H7">
            <v>21.6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26.145833333333332</v>
          </cell>
          <cell r="C8">
            <v>32.1</v>
          </cell>
          <cell r="D8">
            <v>20.6</v>
          </cell>
          <cell r="E8">
            <v>55.875</v>
          </cell>
          <cell r="F8">
            <v>73</v>
          </cell>
          <cell r="G8">
            <v>40</v>
          </cell>
          <cell r="H8">
            <v>21.96</v>
          </cell>
          <cell r="I8" t="str">
            <v>SE</v>
          </cell>
          <cell r="J8">
            <v>40.32</v>
          </cell>
          <cell r="K8">
            <v>0</v>
          </cell>
        </row>
        <row r="9">
          <cell r="B9">
            <v>26.166666666666668</v>
          </cell>
          <cell r="C9">
            <v>31.8</v>
          </cell>
          <cell r="D9">
            <v>20.5</v>
          </cell>
          <cell r="E9">
            <v>59.041666666666664</v>
          </cell>
          <cell r="F9">
            <v>76</v>
          </cell>
          <cell r="G9">
            <v>32</v>
          </cell>
          <cell r="H9">
            <v>21.240000000000002</v>
          </cell>
          <cell r="I9" t="str">
            <v>SE</v>
          </cell>
          <cell r="J9">
            <v>36.72</v>
          </cell>
          <cell r="K9">
            <v>0</v>
          </cell>
        </row>
        <row r="10">
          <cell r="B10">
            <v>26.583333333333332</v>
          </cell>
          <cell r="C10">
            <v>32.700000000000003</v>
          </cell>
          <cell r="D10">
            <v>21.1</v>
          </cell>
          <cell r="E10">
            <v>57.083333333333336</v>
          </cell>
          <cell r="F10">
            <v>80</v>
          </cell>
          <cell r="G10">
            <v>31</v>
          </cell>
          <cell r="H10">
            <v>17.64</v>
          </cell>
          <cell r="I10" t="str">
            <v>SE</v>
          </cell>
          <cell r="J10">
            <v>27</v>
          </cell>
          <cell r="K10">
            <v>0</v>
          </cell>
        </row>
        <row r="11">
          <cell r="B11">
            <v>27.695833333333336</v>
          </cell>
          <cell r="C11">
            <v>34</v>
          </cell>
          <cell r="D11">
            <v>22.2</v>
          </cell>
          <cell r="E11">
            <v>49.541666666666664</v>
          </cell>
          <cell r="F11">
            <v>73</v>
          </cell>
          <cell r="G11">
            <v>27</v>
          </cell>
          <cell r="H11">
            <v>15.840000000000002</v>
          </cell>
          <cell r="I11" t="str">
            <v>SE</v>
          </cell>
          <cell r="J11">
            <v>27.36</v>
          </cell>
          <cell r="K11">
            <v>0</v>
          </cell>
        </row>
        <row r="12">
          <cell r="B12">
            <v>28.462500000000002</v>
          </cell>
          <cell r="C12">
            <v>34.700000000000003</v>
          </cell>
          <cell r="D12">
            <v>21.9</v>
          </cell>
          <cell r="E12">
            <v>54.333333333333336</v>
          </cell>
          <cell r="F12">
            <v>79</v>
          </cell>
          <cell r="G12">
            <v>33</v>
          </cell>
          <cell r="H12">
            <v>14.76</v>
          </cell>
          <cell r="I12" t="str">
            <v>NE</v>
          </cell>
          <cell r="J12">
            <v>25.56</v>
          </cell>
          <cell r="K12">
            <v>0</v>
          </cell>
        </row>
        <row r="13">
          <cell r="B13">
            <v>29.054166666666664</v>
          </cell>
          <cell r="C13">
            <v>34.799999999999997</v>
          </cell>
          <cell r="D13">
            <v>24.1</v>
          </cell>
          <cell r="E13">
            <v>59</v>
          </cell>
          <cell r="F13">
            <v>79</v>
          </cell>
          <cell r="G13">
            <v>35</v>
          </cell>
          <cell r="H13">
            <v>17.28</v>
          </cell>
          <cell r="I13" t="str">
            <v>N</v>
          </cell>
          <cell r="J13">
            <v>41.04</v>
          </cell>
          <cell r="K13">
            <v>0</v>
          </cell>
        </row>
        <row r="14">
          <cell r="B14">
            <v>24.591666666666665</v>
          </cell>
          <cell r="C14">
            <v>29.4</v>
          </cell>
          <cell r="D14">
            <v>22</v>
          </cell>
          <cell r="E14">
            <v>87.117647058823536</v>
          </cell>
          <cell r="F14">
            <v>100</v>
          </cell>
          <cell r="G14">
            <v>60</v>
          </cell>
          <cell r="H14">
            <v>18.36</v>
          </cell>
          <cell r="I14" t="str">
            <v>N</v>
          </cell>
          <cell r="J14">
            <v>53.64</v>
          </cell>
          <cell r="K14">
            <v>25.2</v>
          </cell>
        </row>
        <row r="15">
          <cell r="B15">
            <v>25.558333333333334</v>
          </cell>
          <cell r="C15">
            <v>32.6</v>
          </cell>
          <cell r="D15">
            <v>22.6</v>
          </cell>
          <cell r="E15">
            <v>84.428571428571431</v>
          </cell>
          <cell r="F15">
            <v>100</v>
          </cell>
          <cell r="G15">
            <v>48</v>
          </cell>
          <cell r="H15">
            <v>15.120000000000001</v>
          </cell>
          <cell r="I15" t="str">
            <v>NE</v>
          </cell>
          <cell r="J15">
            <v>32.04</v>
          </cell>
          <cell r="K15">
            <v>1.2</v>
          </cell>
        </row>
        <row r="16">
          <cell r="B16">
            <v>24.150000000000002</v>
          </cell>
          <cell r="C16">
            <v>29.9</v>
          </cell>
          <cell r="D16">
            <v>22.2</v>
          </cell>
          <cell r="E16">
            <v>85.8</v>
          </cell>
          <cell r="F16">
            <v>100</v>
          </cell>
          <cell r="G16">
            <v>60</v>
          </cell>
          <cell r="H16">
            <v>9</v>
          </cell>
          <cell r="I16" t="str">
            <v>N</v>
          </cell>
          <cell r="J16">
            <v>23.759999999999998</v>
          </cell>
          <cell r="K16">
            <v>0.8</v>
          </cell>
        </row>
        <row r="17">
          <cell r="B17">
            <v>24.354166666666668</v>
          </cell>
          <cell r="C17">
            <v>28.1</v>
          </cell>
          <cell r="D17">
            <v>22.9</v>
          </cell>
          <cell r="E17">
            <v>90.555555555555557</v>
          </cell>
          <cell r="F17">
            <v>100</v>
          </cell>
          <cell r="G17">
            <v>73</v>
          </cell>
          <cell r="H17">
            <v>21.6</v>
          </cell>
          <cell r="I17" t="str">
            <v>SE</v>
          </cell>
          <cell r="J17">
            <v>41.76</v>
          </cell>
          <cell r="K17">
            <v>0.8</v>
          </cell>
        </row>
        <row r="18">
          <cell r="B18">
            <v>24.204166666666666</v>
          </cell>
          <cell r="C18">
            <v>29.6</v>
          </cell>
          <cell r="D18">
            <v>20.7</v>
          </cell>
          <cell r="E18">
            <v>78.684210526315795</v>
          </cell>
          <cell r="F18">
            <v>100</v>
          </cell>
          <cell r="G18">
            <v>57</v>
          </cell>
          <cell r="H18">
            <v>21.6</v>
          </cell>
          <cell r="I18" t="str">
            <v>L</v>
          </cell>
          <cell r="J18">
            <v>35.64</v>
          </cell>
          <cell r="K18">
            <v>0</v>
          </cell>
        </row>
        <row r="19">
          <cell r="B19">
            <v>25.141666666666676</v>
          </cell>
          <cell r="C19">
            <v>30.9</v>
          </cell>
          <cell r="D19">
            <v>20.399999999999999</v>
          </cell>
          <cell r="E19">
            <v>73.375</v>
          </cell>
          <cell r="F19">
            <v>96</v>
          </cell>
          <cell r="G19">
            <v>52</v>
          </cell>
          <cell r="H19">
            <v>23.040000000000003</v>
          </cell>
          <cell r="I19" t="str">
            <v>L</v>
          </cell>
          <cell r="J19">
            <v>35.28</v>
          </cell>
          <cell r="K19">
            <v>0</v>
          </cell>
        </row>
        <row r="20">
          <cell r="B20">
            <v>25.875000000000004</v>
          </cell>
          <cell r="C20">
            <v>31.8</v>
          </cell>
          <cell r="D20">
            <v>21.6</v>
          </cell>
          <cell r="E20">
            <v>73.083333333333329</v>
          </cell>
          <cell r="F20">
            <v>97</v>
          </cell>
          <cell r="G20">
            <v>45</v>
          </cell>
          <cell r="H20">
            <v>22.68</v>
          </cell>
          <cell r="I20" t="str">
            <v>L</v>
          </cell>
          <cell r="J20">
            <v>37.800000000000004</v>
          </cell>
          <cell r="K20">
            <v>0</v>
          </cell>
        </row>
        <row r="21">
          <cell r="B21">
            <v>24.479166666666661</v>
          </cell>
          <cell r="C21">
            <v>27.9</v>
          </cell>
          <cell r="D21">
            <v>22.5</v>
          </cell>
          <cell r="E21">
            <v>74.708333333333329</v>
          </cell>
          <cell r="F21">
            <v>95</v>
          </cell>
          <cell r="G21">
            <v>63</v>
          </cell>
          <cell r="H21">
            <v>22.32</v>
          </cell>
          <cell r="I21" t="str">
            <v>L</v>
          </cell>
          <cell r="J21">
            <v>31.680000000000003</v>
          </cell>
          <cell r="K21">
            <v>0.2</v>
          </cell>
        </row>
        <row r="22">
          <cell r="B22">
            <v>23.779166666666665</v>
          </cell>
          <cell r="C22">
            <v>28.6</v>
          </cell>
          <cell r="D22">
            <v>21.2</v>
          </cell>
          <cell r="E22">
            <v>83.318181818181813</v>
          </cell>
          <cell r="F22">
            <v>100</v>
          </cell>
          <cell r="G22">
            <v>52</v>
          </cell>
          <cell r="H22">
            <v>15.48</v>
          </cell>
          <cell r="I22" t="str">
            <v>L</v>
          </cell>
          <cell r="J22">
            <v>25.92</v>
          </cell>
          <cell r="K22">
            <v>0</v>
          </cell>
        </row>
        <row r="23">
          <cell r="B23">
            <v>22.558333333333337</v>
          </cell>
          <cell r="C23">
            <v>25.7</v>
          </cell>
          <cell r="D23">
            <v>19.5</v>
          </cell>
          <cell r="E23">
            <v>95.9</v>
          </cell>
          <cell r="F23">
            <v>100</v>
          </cell>
          <cell r="G23">
            <v>72</v>
          </cell>
          <cell r="H23">
            <v>16.559999999999999</v>
          </cell>
          <cell r="I23" t="str">
            <v>N</v>
          </cell>
          <cell r="J23">
            <v>50.4</v>
          </cell>
          <cell r="K23">
            <v>7.6000000000000005</v>
          </cell>
        </row>
        <row r="24">
          <cell r="B24">
            <v>21.30833333333333</v>
          </cell>
          <cell r="C24">
            <v>23.7</v>
          </cell>
          <cell r="D24">
            <v>18.8</v>
          </cell>
          <cell r="E24">
            <v>86.818181818181813</v>
          </cell>
          <cell r="F24">
            <v>100</v>
          </cell>
          <cell r="G24">
            <v>72</v>
          </cell>
          <cell r="H24">
            <v>15.48</v>
          </cell>
          <cell r="I24" t="str">
            <v>N</v>
          </cell>
          <cell r="J24">
            <v>42.84</v>
          </cell>
          <cell r="K24">
            <v>0.8</v>
          </cell>
        </row>
        <row r="25">
          <cell r="B25">
            <v>24.445833333333329</v>
          </cell>
          <cell r="C25">
            <v>32</v>
          </cell>
          <cell r="D25">
            <v>19.2</v>
          </cell>
          <cell r="E25">
            <v>73.277777777777771</v>
          </cell>
          <cell r="F25">
            <v>100</v>
          </cell>
          <cell r="G25">
            <v>40</v>
          </cell>
          <cell r="H25">
            <v>16.559999999999999</v>
          </cell>
          <cell r="I25" t="str">
            <v>O</v>
          </cell>
          <cell r="J25">
            <v>33.119999999999997</v>
          </cell>
          <cell r="K25">
            <v>0</v>
          </cell>
        </row>
        <row r="26">
          <cell r="B26">
            <v>25.641666666666669</v>
          </cell>
          <cell r="C26">
            <v>31.5</v>
          </cell>
          <cell r="D26">
            <v>19.600000000000001</v>
          </cell>
          <cell r="E26">
            <v>59.75</v>
          </cell>
          <cell r="F26">
            <v>83</v>
          </cell>
          <cell r="G26">
            <v>36</v>
          </cell>
          <cell r="H26">
            <v>16.2</v>
          </cell>
          <cell r="I26" t="str">
            <v>SO</v>
          </cell>
          <cell r="J26">
            <v>29.880000000000003</v>
          </cell>
          <cell r="K26">
            <v>0</v>
          </cell>
        </row>
        <row r="27">
          <cell r="B27">
            <v>24.887499999999999</v>
          </cell>
          <cell r="C27">
            <v>32.1</v>
          </cell>
          <cell r="D27">
            <v>18</v>
          </cell>
          <cell r="E27">
            <v>50.833333333333336</v>
          </cell>
          <cell r="F27">
            <v>75</v>
          </cell>
          <cell r="G27">
            <v>29</v>
          </cell>
          <cell r="H27">
            <v>11.879999999999999</v>
          </cell>
          <cell r="I27" t="str">
            <v>SO</v>
          </cell>
          <cell r="J27">
            <v>22.68</v>
          </cell>
          <cell r="K27">
            <v>0</v>
          </cell>
        </row>
        <row r="28">
          <cell r="B28">
            <v>26.054166666666664</v>
          </cell>
          <cell r="C28">
            <v>32</v>
          </cell>
          <cell r="D28">
            <v>21.5</v>
          </cell>
          <cell r="E28">
            <v>61.208333333333336</v>
          </cell>
          <cell r="F28">
            <v>83</v>
          </cell>
          <cell r="G28">
            <v>43</v>
          </cell>
          <cell r="H28">
            <v>24.12</v>
          </cell>
          <cell r="I28" t="str">
            <v>SE</v>
          </cell>
          <cell r="J28">
            <v>38.519999999999996</v>
          </cell>
          <cell r="K28">
            <v>0</v>
          </cell>
        </row>
        <row r="29">
          <cell r="B29">
            <v>26.925000000000001</v>
          </cell>
          <cell r="C29">
            <v>31.3</v>
          </cell>
          <cell r="D29">
            <v>22.6</v>
          </cell>
          <cell r="E29">
            <v>62.416666666666664</v>
          </cell>
          <cell r="F29">
            <v>77</v>
          </cell>
          <cell r="G29">
            <v>44</v>
          </cell>
          <cell r="H29">
            <v>19.8</v>
          </cell>
          <cell r="I29" t="str">
            <v>L</v>
          </cell>
          <cell r="J29">
            <v>31.319999999999997</v>
          </cell>
          <cell r="K29">
            <v>0</v>
          </cell>
        </row>
        <row r="30">
          <cell r="B30">
            <v>25.849999999999998</v>
          </cell>
          <cell r="C30">
            <v>29.9</v>
          </cell>
          <cell r="D30">
            <v>23</v>
          </cell>
          <cell r="E30">
            <v>75.916666666666671</v>
          </cell>
          <cell r="F30">
            <v>98</v>
          </cell>
          <cell r="G30">
            <v>55</v>
          </cell>
          <cell r="H30">
            <v>10.08</v>
          </cell>
          <cell r="I30" t="str">
            <v>NE</v>
          </cell>
          <cell r="J30">
            <v>23.040000000000003</v>
          </cell>
          <cell r="K30">
            <v>0</v>
          </cell>
        </row>
        <row r="31">
          <cell r="B31">
            <v>24.9375</v>
          </cell>
          <cell r="C31">
            <v>29.8</v>
          </cell>
          <cell r="D31">
            <v>22.8</v>
          </cell>
          <cell r="E31">
            <v>84.89473684210526</v>
          </cell>
          <cell r="F31">
            <v>100</v>
          </cell>
          <cell r="G31">
            <v>55</v>
          </cell>
          <cell r="H31">
            <v>15.48</v>
          </cell>
          <cell r="I31" t="str">
            <v>L</v>
          </cell>
          <cell r="J31">
            <v>30.6</v>
          </cell>
          <cell r="K31">
            <v>4.4000000000000004</v>
          </cell>
        </row>
        <row r="32">
          <cell r="B32">
            <v>25.633333333333336</v>
          </cell>
          <cell r="C32">
            <v>32.799999999999997</v>
          </cell>
          <cell r="D32">
            <v>21.6</v>
          </cell>
          <cell r="E32">
            <v>70.785714285714292</v>
          </cell>
          <cell r="F32">
            <v>100</v>
          </cell>
          <cell r="G32">
            <v>43</v>
          </cell>
          <cell r="H32">
            <v>17.64</v>
          </cell>
          <cell r="I32" t="str">
            <v>N</v>
          </cell>
          <cell r="J32">
            <v>55.800000000000004</v>
          </cell>
          <cell r="K32">
            <v>7.0000000000000009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27.333333333333332</v>
          </cell>
          <cell r="C5">
            <v>32.6</v>
          </cell>
          <cell r="D5">
            <v>24.8</v>
          </cell>
          <cell r="E5">
            <v>50.125</v>
          </cell>
          <cell r="F5">
            <v>51</v>
          </cell>
          <cell r="G5">
            <v>48</v>
          </cell>
          <cell r="H5">
            <v>11.879999999999999</v>
          </cell>
          <cell r="I5" t="str">
            <v>NE</v>
          </cell>
          <cell r="J5">
            <v>26.64</v>
          </cell>
          <cell r="K5">
            <v>0.6</v>
          </cell>
        </row>
        <row r="6">
          <cell r="B6">
            <v>28.237499999999997</v>
          </cell>
          <cell r="C6">
            <v>33.799999999999997</v>
          </cell>
          <cell r="D6">
            <v>24.3</v>
          </cell>
          <cell r="E6">
            <v>49.916666666666664</v>
          </cell>
          <cell r="F6">
            <v>51</v>
          </cell>
          <cell r="G6">
            <v>48</v>
          </cell>
          <cell r="H6">
            <v>15.48</v>
          </cell>
          <cell r="I6" t="str">
            <v>L</v>
          </cell>
          <cell r="J6">
            <v>25.56</v>
          </cell>
          <cell r="K6">
            <v>0</v>
          </cell>
        </row>
        <row r="7">
          <cell r="B7">
            <v>27.245833333333337</v>
          </cell>
          <cell r="C7">
            <v>34.6</v>
          </cell>
          <cell r="D7">
            <v>22.4</v>
          </cell>
          <cell r="E7">
            <v>49.916666666666664</v>
          </cell>
          <cell r="F7">
            <v>52</v>
          </cell>
          <cell r="G7">
            <v>46</v>
          </cell>
          <cell r="H7">
            <v>10.44</v>
          </cell>
          <cell r="I7" t="str">
            <v>NE</v>
          </cell>
          <cell r="J7">
            <v>20.16</v>
          </cell>
          <cell r="K7">
            <v>0</v>
          </cell>
        </row>
        <row r="8">
          <cell r="B8">
            <v>26.616666666666674</v>
          </cell>
          <cell r="C8">
            <v>34</v>
          </cell>
          <cell r="D8">
            <v>18.8</v>
          </cell>
          <cell r="E8">
            <v>50.217391304347828</v>
          </cell>
          <cell r="F8">
            <v>53</v>
          </cell>
          <cell r="G8">
            <v>48</v>
          </cell>
          <cell r="H8">
            <v>13.68</v>
          </cell>
          <cell r="I8" t="str">
            <v>S</v>
          </cell>
          <cell r="J8">
            <v>34.92</v>
          </cell>
          <cell r="K8">
            <v>0</v>
          </cell>
        </row>
        <row r="9">
          <cell r="B9">
            <v>25.404166666666665</v>
          </cell>
          <cell r="C9">
            <v>33.799999999999997</v>
          </cell>
          <cell r="D9">
            <v>17.100000000000001</v>
          </cell>
          <cell r="E9">
            <v>50.416666666666664</v>
          </cell>
          <cell r="F9">
            <v>53</v>
          </cell>
          <cell r="G9">
            <v>48</v>
          </cell>
          <cell r="H9">
            <v>10.8</v>
          </cell>
          <cell r="I9" t="str">
            <v>S</v>
          </cell>
          <cell r="J9">
            <v>21.6</v>
          </cell>
          <cell r="K9">
            <v>0.8</v>
          </cell>
        </row>
        <row r="10">
          <cell r="B10">
            <v>25.508333333333336</v>
          </cell>
          <cell r="C10">
            <v>34.6</v>
          </cell>
          <cell r="D10">
            <v>18.7</v>
          </cell>
          <cell r="E10">
            <v>50.166666666666664</v>
          </cell>
          <cell r="F10">
            <v>53</v>
          </cell>
          <cell r="G10">
            <v>48</v>
          </cell>
          <cell r="H10">
            <v>9.7200000000000006</v>
          </cell>
          <cell r="I10" t="str">
            <v>NE</v>
          </cell>
          <cell r="J10">
            <v>22.68</v>
          </cell>
          <cell r="K10">
            <v>0</v>
          </cell>
        </row>
        <row r="11">
          <cell r="B11">
            <v>26.541666666666661</v>
          </cell>
          <cell r="C11">
            <v>34.5</v>
          </cell>
          <cell r="D11">
            <v>22.3</v>
          </cell>
          <cell r="E11">
            <v>50.125</v>
          </cell>
          <cell r="F11">
            <v>52</v>
          </cell>
          <cell r="G11">
            <v>47</v>
          </cell>
          <cell r="H11">
            <v>21.240000000000002</v>
          </cell>
          <cell r="I11" t="str">
            <v>NE</v>
          </cell>
          <cell r="J11">
            <v>40.32</v>
          </cell>
          <cell r="K11">
            <v>0.4</v>
          </cell>
        </row>
        <row r="12">
          <cell r="B12">
            <v>26.008333333333336</v>
          </cell>
          <cell r="C12">
            <v>34.200000000000003</v>
          </cell>
          <cell r="D12">
            <v>21.9</v>
          </cell>
          <cell r="E12">
            <v>50.375</v>
          </cell>
          <cell r="F12">
            <v>52</v>
          </cell>
          <cell r="G12">
            <v>47</v>
          </cell>
          <cell r="H12">
            <v>13.68</v>
          </cell>
          <cell r="I12" t="str">
            <v>NE</v>
          </cell>
          <cell r="J12">
            <v>39.24</v>
          </cell>
          <cell r="K12">
            <v>0</v>
          </cell>
        </row>
        <row r="13">
          <cell r="B13">
            <v>27.458333333333329</v>
          </cell>
          <cell r="C13">
            <v>34.5</v>
          </cell>
          <cell r="D13">
            <v>23</v>
          </cell>
          <cell r="E13">
            <v>50.083333333333336</v>
          </cell>
          <cell r="F13">
            <v>51</v>
          </cell>
          <cell r="G13">
            <v>48</v>
          </cell>
          <cell r="H13">
            <v>14.04</v>
          </cell>
          <cell r="I13" t="str">
            <v>NE</v>
          </cell>
          <cell r="J13">
            <v>39.96</v>
          </cell>
          <cell r="K13">
            <v>1.8</v>
          </cell>
        </row>
        <row r="14">
          <cell r="B14">
            <v>26.004166666666666</v>
          </cell>
          <cell r="C14">
            <v>31.9</v>
          </cell>
          <cell r="D14">
            <v>23.1</v>
          </cell>
          <cell r="E14">
            <v>50.166666666666664</v>
          </cell>
          <cell r="F14">
            <v>51</v>
          </cell>
          <cell r="G14">
            <v>48</v>
          </cell>
          <cell r="H14">
            <v>22.32</v>
          </cell>
          <cell r="I14" t="str">
            <v>NE</v>
          </cell>
          <cell r="J14">
            <v>36.72</v>
          </cell>
          <cell r="K14">
            <v>1.4</v>
          </cell>
        </row>
        <row r="15">
          <cell r="B15">
            <v>25.625</v>
          </cell>
          <cell r="C15">
            <v>30.8</v>
          </cell>
          <cell r="D15">
            <v>23.5</v>
          </cell>
          <cell r="E15">
            <v>50.333333333333336</v>
          </cell>
          <cell r="F15">
            <v>51</v>
          </cell>
          <cell r="G15">
            <v>48</v>
          </cell>
          <cell r="H15">
            <v>13.68</v>
          </cell>
          <cell r="I15" t="str">
            <v>NE</v>
          </cell>
          <cell r="J15">
            <v>38.519999999999996</v>
          </cell>
          <cell r="K15">
            <v>4.4000000000000004</v>
          </cell>
        </row>
        <row r="16">
          <cell r="B16">
            <v>24.537500000000005</v>
          </cell>
          <cell r="C16">
            <v>28.7</v>
          </cell>
          <cell r="D16">
            <v>22.4</v>
          </cell>
          <cell r="E16">
            <v>50.5</v>
          </cell>
          <cell r="F16">
            <v>51</v>
          </cell>
          <cell r="G16">
            <v>49</v>
          </cell>
          <cell r="H16">
            <v>14.04</v>
          </cell>
          <cell r="I16" t="str">
            <v>S</v>
          </cell>
          <cell r="J16">
            <v>31.680000000000003</v>
          </cell>
          <cell r="K16">
            <v>0</v>
          </cell>
        </row>
        <row r="17">
          <cell r="B17">
            <v>24.375000000000004</v>
          </cell>
          <cell r="C17">
            <v>31.7</v>
          </cell>
          <cell r="D17">
            <v>18.899999999999999</v>
          </cell>
          <cell r="E17">
            <v>50.458333333333336</v>
          </cell>
          <cell r="F17">
            <v>52</v>
          </cell>
          <cell r="G17">
            <v>49</v>
          </cell>
          <cell r="H17">
            <v>13.68</v>
          </cell>
          <cell r="I17" t="str">
            <v>S</v>
          </cell>
          <cell r="J17">
            <v>27.720000000000002</v>
          </cell>
          <cell r="K17">
            <v>9.8000000000000007</v>
          </cell>
        </row>
        <row r="18">
          <cell r="B18">
            <v>25.425000000000001</v>
          </cell>
          <cell r="C18">
            <v>32.1</v>
          </cell>
          <cell r="D18">
            <v>19.5</v>
          </cell>
          <cell r="E18">
            <v>50.291666666666664</v>
          </cell>
          <cell r="F18">
            <v>53</v>
          </cell>
          <cell r="G18">
            <v>49</v>
          </cell>
          <cell r="H18">
            <v>9.3600000000000012</v>
          </cell>
          <cell r="I18" t="str">
            <v>SO</v>
          </cell>
          <cell r="J18">
            <v>25.56</v>
          </cell>
          <cell r="K18">
            <v>0</v>
          </cell>
        </row>
        <row r="19">
          <cell r="B19">
            <v>26.129166666666666</v>
          </cell>
          <cell r="C19">
            <v>32.799999999999997</v>
          </cell>
          <cell r="D19">
            <v>20.399999999999999</v>
          </cell>
          <cell r="E19">
            <v>50.208333333333336</v>
          </cell>
          <cell r="F19">
            <v>52</v>
          </cell>
          <cell r="G19">
            <v>48</v>
          </cell>
          <cell r="H19">
            <v>11.520000000000001</v>
          </cell>
          <cell r="I19" t="str">
            <v>NE</v>
          </cell>
          <cell r="J19">
            <v>24.48</v>
          </cell>
          <cell r="K19">
            <v>0</v>
          </cell>
        </row>
        <row r="20">
          <cell r="B20">
            <v>26.379166666666666</v>
          </cell>
          <cell r="C20">
            <v>33.799999999999997</v>
          </cell>
          <cell r="D20">
            <v>21.6</v>
          </cell>
          <cell r="E20">
            <v>50</v>
          </cell>
          <cell r="F20">
            <v>51</v>
          </cell>
          <cell r="G20">
            <v>48</v>
          </cell>
          <cell r="H20">
            <v>15.48</v>
          </cell>
          <cell r="I20" t="str">
            <v>NE</v>
          </cell>
          <cell r="J20">
            <v>30.96</v>
          </cell>
          <cell r="K20">
            <v>3.6</v>
          </cell>
        </row>
        <row r="21">
          <cell r="B21">
            <v>21.46</v>
          </cell>
          <cell r="C21">
            <v>22.5</v>
          </cell>
          <cell r="D21">
            <v>20.8</v>
          </cell>
          <cell r="E21">
            <v>51</v>
          </cell>
          <cell r="F21">
            <v>51</v>
          </cell>
          <cell r="G21">
            <v>50</v>
          </cell>
          <cell r="H21">
            <v>9</v>
          </cell>
          <cell r="I21" t="str">
            <v>L</v>
          </cell>
          <cell r="J21">
            <v>19.079999999999998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25.750000000000004</v>
          </cell>
          <cell r="C5">
            <v>30.1</v>
          </cell>
          <cell r="D5">
            <v>23.2</v>
          </cell>
          <cell r="E5">
            <v>80.5</v>
          </cell>
          <cell r="F5">
            <v>93</v>
          </cell>
          <cell r="G5">
            <v>62</v>
          </cell>
          <cell r="H5">
            <v>16.920000000000002</v>
          </cell>
          <cell r="I5" t="str">
            <v>SE</v>
          </cell>
          <cell r="J5">
            <v>33.840000000000003</v>
          </cell>
          <cell r="K5">
            <v>0.2</v>
          </cell>
        </row>
        <row r="6">
          <cell r="B6">
            <v>26.058333333333341</v>
          </cell>
          <cell r="C6">
            <v>31.3</v>
          </cell>
          <cell r="D6">
            <v>21.6</v>
          </cell>
          <cell r="E6">
            <v>58.791666666666664</v>
          </cell>
          <cell r="F6">
            <v>76</v>
          </cell>
          <cell r="G6">
            <v>38</v>
          </cell>
          <cell r="H6">
            <v>16.2</v>
          </cell>
          <cell r="I6" t="str">
            <v>SE</v>
          </cell>
          <cell r="J6">
            <v>28.44</v>
          </cell>
          <cell r="K6">
            <v>0</v>
          </cell>
        </row>
        <row r="7">
          <cell r="B7">
            <v>26.716666666666665</v>
          </cell>
          <cell r="C7">
            <v>32.6</v>
          </cell>
          <cell r="D7">
            <v>21.9</v>
          </cell>
          <cell r="E7">
            <v>57.708333333333336</v>
          </cell>
          <cell r="F7">
            <v>79</v>
          </cell>
          <cell r="G7">
            <v>33</v>
          </cell>
          <cell r="H7">
            <v>17.64</v>
          </cell>
          <cell r="I7" t="str">
            <v>SE</v>
          </cell>
          <cell r="J7">
            <v>35.28</v>
          </cell>
          <cell r="K7">
            <v>0</v>
          </cell>
        </row>
        <row r="8">
          <cell r="B8">
            <v>26.620833333333326</v>
          </cell>
          <cell r="C8">
            <v>32.700000000000003</v>
          </cell>
          <cell r="D8">
            <v>22</v>
          </cell>
          <cell r="E8">
            <v>57.041666666666664</v>
          </cell>
          <cell r="F8">
            <v>74</v>
          </cell>
          <cell r="G8">
            <v>40</v>
          </cell>
          <cell r="H8">
            <v>29.880000000000003</v>
          </cell>
          <cell r="I8" t="str">
            <v>SE</v>
          </cell>
          <cell r="J8">
            <v>44.64</v>
          </cell>
          <cell r="K8">
            <v>0</v>
          </cell>
        </row>
        <row r="9">
          <cell r="B9">
            <v>26.94583333333334</v>
          </cell>
          <cell r="C9">
            <v>32.799999999999997</v>
          </cell>
          <cell r="D9">
            <v>22.3</v>
          </cell>
          <cell r="E9">
            <v>59.583333333333336</v>
          </cell>
          <cell r="F9">
            <v>77</v>
          </cell>
          <cell r="G9">
            <v>39</v>
          </cell>
          <cell r="H9">
            <v>19.440000000000001</v>
          </cell>
          <cell r="I9" t="str">
            <v>SE</v>
          </cell>
          <cell r="J9">
            <v>33.119999999999997</v>
          </cell>
          <cell r="K9">
            <v>0</v>
          </cell>
        </row>
        <row r="10">
          <cell r="B10">
            <v>26.895833333333332</v>
          </cell>
          <cell r="C10">
            <v>32.5</v>
          </cell>
          <cell r="D10">
            <v>21.3</v>
          </cell>
          <cell r="E10">
            <v>54.166666666666664</v>
          </cell>
          <cell r="F10">
            <v>71</v>
          </cell>
          <cell r="G10">
            <v>37</v>
          </cell>
          <cell r="H10">
            <v>17.28</v>
          </cell>
          <cell r="I10" t="str">
            <v>N</v>
          </cell>
          <cell r="J10">
            <v>27.720000000000002</v>
          </cell>
          <cell r="K10">
            <v>0</v>
          </cell>
        </row>
        <row r="11">
          <cell r="B11">
            <v>26.183333333333337</v>
          </cell>
          <cell r="C11">
            <v>32.799999999999997</v>
          </cell>
          <cell r="D11">
            <v>21.3</v>
          </cell>
          <cell r="E11">
            <v>65.041666666666671</v>
          </cell>
          <cell r="F11">
            <v>80</v>
          </cell>
          <cell r="G11">
            <v>37</v>
          </cell>
          <cell r="H11">
            <v>12.6</v>
          </cell>
          <cell r="I11" t="str">
            <v>N</v>
          </cell>
          <cell r="J11">
            <v>29.16</v>
          </cell>
          <cell r="K11">
            <v>0</v>
          </cell>
        </row>
        <row r="12">
          <cell r="B12">
            <v>25.466666666666665</v>
          </cell>
          <cell r="C12">
            <v>32.200000000000003</v>
          </cell>
          <cell r="D12">
            <v>21.7</v>
          </cell>
          <cell r="E12">
            <v>71.208333333333329</v>
          </cell>
          <cell r="F12">
            <v>88</v>
          </cell>
          <cell r="G12">
            <v>47</v>
          </cell>
          <cell r="H12">
            <v>19.440000000000001</v>
          </cell>
          <cell r="I12" t="str">
            <v>N</v>
          </cell>
          <cell r="J12">
            <v>32.76</v>
          </cell>
          <cell r="K12">
            <v>7.2</v>
          </cell>
        </row>
        <row r="13">
          <cell r="B13">
            <v>25.25</v>
          </cell>
          <cell r="C13">
            <v>30.8</v>
          </cell>
          <cell r="D13">
            <v>22.7</v>
          </cell>
          <cell r="E13">
            <v>77.583333333333329</v>
          </cell>
          <cell r="F13">
            <v>87</v>
          </cell>
          <cell r="G13">
            <v>58</v>
          </cell>
          <cell r="H13">
            <v>14.76</v>
          </cell>
          <cell r="I13" t="str">
            <v>NE</v>
          </cell>
          <cell r="J13">
            <v>32.04</v>
          </cell>
          <cell r="K13">
            <v>1.6</v>
          </cell>
        </row>
        <row r="14">
          <cell r="B14">
            <v>25.025000000000002</v>
          </cell>
          <cell r="C14">
            <v>29.7</v>
          </cell>
          <cell r="D14">
            <v>22.3</v>
          </cell>
          <cell r="E14">
            <v>78.125</v>
          </cell>
          <cell r="F14">
            <v>86</v>
          </cell>
          <cell r="G14">
            <v>63</v>
          </cell>
          <cell r="H14">
            <v>19.079999999999998</v>
          </cell>
          <cell r="I14" t="str">
            <v>NE</v>
          </cell>
          <cell r="J14">
            <v>38.880000000000003</v>
          </cell>
          <cell r="K14">
            <v>0</v>
          </cell>
        </row>
        <row r="15">
          <cell r="B15">
            <v>23.058333333333337</v>
          </cell>
          <cell r="C15">
            <v>27.6</v>
          </cell>
          <cell r="D15">
            <v>21.7</v>
          </cell>
          <cell r="E15">
            <v>86.041666666666671</v>
          </cell>
          <cell r="F15">
            <v>91</v>
          </cell>
          <cell r="G15">
            <v>74</v>
          </cell>
          <cell r="H15">
            <v>15.48</v>
          </cell>
          <cell r="I15" t="str">
            <v>N</v>
          </cell>
          <cell r="J15">
            <v>41.4</v>
          </cell>
          <cell r="K15">
            <v>3.8000000000000003</v>
          </cell>
        </row>
        <row r="16">
          <cell r="B16">
            <v>22.750000000000004</v>
          </cell>
          <cell r="C16">
            <v>27.6</v>
          </cell>
          <cell r="D16">
            <v>21.2</v>
          </cell>
          <cell r="E16">
            <v>89.458333333333329</v>
          </cell>
          <cell r="F16">
            <v>92</v>
          </cell>
          <cell r="G16">
            <v>74</v>
          </cell>
          <cell r="H16">
            <v>9</v>
          </cell>
          <cell r="I16" t="str">
            <v>N</v>
          </cell>
          <cell r="J16">
            <v>25.92</v>
          </cell>
          <cell r="K16">
            <v>7.8000000000000016</v>
          </cell>
        </row>
        <row r="17">
          <cell r="B17">
            <v>24.329166666666662</v>
          </cell>
          <cell r="C17">
            <v>31</v>
          </cell>
          <cell r="D17">
            <v>21.6</v>
          </cell>
          <cell r="E17">
            <v>84.583333333333329</v>
          </cell>
          <cell r="F17">
            <v>93</v>
          </cell>
          <cell r="G17">
            <v>63</v>
          </cell>
          <cell r="H17">
            <v>14.4</v>
          </cell>
          <cell r="I17" t="str">
            <v>L</v>
          </cell>
          <cell r="J17">
            <v>34.92</v>
          </cell>
          <cell r="K17">
            <v>28</v>
          </cell>
        </row>
        <row r="18">
          <cell r="B18">
            <v>24.874999999999996</v>
          </cell>
          <cell r="C18">
            <v>30</v>
          </cell>
          <cell r="D18">
            <v>20.9</v>
          </cell>
          <cell r="E18">
            <v>78.25</v>
          </cell>
          <cell r="F18">
            <v>92</v>
          </cell>
          <cell r="G18">
            <v>60</v>
          </cell>
          <cell r="H18">
            <v>18.720000000000002</v>
          </cell>
          <cell r="I18" t="str">
            <v>L</v>
          </cell>
          <cell r="J18">
            <v>30.240000000000002</v>
          </cell>
          <cell r="K18">
            <v>9.6000000000000014</v>
          </cell>
        </row>
        <row r="19">
          <cell r="B19">
            <v>24.129166666666666</v>
          </cell>
          <cell r="C19">
            <v>31.5</v>
          </cell>
          <cell r="D19">
            <v>20.100000000000001</v>
          </cell>
          <cell r="E19">
            <v>77.166666666666671</v>
          </cell>
          <cell r="F19">
            <v>85</v>
          </cell>
          <cell r="G19">
            <v>54</v>
          </cell>
          <cell r="H19">
            <v>25.56</v>
          </cell>
          <cell r="I19" t="str">
            <v>L</v>
          </cell>
          <cell r="J19">
            <v>46.440000000000005</v>
          </cell>
          <cell r="K19">
            <v>5.2</v>
          </cell>
        </row>
        <row r="20">
          <cell r="B20">
            <v>25.225000000000005</v>
          </cell>
          <cell r="C20">
            <v>32</v>
          </cell>
          <cell r="D20">
            <v>22.4</v>
          </cell>
          <cell r="E20">
            <v>74.083333333333329</v>
          </cell>
          <cell r="F20">
            <v>86</v>
          </cell>
          <cell r="G20">
            <v>50</v>
          </cell>
          <cell r="H20">
            <v>27</v>
          </cell>
          <cell r="I20" t="str">
            <v>L</v>
          </cell>
          <cell r="J20">
            <v>44.64</v>
          </cell>
          <cell r="K20">
            <v>0</v>
          </cell>
        </row>
        <row r="21">
          <cell r="B21">
            <v>23.766666666666676</v>
          </cell>
          <cell r="C21">
            <v>29.8</v>
          </cell>
          <cell r="D21">
            <v>20.399999999999999</v>
          </cell>
          <cell r="E21">
            <v>75.375</v>
          </cell>
          <cell r="F21">
            <v>88</v>
          </cell>
          <cell r="G21">
            <v>55</v>
          </cell>
          <cell r="H21">
            <v>21.96</v>
          </cell>
          <cell r="I21" t="str">
            <v>SE</v>
          </cell>
          <cell r="J21">
            <v>37.800000000000004</v>
          </cell>
          <cell r="K21">
            <v>10.999999999999998</v>
          </cell>
        </row>
        <row r="22">
          <cell r="B22">
            <v>21.645833333333339</v>
          </cell>
          <cell r="C22">
            <v>26.7</v>
          </cell>
          <cell r="D22">
            <v>19.399999999999999</v>
          </cell>
          <cell r="E22">
            <v>85.875</v>
          </cell>
          <cell r="F22">
            <v>92</v>
          </cell>
          <cell r="G22">
            <v>69</v>
          </cell>
          <cell r="H22">
            <v>14.04</v>
          </cell>
          <cell r="I22" t="str">
            <v>N</v>
          </cell>
          <cell r="J22">
            <v>27.36</v>
          </cell>
          <cell r="K22">
            <v>15.200000000000001</v>
          </cell>
        </row>
        <row r="23">
          <cell r="B23">
            <v>23.154166666666669</v>
          </cell>
          <cell r="C23">
            <v>28.1</v>
          </cell>
          <cell r="D23">
            <v>21.1</v>
          </cell>
          <cell r="E23">
            <v>85.958333333333329</v>
          </cell>
          <cell r="F23">
            <v>92</v>
          </cell>
          <cell r="G23">
            <v>70</v>
          </cell>
          <cell r="H23">
            <v>21.6</v>
          </cell>
          <cell r="I23" t="str">
            <v>N</v>
          </cell>
          <cell r="J23">
            <v>45.36</v>
          </cell>
          <cell r="K23">
            <v>10.399999999999999</v>
          </cell>
        </row>
        <row r="24">
          <cell r="B24">
            <v>20.2</v>
          </cell>
          <cell r="C24">
            <v>24.8</v>
          </cell>
          <cell r="D24">
            <v>18.3</v>
          </cell>
          <cell r="E24">
            <v>90.583333333333329</v>
          </cell>
          <cell r="F24">
            <v>94</v>
          </cell>
          <cell r="G24">
            <v>81</v>
          </cell>
          <cell r="H24">
            <v>14.76</v>
          </cell>
          <cell r="I24" t="str">
            <v>N</v>
          </cell>
          <cell r="J24">
            <v>56.16</v>
          </cell>
          <cell r="K24">
            <v>92</v>
          </cell>
        </row>
        <row r="25">
          <cell r="B25">
            <v>23.166666666666668</v>
          </cell>
          <cell r="C25">
            <v>30.5</v>
          </cell>
          <cell r="D25">
            <v>18.2</v>
          </cell>
          <cell r="E25">
            <v>78.708333333333329</v>
          </cell>
          <cell r="F25">
            <v>93</v>
          </cell>
          <cell r="G25">
            <v>51</v>
          </cell>
          <cell r="H25">
            <v>9.3600000000000012</v>
          </cell>
          <cell r="I25" t="str">
            <v>N</v>
          </cell>
          <cell r="J25">
            <v>22.68</v>
          </cell>
          <cell r="K25">
            <v>0</v>
          </cell>
        </row>
        <row r="26">
          <cell r="B26">
            <v>25.245833333333337</v>
          </cell>
          <cell r="C26">
            <v>31.6</v>
          </cell>
          <cell r="D26">
            <v>19.2</v>
          </cell>
          <cell r="E26">
            <v>62.291666666666664</v>
          </cell>
          <cell r="F26">
            <v>78</v>
          </cell>
          <cell r="G26">
            <v>39</v>
          </cell>
          <cell r="H26">
            <v>14.4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23.758333333333336</v>
          </cell>
          <cell r="C27">
            <v>31.3</v>
          </cell>
          <cell r="D27">
            <v>15.6</v>
          </cell>
          <cell r="E27">
            <v>52.208333333333336</v>
          </cell>
          <cell r="F27">
            <v>80</v>
          </cell>
          <cell r="G27">
            <v>21</v>
          </cell>
          <cell r="H27">
            <v>14.4</v>
          </cell>
          <cell r="I27" t="str">
            <v>N</v>
          </cell>
          <cell r="J27">
            <v>23.759999999999998</v>
          </cell>
          <cell r="K27">
            <v>0</v>
          </cell>
        </row>
        <row r="28">
          <cell r="B28">
            <v>22.533333333333331</v>
          </cell>
          <cell r="C28">
            <v>30</v>
          </cell>
          <cell r="D28">
            <v>18.899999999999999</v>
          </cell>
          <cell r="E28">
            <v>69.083333333333329</v>
          </cell>
          <cell r="F28">
            <v>83</v>
          </cell>
          <cell r="G28">
            <v>45</v>
          </cell>
          <cell r="H28">
            <v>18</v>
          </cell>
          <cell r="I28" t="str">
            <v>L</v>
          </cell>
          <cell r="J28">
            <v>31.680000000000003</v>
          </cell>
          <cell r="K28">
            <v>0.60000000000000009</v>
          </cell>
        </row>
        <row r="29">
          <cell r="B29">
            <v>24.474999999999998</v>
          </cell>
          <cell r="C29">
            <v>30.6</v>
          </cell>
          <cell r="D29">
            <v>20.8</v>
          </cell>
          <cell r="E29">
            <v>78.625</v>
          </cell>
          <cell r="F29">
            <v>90</v>
          </cell>
          <cell r="G29">
            <v>56</v>
          </cell>
          <cell r="H29">
            <v>18</v>
          </cell>
          <cell r="I29" t="str">
            <v>L</v>
          </cell>
          <cell r="J29">
            <v>38.159999999999997</v>
          </cell>
          <cell r="K29">
            <v>1.2</v>
          </cell>
        </row>
        <row r="30">
          <cell r="B30">
            <v>22.641666666666666</v>
          </cell>
          <cell r="C30">
            <v>25.6</v>
          </cell>
          <cell r="D30">
            <v>21.2</v>
          </cell>
          <cell r="E30">
            <v>85.041666666666671</v>
          </cell>
          <cell r="F30">
            <v>90</v>
          </cell>
          <cell r="G30">
            <v>74</v>
          </cell>
          <cell r="H30">
            <v>16.2</v>
          </cell>
          <cell r="I30" t="str">
            <v>L</v>
          </cell>
          <cell r="J30">
            <v>35.64</v>
          </cell>
          <cell r="K30">
            <v>4.6000000000000005</v>
          </cell>
        </row>
        <row r="31">
          <cell r="B31">
            <v>24.233333333333334</v>
          </cell>
          <cell r="C31">
            <v>29.7</v>
          </cell>
          <cell r="D31">
            <v>21.2</v>
          </cell>
          <cell r="E31">
            <v>79.541666666666671</v>
          </cell>
          <cell r="F31">
            <v>90</v>
          </cell>
          <cell r="G31">
            <v>57</v>
          </cell>
          <cell r="H31">
            <v>15.120000000000001</v>
          </cell>
          <cell r="I31" t="str">
            <v>N</v>
          </cell>
          <cell r="J31">
            <v>33.119999999999997</v>
          </cell>
          <cell r="K31">
            <v>1.4</v>
          </cell>
        </row>
        <row r="32">
          <cell r="B32">
            <v>24.412500000000005</v>
          </cell>
          <cell r="C32">
            <v>30.8</v>
          </cell>
          <cell r="D32">
            <v>21.1</v>
          </cell>
          <cell r="E32">
            <v>79.5</v>
          </cell>
          <cell r="F32">
            <v>89</v>
          </cell>
          <cell r="G32">
            <v>55</v>
          </cell>
          <cell r="H32">
            <v>12.96</v>
          </cell>
          <cell r="I32" t="str">
            <v>N</v>
          </cell>
          <cell r="J32">
            <v>34.200000000000003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26.033333333333335</v>
          </cell>
          <cell r="C5">
            <v>32.200000000000003</v>
          </cell>
          <cell r="D5">
            <v>22.8</v>
          </cell>
          <cell r="E5">
            <v>77.791666666666671</v>
          </cell>
          <cell r="F5">
            <v>98</v>
          </cell>
          <cell r="G5">
            <v>51</v>
          </cell>
          <cell r="H5">
            <v>17.64</v>
          </cell>
          <cell r="I5" t="str">
            <v>L</v>
          </cell>
          <cell r="J5">
            <v>28.44</v>
          </cell>
          <cell r="K5">
            <v>5.4</v>
          </cell>
        </row>
        <row r="6">
          <cell r="B6">
            <v>26.770833333333339</v>
          </cell>
          <cell r="C6">
            <v>33</v>
          </cell>
          <cell r="D6">
            <v>20.2</v>
          </cell>
          <cell r="E6">
            <v>60.333333333333336</v>
          </cell>
          <cell r="F6">
            <v>89</v>
          </cell>
          <cell r="G6">
            <v>39</v>
          </cell>
          <cell r="H6">
            <v>14.04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26.170833333333334</v>
          </cell>
          <cell r="C7">
            <v>33.1</v>
          </cell>
          <cell r="D7">
            <v>20.7</v>
          </cell>
          <cell r="E7">
            <v>64.958333333333329</v>
          </cell>
          <cell r="F7">
            <v>88</v>
          </cell>
          <cell r="G7">
            <v>39</v>
          </cell>
          <cell r="H7">
            <v>10.08</v>
          </cell>
          <cell r="I7" t="str">
            <v>SE</v>
          </cell>
          <cell r="J7">
            <v>20.88</v>
          </cell>
          <cell r="K7">
            <v>0</v>
          </cell>
        </row>
        <row r="8">
          <cell r="B8">
            <v>25.366666666666664</v>
          </cell>
          <cell r="C8">
            <v>31.6</v>
          </cell>
          <cell r="D8">
            <v>19.3</v>
          </cell>
          <cell r="E8">
            <v>67.333333333333329</v>
          </cell>
          <cell r="F8">
            <v>96</v>
          </cell>
          <cell r="G8">
            <v>41</v>
          </cell>
          <cell r="H8">
            <v>13.68</v>
          </cell>
          <cell r="I8" t="str">
            <v>L</v>
          </cell>
          <cell r="J8">
            <v>39.6</v>
          </cell>
          <cell r="K8">
            <v>0</v>
          </cell>
        </row>
        <row r="9">
          <cell r="B9">
            <v>25.083333333333329</v>
          </cell>
          <cell r="C9">
            <v>31.9</v>
          </cell>
          <cell r="D9">
            <v>19</v>
          </cell>
          <cell r="E9">
            <v>69.541666666666671</v>
          </cell>
          <cell r="F9">
            <v>98</v>
          </cell>
          <cell r="G9">
            <v>41</v>
          </cell>
          <cell r="H9">
            <v>13.32</v>
          </cell>
          <cell r="I9" t="str">
            <v>SE</v>
          </cell>
          <cell r="J9">
            <v>43.56</v>
          </cell>
          <cell r="K9">
            <v>1.2</v>
          </cell>
        </row>
        <row r="10">
          <cell r="B10">
            <v>25.95</v>
          </cell>
          <cell r="C10">
            <v>33.9</v>
          </cell>
          <cell r="D10">
            <v>19.100000000000001</v>
          </cell>
          <cell r="E10">
            <v>62.958333333333336</v>
          </cell>
          <cell r="F10">
            <v>96</v>
          </cell>
          <cell r="G10">
            <v>28</v>
          </cell>
          <cell r="H10">
            <v>13.68</v>
          </cell>
          <cell r="I10" t="str">
            <v>O</v>
          </cell>
          <cell r="J10">
            <v>27.720000000000002</v>
          </cell>
          <cell r="K10">
            <v>0</v>
          </cell>
        </row>
        <row r="11">
          <cell r="B11">
            <v>25.766666666666666</v>
          </cell>
          <cell r="C11">
            <v>32.200000000000003</v>
          </cell>
          <cell r="D11">
            <v>22.3</v>
          </cell>
          <cell r="E11">
            <v>68.291666666666671</v>
          </cell>
          <cell r="F11">
            <v>84</v>
          </cell>
          <cell r="G11">
            <v>44</v>
          </cell>
          <cell r="H11">
            <v>16.559999999999999</v>
          </cell>
          <cell r="I11" t="str">
            <v>O</v>
          </cell>
          <cell r="J11">
            <v>33.480000000000004</v>
          </cell>
          <cell r="K11">
            <v>0</v>
          </cell>
        </row>
        <row r="12">
          <cell r="B12">
            <v>25.954166666666666</v>
          </cell>
          <cell r="C12">
            <v>32.299999999999997</v>
          </cell>
          <cell r="D12">
            <v>20.5</v>
          </cell>
          <cell r="E12">
            <v>71</v>
          </cell>
          <cell r="F12">
            <v>91</v>
          </cell>
          <cell r="G12">
            <v>47</v>
          </cell>
          <cell r="H12">
            <v>10.8</v>
          </cell>
          <cell r="I12" t="str">
            <v>L</v>
          </cell>
          <cell r="J12">
            <v>24.840000000000003</v>
          </cell>
          <cell r="K12">
            <v>0</v>
          </cell>
        </row>
        <row r="13">
          <cell r="B13">
            <v>26.658333333333328</v>
          </cell>
          <cell r="C13">
            <v>33.200000000000003</v>
          </cell>
          <cell r="D13">
            <v>22</v>
          </cell>
          <cell r="E13">
            <v>70.125</v>
          </cell>
          <cell r="F13">
            <v>91</v>
          </cell>
          <cell r="G13">
            <v>46</v>
          </cell>
          <cell r="H13">
            <v>19.440000000000001</v>
          </cell>
          <cell r="I13" t="str">
            <v>NE</v>
          </cell>
          <cell r="J13">
            <v>36.72</v>
          </cell>
          <cell r="K13">
            <v>6</v>
          </cell>
        </row>
        <row r="14">
          <cell r="B14">
            <v>24.641666666666666</v>
          </cell>
          <cell r="C14">
            <v>29.9</v>
          </cell>
          <cell r="D14">
            <v>21.9</v>
          </cell>
          <cell r="E14">
            <v>82.375</v>
          </cell>
          <cell r="F14">
            <v>97</v>
          </cell>
          <cell r="G14">
            <v>61</v>
          </cell>
          <cell r="H14">
            <v>19.079999999999998</v>
          </cell>
          <cell r="I14" t="str">
            <v>L</v>
          </cell>
          <cell r="J14">
            <v>54.36</v>
          </cell>
          <cell r="K14">
            <v>11.6</v>
          </cell>
        </row>
        <row r="15">
          <cell r="B15">
            <v>25.441666666666674</v>
          </cell>
          <cell r="C15">
            <v>32.5</v>
          </cell>
          <cell r="D15">
            <v>22.2</v>
          </cell>
          <cell r="E15">
            <v>79.291666666666671</v>
          </cell>
          <cell r="F15">
            <v>97</v>
          </cell>
          <cell r="G15">
            <v>46</v>
          </cell>
          <cell r="H15">
            <v>13.32</v>
          </cell>
          <cell r="I15" t="str">
            <v>NO</v>
          </cell>
          <cell r="J15">
            <v>48.96</v>
          </cell>
          <cell r="K15">
            <v>0.2</v>
          </cell>
        </row>
        <row r="16">
          <cell r="B16">
            <v>25.291666666666671</v>
          </cell>
          <cell r="C16">
            <v>32.299999999999997</v>
          </cell>
          <cell r="D16">
            <v>21.4</v>
          </cell>
          <cell r="E16">
            <v>79.083333333333329</v>
          </cell>
          <cell r="F16">
            <v>98</v>
          </cell>
          <cell r="G16">
            <v>49</v>
          </cell>
          <cell r="H16">
            <v>9</v>
          </cell>
          <cell r="I16" t="str">
            <v>NO</v>
          </cell>
          <cell r="J16">
            <v>27</v>
          </cell>
          <cell r="K16">
            <v>1.7999999999999998</v>
          </cell>
        </row>
        <row r="17">
          <cell r="B17">
            <v>24.654166666666672</v>
          </cell>
          <cell r="C17">
            <v>30.9</v>
          </cell>
          <cell r="D17">
            <v>21.6</v>
          </cell>
          <cell r="E17">
            <v>83.833333333333329</v>
          </cell>
          <cell r="F17">
            <v>97</v>
          </cell>
          <cell r="G17">
            <v>57</v>
          </cell>
          <cell r="H17">
            <v>20.52</v>
          </cell>
          <cell r="I17" t="str">
            <v>SO</v>
          </cell>
          <cell r="J17">
            <v>65.88000000000001</v>
          </cell>
          <cell r="K17">
            <v>25.599999999999994</v>
          </cell>
        </row>
        <row r="18">
          <cell r="B18">
            <v>24.287499999999994</v>
          </cell>
          <cell r="C18">
            <v>31.6</v>
          </cell>
          <cell r="D18">
            <v>18.7</v>
          </cell>
          <cell r="E18">
            <v>80.875</v>
          </cell>
          <cell r="F18">
            <v>97</v>
          </cell>
          <cell r="G18">
            <v>56</v>
          </cell>
          <cell r="H18">
            <v>15.120000000000001</v>
          </cell>
          <cell r="I18" t="str">
            <v>L</v>
          </cell>
          <cell r="J18">
            <v>82.08</v>
          </cell>
          <cell r="K18">
            <v>18.2</v>
          </cell>
        </row>
        <row r="19">
          <cell r="B19">
            <v>24.695833333333326</v>
          </cell>
          <cell r="C19">
            <v>32.200000000000003</v>
          </cell>
          <cell r="D19">
            <v>19.8</v>
          </cell>
          <cell r="E19">
            <v>78.083333333333329</v>
          </cell>
          <cell r="F19">
            <v>98</v>
          </cell>
          <cell r="G19">
            <v>46</v>
          </cell>
          <cell r="H19">
            <v>16.2</v>
          </cell>
          <cell r="I19" t="str">
            <v>L</v>
          </cell>
          <cell r="J19">
            <v>31.680000000000003</v>
          </cell>
          <cell r="K19">
            <v>1.4</v>
          </cell>
        </row>
        <row r="20">
          <cell r="B20">
            <v>26.516666666666666</v>
          </cell>
          <cell r="C20">
            <v>33.4</v>
          </cell>
          <cell r="D20">
            <v>21.4</v>
          </cell>
          <cell r="E20">
            <v>70.125</v>
          </cell>
          <cell r="F20">
            <v>91</v>
          </cell>
          <cell r="G20">
            <v>40</v>
          </cell>
          <cell r="H20">
            <v>10.44</v>
          </cell>
          <cell r="I20" t="str">
            <v>L</v>
          </cell>
          <cell r="J20">
            <v>29.880000000000003</v>
          </cell>
          <cell r="K20">
            <v>0</v>
          </cell>
        </row>
        <row r="21">
          <cell r="B21">
            <v>25.466666666666669</v>
          </cell>
          <cell r="C21">
            <v>34.1</v>
          </cell>
          <cell r="D21">
            <v>19.600000000000001</v>
          </cell>
          <cell r="E21">
            <v>72.458333333333329</v>
          </cell>
          <cell r="F21">
            <v>91</v>
          </cell>
          <cell r="G21">
            <v>37</v>
          </cell>
          <cell r="H21">
            <v>12.24</v>
          </cell>
          <cell r="I21" t="str">
            <v>SE</v>
          </cell>
          <cell r="J21">
            <v>49.32</v>
          </cell>
          <cell r="K21">
            <v>16.399999999999999</v>
          </cell>
        </row>
        <row r="22">
          <cell r="B22">
            <v>23.158333333333331</v>
          </cell>
          <cell r="C22">
            <v>27.4</v>
          </cell>
          <cell r="D22">
            <v>20.9</v>
          </cell>
          <cell r="E22">
            <v>85.708333333333329</v>
          </cell>
          <cell r="F22">
            <v>98</v>
          </cell>
          <cell r="G22">
            <v>69</v>
          </cell>
          <cell r="H22">
            <v>12.24</v>
          </cell>
          <cell r="I22" t="str">
            <v>L</v>
          </cell>
          <cell r="J22">
            <v>24.12</v>
          </cell>
          <cell r="K22">
            <v>6.6</v>
          </cell>
        </row>
        <row r="23">
          <cell r="B23">
            <v>24.558333333333334</v>
          </cell>
          <cell r="C23">
            <v>30.6</v>
          </cell>
          <cell r="D23">
            <v>21</v>
          </cell>
          <cell r="E23">
            <v>77.708333333333329</v>
          </cell>
          <cell r="F23">
            <v>97</v>
          </cell>
          <cell r="G23">
            <v>48</v>
          </cell>
          <cell r="H23">
            <v>19.8</v>
          </cell>
          <cell r="I23" t="str">
            <v>NO</v>
          </cell>
          <cell r="J23">
            <v>41.76</v>
          </cell>
          <cell r="K23">
            <v>15.4</v>
          </cell>
        </row>
        <row r="24">
          <cell r="B24">
            <v>24.258333333333336</v>
          </cell>
          <cell r="C24">
            <v>29.8</v>
          </cell>
          <cell r="D24">
            <v>21.3</v>
          </cell>
          <cell r="E24">
            <v>81.416666666666671</v>
          </cell>
          <cell r="F24">
            <v>98</v>
          </cell>
          <cell r="G24">
            <v>58</v>
          </cell>
          <cell r="H24">
            <v>16.920000000000002</v>
          </cell>
          <cell r="I24" t="str">
            <v>SO</v>
          </cell>
          <cell r="J24">
            <v>44.64</v>
          </cell>
          <cell r="K24">
            <v>11.799999999999997</v>
          </cell>
        </row>
        <row r="25">
          <cell r="B25">
            <v>25.091666666666658</v>
          </cell>
          <cell r="C25">
            <v>31.4</v>
          </cell>
          <cell r="D25">
            <v>20.6</v>
          </cell>
          <cell r="E25">
            <v>74.125</v>
          </cell>
          <cell r="F25">
            <v>97</v>
          </cell>
          <cell r="G25">
            <v>44</v>
          </cell>
          <cell r="H25">
            <v>15.120000000000001</v>
          </cell>
          <cell r="I25" t="str">
            <v>O</v>
          </cell>
          <cell r="J25">
            <v>28.08</v>
          </cell>
          <cell r="K25">
            <v>0</v>
          </cell>
        </row>
        <row r="26">
          <cell r="B26">
            <v>25.983333333333334</v>
          </cell>
          <cell r="C26">
            <v>34</v>
          </cell>
          <cell r="D26">
            <v>20.399999999999999</v>
          </cell>
          <cell r="E26">
            <v>68.958333333333329</v>
          </cell>
          <cell r="F26">
            <v>97</v>
          </cell>
          <cell r="G26">
            <v>33</v>
          </cell>
          <cell r="H26">
            <v>12.6</v>
          </cell>
          <cell r="I26" t="str">
            <v>O</v>
          </cell>
          <cell r="J26">
            <v>25.2</v>
          </cell>
          <cell r="K26">
            <v>0</v>
          </cell>
        </row>
        <row r="27">
          <cell r="B27">
            <v>25.254166666666663</v>
          </cell>
          <cell r="C27">
            <v>31.7</v>
          </cell>
          <cell r="D27">
            <v>19.899999999999999</v>
          </cell>
          <cell r="E27">
            <v>64.875</v>
          </cell>
          <cell r="F27">
            <v>91</v>
          </cell>
          <cell r="G27">
            <v>39</v>
          </cell>
          <cell r="H27">
            <v>9.3600000000000012</v>
          </cell>
          <cell r="I27" t="str">
            <v>O</v>
          </cell>
          <cell r="J27">
            <v>21.240000000000002</v>
          </cell>
          <cell r="K27">
            <v>0</v>
          </cell>
        </row>
        <row r="28">
          <cell r="B28">
            <v>24.466666666666665</v>
          </cell>
          <cell r="C28">
            <v>28.6</v>
          </cell>
          <cell r="D28">
            <v>22</v>
          </cell>
          <cell r="E28">
            <v>77.958333333333329</v>
          </cell>
          <cell r="F28">
            <v>91</v>
          </cell>
          <cell r="G28">
            <v>52</v>
          </cell>
          <cell r="H28">
            <v>15.840000000000002</v>
          </cell>
          <cell r="I28" t="str">
            <v>NO</v>
          </cell>
          <cell r="J28">
            <v>27.720000000000002</v>
          </cell>
          <cell r="K28">
            <v>1.8</v>
          </cell>
        </row>
        <row r="29">
          <cell r="B29">
            <v>24.124999999999996</v>
          </cell>
          <cell r="C29">
            <v>30.8</v>
          </cell>
          <cell r="D29">
            <v>22</v>
          </cell>
          <cell r="E29">
            <v>86.458333333333329</v>
          </cell>
          <cell r="F29">
            <v>98</v>
          </cell>
          <cell r="G29">
            <v>56</v>
          </cell>
          <cell r="H29">
            <v>12.24</v>
          </cell>
          <cell r="I29" t="str">
            <v>L</v>
          </cell>
          <cell r="J29">
            <v>44.28</v>
          </cell>
          <cell r="K29">
            <v>6.4</v>
          </cell>
        </row>
        <row r="30">
          <cell r="B30">
            <v>24.429166666666664</v>
          </cell>
          <cell r="C30">
            <v>30.2</v>
          </cell>
          <cell r="D30">
            <v>21.4</v>
          </cell>
          <cell r="E30">
            <v>79.5</v>
          </cell>
          <cell r="F30">
            <v>98</v>
          </cell>
          <cell r="G30">
            <v>45</v>
          </cell>
          <cell r="H30">
            <v>18</v>
          </cell>
          <cell r="I30" t="str">
            <v>O</v>
          </cell>
          <cell r="J30">
            <v>32.76</v>
          </cell>
          <cell r="K30">
            <v>1.5999999999999999</v>
          </cell>
        </row>
        <row r="31">
          <cell r="B31">
            <v>24.599999999999998</v>
          </cell>
          <cell r="C31">
            <v>32</v>
          </cell>
          <cell r="D31">
            <v>21.6</v>
          </cell>
          <cell r="E31">
            <v>80</v>
          </cell>
          <cell r="F31">
            <v>97</v>
          </cell>
          <cell r="G31">
            <v>45</v>
          </cell>
          <cell r="H31">
            <v>14.4</v>
          </cell>
          <cell r="I31" t="str">
            <v>SO</v>
          </cell>
          <cell r="J31">
            <v>41.04</v>
          </cell>
          <cell r="K31">
            <v>1.8</v>
          </cell>
        </row>
        <row r="32">
          <cell r="B32">
            <v>25.654166666666669</v>
          </cell>
          <cell r="C32">
            <v>32.9</v>
          </cell>
          <cell r="D32">
            <v>21.3</v>
          </cell>
          <cell r="E32">
            <v>79.5</v>
          </cell>
          <cell r="F32">
            <v>98</v>
          </cell>
          <cell r="G32">
            <v>45</v>
          </cell>
          <cell r="H32">
            <v>12.6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24.262500000000003</v>
          </cell>
          <cell r="C5">
            <v>28.7</v>
          </cell>
          <cell r="D5">
            <v>21.6</v>
          </cell>
          <cell r="E5">
            <v>81.916666666666671</v>
          </cell>
          <cell r="F5">
            <v>94</v>
          </cell>
          <cell r="G5">
            <v>60</v>
          </cell>
          <cell r="H5">
            <v>13.32</v>
          </cell>
          <cell r="I5" t="str">
            <v>NO</v>
          </cell>
          <cell r="J5">
            <v>26.28</v>
          </cell>
          <cell r="K5">
            <v>0</v>
          </cell>
        </row>
        <row r="6">
          <cell r="B6">
            <v>24.412499999999994</v>
          </cell>
          <cell r="C6">
            <v>30.6</v>
          </cell>
          <cell r="D6">
            <v>17.8</v>
          </cell>
          <cell r="E6">
            <v>67.583333333333329</v>
          </cell>
          <cell r="F6">
            <v>88</v>
          </cell>
          <cell r="G6">
            <v>46</v>
          </cell>
          <cell r="H6">
            <v>10.8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>
            <v>23.916666666666668</v>
          </cell>
          <cell r="C7">
            <v>29.6</v>
          </cell>
          <cell r="D7">
            <v>20</v>
          </cell>
          <cell r="E7">
            <v>66.25</v>
          </cell>
          <cell r="F7">
            <v>83</v>
          </cell>
          <cell r="G7">
            <v>41</v>
          </cell>
          <cell r="H7">
            <v>11.520000000000001</v>
          </cell>
          <cell r="I7" t="str">
            <v>N</v>
          </cell>
          <cell r="J7">
            <v>30.6</v>
          </cell>
          <cell r="K7">
            <v>0</v>
          </cell>
        </row>
        <row r="8">
          <cell r="B8">
            <v>23.608333333333324</v>
          </cell>
          <cell r="C8">
            <v>29.5</v>
          </cell>
          <cell r="D8">
            <v>19</v>
          </cell>
          <cell r="E8">
            <v>72</v>
          </cell>
          <cell r="F8">
            <v>93</v>
          </cell>
          <cell r="G8">
            <v>44</v>
          </cell>
          <cell r="H8">
            <v>18</v>
          </cell>
          <cell r="I8" t="str">
            <v>NO</v>
          </cell>
          <cell r="J8">
            <v>29.16</v>
          </cell>
          <cell r="K8">
            <v>0</v>
          </cell>
        </row>
        <row r="9">
          <cell r="B9">
            <v>23.762499999999999</v>
          </cell>
          <cell r="C9">
            <v>29.6</v>
          </cell>
          <cell r="D9">
            <v>17.899999999999999</v>
          </cell>
          <cell r="E9">
            <v>67.916666666666671</v>
          </cell>
          <cell r="F9">
            <v>94</v>
          </cell>
          <cell r="G9">
            <v>41</v>
          </cell>
          <cell r="H9">
            <v>12.6</v>
          </cell>
          <cell r="I9" t="str">
            <v>NO</v>
          </cell>
          <cell r="J9">
            <v>28.8</v>
          </cell>
          <cell r="K9">
            <v>0</v>
          </cell>
        </row>
        <row r="10">
          <cell r="B10">
            <v>24.141666666666666</v>
          </cell>
          <cell r="C10">
            <v>31.8</v>
          </cell>
          <cell r="D10">
            <v>18.5</v>
          </cell>
          <cell r="E10">
            <v>62.25</v>
          </cell>
          <cell r="F10">
            <v>88</v>
          </cell>
          <cell r="G10">
            <v>25</v>
          </cell>
          <cell r="H10">
            <v>11.16</v>
          </cell>
          <cell r="I10" t="str">
            <v>O</v>
          </cell>
          <cell r="J10">
            <v>22.32</v>
          </cell>
          <cell r="K10">
            <v>0</v>
          </cell>
        </row>
        <row r="11">
          <cell r="B11">
            <v>23.900000000000002</v>
          </cell>
          <cell r="C11">
            <v>30.7</v>
          </cell>
          <cell r="D11">
            <v>20.100000000000001</v>
          </cell>
          <cell r="E11">
            <v>69.625</v>
          </cell>
          <cell r="F11">
            <v>88</v>
          </cell>
          <cell r="G11">
            <v>36</v>
          </cell>
          <cell r="H11">
            <v>19.079999999999998</v>
          </cell>
          <cell r="I11" t="str">
            <v>S</v>
          </cell>
          <cell r="J11">
            <v>36.36</v>
          </cell>
          <cell r="K11">
            <v>0</v>
          </cell>
        </row>
        <row r="12">
          <cell r="B12">
            <v>24.049999999999997</v>
          </cell>
          <cell r="C12">
            <v>30.5</v>
          </cell>
          <cell r="D12">
            <v>20</v>
          </cell>
          <cell r="E12">
            <v>73.666666666666671</v>
          </cell>
          <cell r="F12">
            <v>89</v>
          </cell>
          <cell r="G12">
            <v>45</v>
          </cell>
          <cell r="H12">
            <v>21.6</v>
          </cell>
          <cell r="I12" t="str">
            <v>S</v>
          </cell>
          <cell r="J12">
            <v>37.440000000000005</v>
          </cell>
          <cell r="K12">
            <v>0</v>
          </cell>
        </row>
        <row r="13">
          <cell r="B13">
            <v>23.258333333333329</v>
          </cell>
          <cell r="C13">
            <v>30.4</v>
          </cell>
          <cell r="D13">
            <v>18.2</v>
          </cell>
          <cell r="E13">
            <v>81</v>
          </cell>
          <cell r="F13">
            <v>95</v>
          </cell>
          <cell r="G13">
            <v>51</v>
          </cell>
          <cell r="H13">
            <v>13.68</v>
          </cell>
          <cell r="I13" t="str">
            <v>SO</v>
          </cell>
          <cell r="J13">
            <v>64.8</v>
          </cell>
          <cell r="K13">
            <v>23</v>
          </cell>
        </row>
        <row r="14">
          <cell r="B14">
            <v>23.391666666666669</v>
          </cell>
          <cell r="C14">
            <v>29.2</v>
          </cell>
          <cell r="D14">
            <v>20.2</v>
          </cell>
          <cell r="E14">
            <v>81.416666666666671</v>
          </cell>
          <cell r="F14">
            <v>94</v>
          </cell>
          <cell r="G14">
            <v>55</v>
          </cell>
          <cell r="H14">
            <v>24.48</v>
          </cell>
          <cell r="I14" t="str">
            <v>S</v>
          </cell>
          <cell r="J14">
            <v>42.84</v>
          </cell>
          <cell r="K14">
            <v>13.399999999999999</v>
          </cell>
        </row>
        <row r="15">
          <cell r="B15">
            <v>22.329166666666666</v>
          </cell>
          <cell r="C15">
            <v>28.4</v>
          </cell>
          <cell r="D15">
            <v>20.100000000000001</v>
          </cell>
          <cell r="E15">
            <v>86.291666666666671</v>
          </cell>
          <cell r="F15">
            <v>94</v>
          </cell>
          <cell r="G15">
            <v>56</v>
          </cell>
          <cell r="H15">
            <v>14.4</v>
          </cell>
          <cell r="I15" t="str">
            <v>S</v>
          </cell>
          <cell r="J15">
            <v>37.440000000000005</v>
          </cell>
          <cell r="K15">
            <v>0</v>
          </cell>
        </row>
        <row r="16">
          <cell r="B16">
            <v>23.058333333333334</v>
          </cell>
          <cell r="C16">
            <v>29.8</v>
          </cell>
          <cell r="D16">
            <v>19.7</v>
          </cell>
          <cell r="E16">
            <v>83.833333333333329</v>
          </cell>
          <cell r="F16">
            <v>95</v>
          </cell>
          <cell r="G16">
            <v>51</v>
          </cell>
          <cell r="H16">
            <v>15.840000000000002</v>
          </cell>
          <cell r="I16" t="str">
            <v>SE</v>
          </cell>
          <cell r="J16">
            <v>38.880000000000003</v>
          </cell>
          <cell r="K16">
            <v>0</v>
          </cell>
        </row>
        <row r="17">
          <cell r="B17">
            <v>22.654166666666669</v>
          </cell>
          <cell r="C17">
            <v>30.8</v>
          </cell>
          <cell r="D17">
            <v>19.7</v>
          </cell>
          <cell r="E17">
            <v>83.833333333333329</v>
          </cell>
          <cell r="F17">
            <v>93</v>
          </cell>
          <cell r="G17">
            <v>49</v>
          </cell>
          <cell r="H17">
            <v>16.920000000000002</v>
          </cell>
          <cell r="I17" t="str">
            <v>O</v>
          </cell>
          <cell r="J17">
            <v>43.2</v>
          </cell>
          <cell r="K17">
            <v>8.4</v>
          </cell>
        </row>
        <row r="18">
          <cell r="B18">
            <v>21.808333333333334</v>
          </cell>
          <cell r="C18">
            <v>29.6</v>
          </cell>
          <cell r="D18">
            <v>18.2</v>
          </cell>
          <cell r="E18">
            <v>85.875</v>
          </cell>
          <cell r="F18">
            <v>95</v>
          </cell>
          <cell r="G18">
            <v>60</v>
          </cell>
          <cell r="H18">
            <v>18.720000000000002</v>
          </cell>
          <cell r="I18" t="str">
            <v>NO</v>
          </cell>
          <cell r="J18">
            <v>53.28</v>
          </cell>
          <cell r="K18">
            <v>18.600000000000001</v>
          </cell>
        </row>
        <row r="19">
          <cell r="B19">
            <v>22.650000000000002</v>
          </cell>
          <cell r="C19">
            <v>29.9</v>
          </cell>
          <cell r="D19">
            <v>18.2</v>
          </cell>
          <cell r="E19">
            <v>79.125</v>
          </cell>
          <cell r="F19">
            <v>94</v>
          </cell>
          <cell r="G19">
            <v>48</v>
          </cell>
          <cell r="H19">
            <v>19.8</v>
          </cell>
          <cell r="I19" t="str">
            <v>NO</v>
          </cell>
          <cell r="J19">
            <v>34.56</v>
          </cell>
          <cell r="K19">
            <v>0</v>
          </cell>
        </row>
        <row r="20">
          <cell r="B20">
            <v>23.816666666666659</v>
          </cell>
          <cell r="C20">
            <v>30.1</v>
          </cell>
          <cell r="D20">
            <v>19.5</v>
          </cell>
          <cell r="E20">
            <v>73.375</v>
          </cell>
          <cell r="F20">
            <v>94</v>
          </cell>
          <cell r="G20">
            <v>45</v>
          </cell>
          <cell r="H20">
            <v>14.4</v>
          </cell>
          <cell r="I20" t="str">
            <v>NO</v>
          </cell>
          <cell r="J20">
            <v>27.36</v>
          </cell>
          <cell r="K20">
            <v>0</v>
          </cell>
        </row>
        <row r="21">
          <cell r="B21">
            <v>23.645833333333332</v>
          </cell>
          <cell r="C21">
            <v>29.8</v>
          </cell>
          <cell r="D21">
            <v>17.899999999999999</v>
          </cell>
          <cell r="E21">
            <v>77.125</v>
          </cell>
          <cell r="F21">
            <v>92</v>
          </cell>
          <cell r="G21">
            <v>50</v>
          </cell>
          <cell r="H21">
            <v>22.68</v>
          </cell>
          <cell r="I21" t="str">
            <v>NO</v>
          </cell>
          <cell r="J21">
            <v>47.88</v>
          </cell>
          <cell r="K21">
            <v>1</v>
          </cell>
        </row>
        <row r="22">
          <cell r="B22">
            <v>21.862500000000001</v>
          </cell>
          <cell r="C22">
            <v>28.1</v>
          </cell>
          <cell r="D22">
            <v>17.7</v>
          </cell>
          <cell r="E22">
            <v>80.666666666666671</v>
          </cell>
          <cell r="F22">
            <v>95</v>
          </cell>
          <cell r="G22">
            <v>53</v>
          </cell>
          <cell r="H22">
            <v>16.2</v>
          </cell>
          <cell r="I22" t="str">
            <v>O</v>
          </cell>
          <cell r="J22">
            <v>61.92</v>
          </cell>
          <cell r="K22">
            <v>23.4</v>
          </cell>
        </row>
        <row r="23">
          <cell r="B23">
            <v>22.416666666666668</v>
          </cell>
          <cell r="C23">
            <v>28</v>
          </cell>
          <cell r="D23">
            <v>19.100000000000001</v>
          </cell>
          <cell r="E23">
            <v>81.125</v>
          </cell>
          <cell r="F23">
            <v>95</v>
          </cell>
          <cell r="G23">
            <v>56</v>
          </cell>
          <cell r="H23">
            <v>26.28</v>
          </cell>
          <cell r="I23" t="str">
            <v>SO</v>
          </cell>
          <cell r="J23">
            <v>50.76</v>
          </cell>
          <cell r="K23">
            <v>0</v>
          </cell>
        </row>
        <row r="24">
          <cell r="B24">
            <v>21.995833333333334</v>
          </cell>
          <cell r="C24">
            <v>27.6</v>
          </cell>
          <cell r="D24">
            <v>19.899999999999999</v>
          </cell>
          <cell r="E24">
            <v>82.708333333333329</v>
          </cell>
          <cell r="F24">
            <v>92</v>
          </cell>
          <cell r="G24">
            <v>60</v>
          </cell>
          <cell r="H24">
            <v>24.12</v>
          </cell>
          <cell r="I24" t="str">
            <v>S</v>
          </cell>
          <cell r="J24">
            <v>42.12</v>
          </cell>
          <cell r="K24">
            <v>0</v>
          </cell>
        </row>
        <row r="25">
          <cell r="B25">
            <v>22.512499999999999</v>
          </cell>
          <cell r="C25">
            <v>27.2</v>
          </cell>
          <cell r="D25">
            <v>18.899999999999999</v>
          </cell>
          <cell r="E25">
            <v>79.125</v>
          </cell>
          <cell r="F25">
            <v>91</v>
          </cell>
          <cell r="G25">
            <v>62</v>
          </cell>
          <cell r="H25">
            <v>14.04</v>
          </cell>
          <cell r="I25" t="str">
            <v>S</v>
          </cell>
          <cell r="J25">
            <v>25.56</v>
          </cell>
          <cell r="K25">
            <v>0</v>
          </cell>
        </row>
        <row r="26">
          <cell r="B26">
            <v>23.883333333333336</v>
          </cell>
          <cell r="C26">
            <v>30.5</v>
          </cell>
          <cell r="D26">
            <v>19.2</v>
          </cell>
          <cell r="E26">
            <v>73.875</v>
          </cell>
          <cell r="F26">
            <v>95</v>
          </cell>
          <cell r="G26">
            <v>41</v>
          </cell>
          <cell r="H26">
            <v>13.68</v>
          </cell>
          <cell r="I26" t="str">
            <v>NE</v>
          </cell>
          <cell r="J26">
            <v>37.080000000000005</v>
          </cell>
          <cell r="K26">
            <v>0</v>
          </cell>
        </row>
        <row r="27">
          <cell r="B27">
            <v>23.087500000000006</v>
          </cell>
          <cell r="C27">
            <v>28.9</v>
          </cell>
          <cell r="D27">
            <v>18.399999999999999</v>
          </cell>
          <cell r="E27">
            <v>65.916666666666671</v>
          </cell>
          <cell r="F27">
            <v>86</v>
          </cell>
          <cell r="G27">
            <v>44</v>
          </cell>
          <cell r="H27">
            <v>14.4</v>
          </cell>
          <cell r="I27" t="str">
            <v>NO</v>
          </cell>
          <cell r="J27">
            <v>28.44</v>
          </cell>
          <cell r="K27">
            <v>0</v>
          </cell>
        </row>
        <row r="28">
          <cell r="B28">
            <v>22.516666666666669</v>
          </cell>
          <cell r="C28">
            <v>28.3</v>
          </cell>
          <cell r="D28">
            <v>19.899999999999999</v>
          </cell>
          <cell r="E28">
            <v>81.958333333333329</v>
          </cell>
          <cell r="F28">
            <v>94</v>
          </cell>
          <cell r="G28">
            <v>54</v>
          </cell>
          <cell r="H28">
            <v>20.52</v>
          </cell>
          <cell r="I28" t="str">
            <v>SO</v>
          </cell>
          <cell r="J28">
            <v>40.32</v>
          </cell>
          <cell r="K28">
            <v>0</v>
          </cell>
        </row>
        <row r="29">
          <cell r="B29">
            <v>22.183333333333334</v>
          </cell>
          <cell r="C29">
            <v>29.6</v>
          </cell>
          <cell r="D29">
            <v>20.2</v>
          </cell>
          <cell r="E29">
            <v>86.75</v>
          </cell>
          <cell r="F29">
            <v>94</v>
          </cell>
          <cell r="G29">
            <v>57</v>
          </cell>
          <cell r="H29">
            <v>13.32</v>
          </cell>
          <cell r="I29" t="str">
            <v>O</v>
          </cell>
          <cell r="J29">
            <v>32.4</v>
          </cell>
          <cell r="K29">
            <v>9.1999999999999993</v>
          </cell>
        </row>
        <row r="30">
          <cell r="B30">
            <v>21.483333333333334</v>
          </cell>
          <cell r="C30">
            <v>25.8</v>
          </cell>
          <cell r="D30">
            <v>19.600000000000001</v>
          </cell>
          <cell r="E30">
            <v>85.083333333333329</v>
          </cell>
          <cell r="F30">
            <v>95</v>
          </cell>
          <cell r="G30">
            <v>63</v>
          </cell>
          <cell r="H30">
            <v>16.920000000000002</v>
          </cell>
          <cell r="I30" t="str">
            <v>O</v>
          </cell>
          <cell r="J30">
            <v>32.04</v>
          </cell>
          <cell r="K30">
            <v>0</v>
          </cell>
        </row>
        <row r="31">
          <cell r="B31">
            <v>22.179166666666671</v>
          </cell>
          <cell r="C31">
            <v>29.7</v>
          </cell>
          <cell r="D31">
            <v>20</v>
          </cell>
          <cell r="E31">
            <v>84.416666666666671</v>
          </cell>
          <cell r="F31">
            <v>93</v>
          </cell>
          <cell r="G31">
            <v>54</v>
          </cell>
          <cell r="H31">
            <v>12.24</v>
          </cell>
          <cell r="I31" t="str">
            <v>S</v>
          </cell>
          <cell r="J31">
            <v>33.119999999999997</v>
          </cell>
          <cell r="K31">
            <v>0</v>
          </cell>
        </row>
        <row r="32">
          <cell r="B32">
            <v>22.929166666666671</v>
          </cell>
          <cell r="C32">
            <v>31.2</v>
          </cell>
          <cell r="D32">
            <v>18.899999999999999</v>
          </cell>
          <cell r="E32">
            <v>79.958333333333329</v>
          </cell>
          <cell r="F32">
            <v>95</v>
          </cell>
          <cell r="G32">
            <v>43</v>
          </cell>
          <cell r="H32">
            <v>19.440000000000001</v>
          </cell>
          <cell r="I32" t="str">
            <v>O</v>
          </cell>
          <cell r="J32">
            <v>41.4</v>
          </cell>
          <cell r="K32">
            <v>0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27.626086956521743</v>
          </cell>
          <cell r="C5">
            <v>31.2</v>
          </cell>
          <cell r="D5">
            <v>25.7</v>
          </cell>
          <cell r="E5">
            <v>81.739130434782609</v>
          </cell>
          <cell r="F5">
            <v>90</v>
          </cell>
          <cell r="G5">
            <v>64</v>
          </cell>
          <cell r="H5">
            <v>4.6800000000000006</v>
          </cell>
          <cell r="I5" t="str">
            <v>O</v>
          </cell>
          <cell r="J5">
            <v>12.24</v>
          </cell>
          <cell r="K5" t="str">
            <v>*</v>
          </cell>
        </row>
        <row r="6">
          <cell r="B6">
            <v>26.570588235294117</v>
          </cell>
          <cell r="C6">
            <v>28.1</v>
          </cell>
          <cell r="D6">
            <v>25.5</v>
          </cell>
          <cell r="E6">
            <v>85.764705882352942</v>
          </cell>
          <cell r="F6">
            <v>91</v>
          </cell>
          <cell r="G6">
            <v>77</v>
          </cell>
          <cell r="H6">
            <v>7.9200000000000008</v>
          </cell>
          <cell r="I6" t="str">
            <v>SO</v>
          </cell>
          <cell r="J6">
            <v>25.2</v>
          </cell>
          <cell r="K6" t="str">
            <v>*</v>
          </cell>
        </row>
        <row r="7">
          <cell r="B7">
            <v>30.492857142857137</v>
          </cell>
          <cell r="C7">
            <v>34.1</v>
          </cell>
          <cell r="D7">
            <v>25.3</v>
          </cell>
          <cell r="E7">
            <v>58.714285714285715</v>
          </cell>
          <cell r="F7">
            <v>86</v>
          </cell>
          <cell r="G7">
            <v>33</v>
          </cell>
          <cell r="H7">
            <v>7.9200000000000008</v>
          </cell>
          <cell r="I7" t="str">
            <v>S</v>
          </cell>
          <cell r="J7">
            <v>23.400000000000002</v>
          </cell>
          <cell r="K7" t="str">
            <v>*</v>
          </cell>
        </row>
        <row r="8">
          <cell r="B8">
            <v>29.833333333333339</v>
          </cell>
          <cell r="C8">
            <v>34.299999999999997</v>
          </cell>
          <cell r="D8">
            <v>25.2</v>
          </cell>
          <cell r="E8">
            <v>56.166666666666664</v>
          </cell>
          <cell r="F8">
            <v>88</v>
          </cell>
          <cell r="G8">
            <v>31</v>
          </cell>
          <cell r="H8">
            <v>5.04</v>
          </cell>
          <cell r="I8" t="str">
            <v>SE</v>
          </cell>
          <cell r="J8">
            <v>28.44</v>
          </cell>
          <cell r="K8" t="str">
            <v>*</v>
          </cell>
        </row>
        <row r="9">
          <cell r="B9">
            <v>31.039130434782606</v>
          </cell>
          <cell r="C9">
            <v>34.200000000000003</v>
          </cell>
          <cell r="D9">
            <v>27.6</v>
          </cell>
          <cell r="E9">
            <v>49.869565217391305</v>
          </cell>
          <cell r="F9">
            <v>62</v>
          </cell>
          <cell r="G9">
            <v>42</v>
          </cell>
          <cell r="H9">
            <v>2.8800000000000003</v>
          </cell>
          <cell r="I9" t="str">
            <v>SE</v>
          </cell>
          <cell r="J9">
            <v>23.759999999999998</v>
          </cell>
          <cell r="K9" t="str">
            <v>*</v>
          </cell>
        </row>
        <row r="10">
          <cell r="B10">
            <v>30.973684210526315</v>
          </cell>
          <cell r="C10">
            <v>34.799999999999997</v>
          </cell>
          <cell r="D10">
            <v>25.5</v>
          </cell>
          <cell r="E10">
            <v>55.631578947368418</v>
          </cell>
          <cell r="F10">
            <v>87</v>
          </cell>
          <cell r="G10">
            <v>31</v>
          </cell>
          <cell r="H10">
            <v>10.08</v>
          </cell>
          <cell r="I10" t="str">
            <v>NO</v>
          </cell>
          <cell r="J10">
            <v>27.720000000000002</v>
          </cell>
          <cell r="K10" t="str">
            <v>*</v>
          </cell>
        </row>
        <row r="11">
          <cell r="B11">
            <v>29.639999999999997</v>
          </cell>
          <cell r="C11">
            <v>34.200000000000003</v>
          </cell>
          <cell r="D11">
            <v>24.4</v>
          </cell>
          <cell r="E11">
            <v>65.666666666666671</v>
          </cell>
          <cell r="F11">
            <v>89</v>
          </cell>
          <cell r="G11">
            <v>43</v>
          </cell>
          <cell r="H11">
            <v>20.16</v>
          </cell>
          <cell r="I11" t="str">
            <v>L</v>
          </cell>
          <cell r="J11">
            <v>38.159999999999997</v>
          </cell>
          <cell r="K11" t="str">
            <v>*</v>
          </cell>
        </row>
        <row r="12">
          <cell r="B12">
            <v>27.650000000000006</v>
          </cell>
          <cell r="C12">
            <v>31.2</v>
          </cell>
          <cell r="D12">
            <v>23.3</v>
          </cell>
          <cell r="E12">
            <v>77.642857142857139</v>
          </cell>
          <cell r="F12">
            <v>92</v>
          </cell>
          <cell r="G12">
            <v>59</v>
          </cell>
          <cell r="H12">
            <v>13.68</v>
          </cell>
          <cell r="I12" t="str">
            <v>L</v>
          </cell>
          <cell r="J12">
            <v>39.96</v>
          </cell>
          <cell r="K12" t="str">
            <v>*</v>
          </cell>
        </row>
        <row r="13">
          <cell r="B13">
            <v>28.821428571428577</v>
          </cell>
          <cell r="C13">
            <v>31.4</v>
          </cell>
          <cell r="D13">
            <v>25.9</v>
          </cell>
          <cell r="E13">
            <v>74.785714285714292</v>
          </cell>
          <cell r="F13">
            <v>90</v>
          </cell>
          <cell r="G13">
            <v>63</v>
          </cell>
          <cell r="H13">
            <v>8.64</v>
          </cell>
          <cell r="I13" t="str">
            <v>NE</v>
          </cell>
          <cell r="J13">
            <v>28.44</v>
          </cell>
          <cell r="K13" t="str">
            <v>*</v>
          </cell>
        </row>
        <row r="14">
          <cell r="B14">
            <v>26.981250000000006</v>
          </cell>
          <cell r="C14">
            <v>30.9</v>
          </cell>
          <cell r="D14">
            <v>24.4</v>
          </cell>
          <cell r="E14">
            <v>84.8125</v>
          </cell>
          <cell r="F14">
            <v>91</v>
          </cell>
          <cell r="G14">
            <v>69</v>
          </cell>
          <cell r="H14">
            <v>12.24</v>
          </cell>
          <cell r="I14" t="str">
            <v>L</v>
          </cell>
          <cell r="J14">
            <v>29.880000000000003</v>
          </cell>
          <cell r="K14" t="str">
            <v>*</v>
          </cell>
        </row>
        <row r="15">
          <cell r="B15">
            <v>27.007692307692306</v>
          </cell>
          <cell r="C15">
            <v>29.1</v>
          </cell>
          <cell r="D15">
            <v>25.1</v>
          </cell>
          <cell r="E15">
            <v>77.92307692307692</v>
          </cell>
          <cell r="F15">
            <v>88</v>
          </cell>
          <cell r="G15">
            <v>65</v>
          </cell>
          <cell r="H15">
            <v>10.08</v>
          </cell>
          <cell r="I15" t="str">
            <v>NO</v>
          </cell>
          <cell r="J15">
            <v>27</v>
          </cell>
          <cell r="K15" t="str">
            <v>*</v>
          </cell>
        </row>
        <row r="16">
          <cell r="B16">
            <v>26.365000000000002</v>
          </cell>
          <cell r="C16">
            <v>30.1</v>
          </cell>
          <cell r="D16">
            <v>24.3</v>
          </cell>
          <cell r="E16">
            <v>81.349999999999994</v>
          </cell>
          <cell r="F16">
            <v>90</v>
          </cell>
          <cell r="G16">
            <v>67</v>
          </cell>
          <cell r="H16">
            <v>15.48</v>
          </cell>
          <cell r="I16" t="str">
            <v>NO</v>
          </cell>
          <cell r="J16">
            <v>34.92</v>
          </cell>
          <cell r="K16" t="str">
            <v>*</v>
          </cell>
        </row>
        <row r="17">
          <cell r="B17">
            <v>26.514285714285712</v>
          </cell>
          <cell r="C17">
            <v>30.5</v>
          </cell>
          <cell r="D17">
            <v>23.6</v>
          </cell>
          <cell r="E17">
            <v>79.238095238095241</v>
          </cell>
          <cell r="F17">
            <v>89</v>
          </cell>
          <cell r="G17">
            <v>62</v>
          </cell>
          <cell r="H17">
            <v>3.24</v>
          </cell>
          <cell r="I17" t="str">
            <v>S</v>
          </cell>
          <cell r="J17">
            <v>33.480000000000004</v>
          </cell>
          <cell r="K17" t="str">
            <v>*</v>
          </cell>
        </row>
        <row r="18">
          <cell r="B18">
            <v>27.678260869565218</v>
          </cell>
          <cell r="C18">
            <v>32.299999999999997</v>
          </cell>
          <cell r="D18">
            <v>24.6</v>
          </cell>
          <cell r="E18">
            <v>73.173913043478265</v>
          </cell>
          <cell r="F18">
            <v>85</v>
          </cell>
          <cell r="G18">
            <v>54</v>
          </cell>
          <cell r="H18">
            <v>12.96</v>
          </cell>
          <cell r="I18" t="str">
            <v>SO</v>
          </cell>
          <cell r="J18">
            <v>29.52</v>
          </cell>
          <cell r="K18" t="str">
            <v>*</v>
          </cell>
        </row>
        <row r="19">
          <cell r="B19">
            <v>27.466666666666658</v>
          </cell>
          <cell r="C19">
            <v>32.700000000000003</v>
          </cell>
          <cell r="D19">
            <v>23.7</v>
          </cell>
          <cell r="E19">
            <v>74.333333333333329</v>
          </cell>
          <cell r="F19">
            <v>89</v>
          </cell>
          <cell r="G19">
            <v>53</v>
          </cell>
          <cell r="H19">
            <v>14.04</v>
          </cell>
          <cell r="I19" t="str">
            <v>L</v>
          </cell>
          <cell r="J19">
            <v>39.24</v>
          </cell>
          <cell r="K19" t="str">
            <v>*</v>
          </cell>
        </row>
        <row r="20">
          <cell r="B20">
            <v>28.61904761904762</v>
          </cell>
          <cell r="C20">
            <v>33.5</v>
          </cell>
          <cell r="D20">
            <v>25.1</v>
          </cell>
          <cell r="E20">
            <v>73.333333333333329</v>
          </cell>
          <cell r="F20">
            <v>90</v>
          </cell>
          <cell r="G20">
            <v>51</v>
          </cell>
          <cell r="H20">
            <v>12.96</v>
          </cell>
          <cell r="I20" t="str">
            <v>L</v>
          </cell>
          <cell r="J20">
            <v>39.96</v>
          </cell>
          <cell r="K20" t="str">
            <v>*</v>
          </cell>
        </row>
        <row r="21">
          <cell r="B21">
            <v>27.182352941176475</v>
          </cell>
          <cell r="C21">
            <v>30.5</v>
          </cell>
          <cell r="D21">
            <v>23.2</v>
          </cell>
          <cell r="E21">
            <v>74.588235294117652</v>
          </cell>
          <cell r="F21">
            <v>89</v>
          </cell>
          <cell r="G21">
            <v>57</v>
          </cell>
          <cell r="H21">
            <v>10.08</v>
          </cell>
          <cell r="I21" t="str">
            <v>SE</v>
          </cell>
          <cell r="J21">
            <v>37.440000000000005</v>
          </cell>
          <cell r="K21" t="str">
            <v>*</v>
          </cell>
        </row>
        <row r="22">
          <cell r="B22">
            <v>25.24666666666667</v>
          </cell>
          <cell r="C22">
            <v>27.4</v>
          </cell>
          <cell r="D22">
            <v>22.9</v>
          </cell>
          <cell r="E22">
            <v>83.6</v>
          </cell>
          <cell r="F22">
            <v>90</v>
          </cell>
          <cell r="G22">
            <v>74</v>
          </cell>
          <cell r="H22">
            <v>0</v>
          </cell>
          <cell r="I22" t="str">
            <v>L</v>
          </cell>
          <cell r="J22">
            <v>6.84</v>
          </cell>
          <cell r="K22" t="str">
            <v>*</v>
          </cell>
        </row>
        <row r="23">
          <cell r="B23">
            <v>28.168750000000003</v>
          </cell>
          <cell r="C23">
            <v>31.6</v>
          </cell>
          <cell r="D23">
            <v>25.2</v>
          </cell>
          <cell r="E23">
            <v>76.5625</v>
          </cell>
          <cell r="F23">
            <v>92</v>
          </cell>
          <cell r="G23">
            <v>60</v>
          </cell>
          <cell r="H23">
            <v>13.68</v>
          </cell>
          <cell r="I23" t="str">
            <v>N</v>
          </cell>
          <cell r="J23">
            <v>36.36</v>
          </cell>
          <cell r="K23" t="str">
            <v>*</v>
          </cell>
        </row>
        <row r="24">
          <cell r="B24">
            <v>27.978260869565219</v>
          </cell>
          <cell r="C24">
            <v>31.8</v>
          </cell>
          <cell r="D24">
            <v>24.5</v>
          </cell>
          <cell r="E24">
            <v>77.608695652173907</v>
          </cell>
          <cell r="F24">
            <v>89</v>
          </cell>
          <cell r="G24">
            <v>59</v>
          </cell>
          <cell r="H24">
            <v>15.120000000000001</v>
          </cell>
          <cell r="I24" t="str">
            <v>NO</v>
          </cell>
          <cell r="J24">
            <v>39.6</v>
          </cell>
          <cell r="K24" t="str">
            <v>*</v>
          </cell>
        </row>
        <row r="25">
          <cell r="B25">
            <v>26.099999999999998</v>
          </cell>
          <cell r="C25">
            <v>31.8</v>
          </cell>
          <cell r="D25">
            <v>24.1</v>
          </cell>
          <cell r="E25">
            <v>84.391304347826093</v>
          </cell>
          <cell r="F25">
            <v>92</v>
          </cell>
          <cell r="G25">
            <v>59</v>
          </cell>
          <cell r="H25">
            <v>14.76</v>
          </cell>
          <cell r="I25" t="str">
            <v>L</v>
          </cell>
          <cell r="J25">
            <v>27.720000000000002</v>
          </cell>
          <cell r="K25" t="str">
            <v>*</v>
          </cell>
        </row>
        <row r="26">
          <cell r="B26">
            <v>28.433333333333334</v>
          </cell>
          <cell r="C26">
            <v>32.700000000000003</v>
          </cell>
          <cell r="D26">
            <v>24.4</v>
          </cell>
          <cell r="E26">
            <v>65.111111111111114</v>
          </cell>
          <cell r="F26">
            <v>90</v>
          </cell>
          <cell r="G26">
            <v>41</v>
          </cell>
          <cell r="H26">
            <v>11.16</v>
          </cell>
          <cell r="I26" t="str">
            <v>SO</v>
          </cell>
          <cell r="J26">
            <v>29.16</v>
          </cell>
          <cell r="K26" t="str">
            <v>*</v>
          </cell>
        </row>
        <row r="27">
          <cell r="B27">
            <v>28.499999999999996</v>
          </cell>
          <cell r="C27">
            <v>32</v>
          </cell>
          <cell r="D27">
            <v>23.2</v>
          </cell>
          <cell r="E27">
            <v>49.652173913043477</v>
          </cell>
          <cell r="F27">
            <v>76</v>
          </cell>
          <cell r="G27">
            <v>34</v>
          </cell>
          <cell r="H27">
            <v>13.68</v>
          </cell>
          <cell r="I27" t="str">
            <v>SE</v>
          </cell>
          <cell r="J27">
            <v>29.16</v>
          </cell>
          <cell r="K27" t="str">
            <v>*</v>
          </cell>
        </row>
        <row r="28">
          <cell r="B28">
            <v>28.517647058823528</v>
          </cell>
          <cell r="C28">
            <v>32.200000000000003</v>
          </cell>
          <cell r="D28">
            <v>23.4</v>
          </cell>
          <cell r="E28">
            <v>57.294117647058826</v>
          </cell>
          <cell r="F28">
            <v>86</v>
          </cell>
          <cell r="G28">
            <v>36</v>
          </cell>
          <cell r="H28">
            <v>0</v>
          </cell>
          <cell r="I28" t="str">
            <v>NE</v>
          </cell>
          <cell r="J28">
            <v>6.12</v>
          </cell>
          <cell r="K28" t="str">
            <v>*</v>
          </cell>
        </row>
        <row r="29">
          <cell r="B29">
            <v>27.092307692307692</v>
          </cell>
          <cell r="C29">
            <v>29.2</v>
          </cell>
          <cell r="D29">
            <v>24.2</v>
          </cell>
          <cell r="E29">
            <v>77.538461538461533</v>
          </cell>
          <cell r="F29">
            <v>91</v>
          </cell>
          <cell r="G29">
            <v>67</v>
          </cell>
          <cell r="H29">
            <v>1.4400000000000002</v>
          </cell>
          <cell r="I29" t="str">
            <v>NE</v>
          </cell>
          <cell r="J29">
            <v>11.879999999999999</v>
          </cell>
          <cell r="K29" t="str">
            <v>*</v>
          </cell>
        </row>
        <row r="30">
          <cell r="B30">
            <v>27.060000000000002</v>
          </cell>
          <cell r="C30">
            <v>29.2</v>
          </cell>
          <cell r="D30">
            <v>23.8</v>
          </cell>
          <cell r="E30">
            <v>80.099999999999994</v>
          </cell>
          <cell r="F30">
            <v>92</v>
          </cell>
          <cell r="G30">
            <v>69</v>
          </cell>
          <cell r="H30">
            <v>0</v>
          </cell>
          <cell r="I30" t="str">
            <v>L</v>
          </cell>
          <cell r="J30">
            <v>23.759999999999998</v>
          </cell>
          <cell r="K30" t="str">
            <v>*</v>
          </cell>
        </row>
        <row r="31">
          <cell r="B31">
            <v>27.373333333333331</v>
          </cell>
          <cell r="C31">
            <v>31.1</v>
          </cell>
          <cell r="D31">
            <v>24.5</v>
          </cell>
          <cell r="E31">
            <v>77.266666666666666</v>
          </cell>
          <cell r="F31">
            <v>90</v>
          </cell>
          <cell r="G31">
            <v>61</v>
          </cell>
          <cell r="H31">
            <v>0</v>
          </cell>
          <cell r="I31" t="str">
            <v>L</v>
          </cell>
          <cell r="J31">
            <v>24.840000000000003</v>
          </cell>
          <cell r="K31" t="str">
            <v>*</v>
          </cell>
        </row>
        <row r="32">
          <cell r="B32">
            <v>28.168421052631583</v>
          </cell>
          <cell r="C32">
            <v>32.200000000000003</v>
          </cell>
          <cell r="D32">
            <v>24.7</v>
          </cell>
          <cell r="E32">
            <v>74.21052631578948</v>
          </cell>
          <cell r="F32">
            <v>91</v>
          </cell>
          <cell r="G32">
            <v>56</v>
          </cell>
          <cell r="H32">
            <v>11.16</v>
          </cell>
          <cell r="I32" t="str">
            <v>SE</v>
          </cell>
          <cell r="J32">
            <v>43.2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zoomScale="90" zoomScaleNormal="90" workbookViewId="0">
      <selection activeCell="AJ46" sqref="AJ46"/>
    </sheetView>
  </sheetViews>
  <sheetFormatPr defaultRowHeight="12.75" x14ac:dyDescent="0.2"/>
  <cols>
    <col min="1" max="1" width="19.140625" style="2" bestFit="1" customWidth="1"/>
    <col min="2" max="3" width="5.42578125" style="2" customWidth="1"/>
    <col min="4" max="4" width="6" style="2" customWidth="1"/>
    <col min="5" max="26" width="5.42578125" style="2" customWidth="1"/>
    <col min="27" max="27" width="5.5703125" style="2" customWidth="1"/>
    <col min="28" max="29" width="5.42578125" style="2" customWidth="1"/>
    <col min="30" max="30" width="6.5703125" style="9" bestFit="1" customWidth="1"/>
  </cols>
  <sheetData>
    <row r="1" spans="1:33" ht="20.100000000000001" customHeight="1" x14ac:dyDescent="0.2">
      <c r="A1" s="141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3"/>
    </row>
    <row r="2" spans="1:33" s="4" customFormat="1" ht="20.100000000000001" customHeight="1" x14ac:dyDescent="0.2">
      <c r="A2" s="144" t="s">
        <v>21</v>
      </c>
      <c r="B2" s="138" t="s">
        <v>138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40"/>
    </row>
    <row r="3" spans="1:33" s="5" customFormat="1" ht="20.100000000000001" customHeight="1" x14ac:dyDescent="0.2">
      <c r="A3" s="144"/>
      <c r="B3" s="135">
        <v>1</v>
      </c>
      <c r="C3" s="135">
        <f>SUM(B3+1)</f>
        <v>2</v>
      </c>
      <c r="D3" s="135">
        <f t="shared" ref="D3:AC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87" t="s">
        <v>40</v>
      </c>
    </row>
    <row r="4" spans="1:33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87" t="s">
        <v>39</v>
      </c>
    </row>
    <row r="5" spans="1:33" s="5" customFormat="1" ht="20.100000000000001" customHeight="1" x14ac:dyDescent="0.2">
      <c r="A5" s="131" t="s">
        <v>45</v>
      </c>
      <c r="B5" s="14" t="str">
        <f>[1]Fevereiro!$B$5</f>
        <v>*</v>
      </c>
      <c r="C5" s="14" t="str">
        <f>[1]Fevereiro!$B$6</f>
        <v>*</v>
      </c>
      <c r="D5" s="14" t="str">
        <f>[1]Fevereiro!$B$7</f>
        <v>*</v>
      </c>
      <c r="E5" s="14" t="str">
        <f>[1]Fevereiro!$B$8</f>
        <v>*</v>
      </c>
      <c r="F5" s="14" t="str">
        <f>[1]Fevereiro!$B$9</f>
        <v>*</v>
      </c>
      <c r="G5" s="14" t="str">
        <f>[1]Fevereiro!$B$10</f>
        <v>*</v>
      </c>
      <c r="H5" s="14" t="str">
        <f>[1]Fevereiro!$B$11</f>
        <v>*</v>
      </c>
      <c r="I5" s="14" t="str">
        <f>[1]Fevereiro!$B$12</f>
        <v>*</v>
      </c>
      <c r="J5" s="14" t="str">
        <f>[1]Fevereiro!$B$13</f>
        <v>*</v>
      </c>
      <c r="K5" s="14" t="str">
        <f>[1]Fevereiro!$B$14</f>
        <v>*</v>
      </c>
      <c r="L5" s="14" t="str">
        <f>[1]Fevereiro!$B$15</f>
        <v>*</v>
      </c>
      <c r="M5" s="14" t="str">
        <f>[1]Fevereiro!$B$16</f>
        <v>*</v>
      </c>
      <c r="N5" s="14" t="str">
        <f>[1]Fevereiro!$B$17</f>
        <v>*</v>
      </c>
      <c r="O5" s="14" t="str">
        <f>[1]Fevereiro!$B$18</f>
        <v>*</v>
      </c>
      <c r="P5" s="14" t="str">
        <f>[1]Fevereiro!$B$19</f>
        <v>*</v>
      </c>
      <c r="Q5" s="14" t="str">
        <f>[1]Fevereiro!$B$20</f>
        <v>*</v>
      </c>
      <c r="R5" s="14" t="str">
        <f>[1]Fevereiro!$B$21</f>
        <v>*</v>
      </c>
      <c r="S5" s="14" t="str">
        <f>[1]Fevereiro!$B$22</f>
        <v>*</v>
      </c>
      <c r="T5" s="14" t="str">
        <f>[1]Fevereiro!$B$23</f>
        <v>*</v>
      </c>
      <c r="U5" s="14" t="str">
        <f>[1]Fevereiro!$B$24</f>
        <v>*</v>
      </c>
      <c r="V5" s="14" t="str">
        <f>[1]Fevereiro!$B$25</f>
        <v>*</v>
      </c>
      <c r="W5" s="14">
        <f>[1]Fevereiro!$B$26</f>
        <v>30.699999999999992</v>
      </c>
      <c r="X5" s="14">
        <f>[1]Fevereiro!$B$27</f>
        <v>24.904166666666658</v>
      </c>
      <c r="Y5" s="14">
        <f>[1]Fevereiro!$B$28</f>
        <v>25.350000000000005</v>
      </c>
      <c r="Z5" s="14">
        <f>[1]Fevereiro!$B$29</f>
        <v>25.641666666666666</v>
      </c>
      <c r="AA5" s="14">
        <f>[1]Fevereiro!$B$30</f>
        <v>25.366666666666674</v>
      </c>
      <c r="AB5" s="14">
        <f>[1]Fevereiro!$B$31</f>
        <v>25.645833333333329</v>
      </c>
      <c r="AC5" s="14">
        <f>[1]Fevereiro!$B$32</f>
        <v>25.212499999999995</v>
      </c>
      <c r="AD5" s="89">
        <f t="shared" ref="AD5:AD31" si="1">AVERAGE(B5:AC5)</f>
        <v>26.1172619047619</v>
      </c>
    </row>
    <row r="6" spans="1:33" ht="17.100000000000001" customHeight="1" x14ac:dyDescent="0.2">
      <c r="A6" s="131" t="s">
        <v>0</v>
      </c>
      <c r="B6" s="15">
        <f>[2]Fevereiro!$B$5</f>
        <v>24.858333333333334</v>
      </c>
      <c r="C6" s="15">
        <f>[2]Fevereiro!$B$6</f>
        <v>24.725000000000005</v>
      </c>
      <c r="D6" s="15">
        <f>[2]Fevereiro!$B$7</f>
        <v>25.791666666666661</v>
      </c>
      <c r="E6" s="15">
        <f>[2]Fevereiro!$B$8</f>
        <v>24.125000000000004</v>
      </c>
      <c r="F6" s="15">
        <f>[2]Fevereiro!$B$9</f>
        <v>23.254166666666666</v>
      </c>
      <c r="G6" s="15">
        <f>[2]Fevereiro!$B$10</f>
        <v>24.350000000000005</v>
      </c>
      <c r="H6" s="15">
        <f>[2]Fevereiro!$B$11</f>
        <v>22.629166666666666</v>
      </c>
      <c r="I6" s="15">
        <f>[2]Fevereiro!$B$12</f>
        <v>23.224999999999998</v>
      </c>
      <c r="J6" s="15">
        <f>[2]Fevereiro!$B$13</f>
        <v>24.587500000000002</v>
      </c>
      <c r="K6" s="15">
        <f>[2]Fevereiro!$B$14</f>
        <v>23.204166666666666</v>
      </c>
      <c r="L6" s="15">
        <f>[2]Fevereiro!$B$15</f>
        <v>24.379166666666666</v>
      </c>
      <c r="M6" s="15">
        <f>[2]Fevereiro!$B$16</f>
        <v>23.445833333333336</v>
      </c>
      <c r="N6" s="15">
        <f>[2]Fevereiro!$B$17</f>
        <v>23.720833333333335</v>
      </c>
      <c r="O6" s="15">
        <f>[2]Fevereiro!$B$18</f>
        <v>23.366666666666671</v>
      </c>
      <c r="P6" s="15">
        <f>[2]Fevereiro!$B$19</f>
        <v>23.45</v>
      </c>
      <c r="Q6" s="15">
        <f>[2]Fevereiro!$B$20</f>
        <v>24.158333333333331</v>
      </c>
      <c r="R6" s="15">
        <f>[2]Fevereiro!$B$21</f>
        <v>20.312500000000004</v>
      </c>
      <c r="S6" s="15">
        <f>[2]Fevereiro!$B$22</f>
        <v>21.520833333333332</v>
      </c>
      <c r="T6" s="15">
        <f>[2]Fevereiro!$B$23</f>
        <v>22.515789473684212</v>
      </c>
      <c r="U6" s="15">
        <f>[2]Fevereiro!$B$24</f>
        <v>23.158333333333331</v>
      </c>
      <c r="V6" s="15">
        <f>[2]Fevereiro!$B$25</f>
        <v>24.808333333333334</v>
      </c>
      <c r="W6" s="15">
        <f>[2]Fevereiro!$B$26</f>
        <v>24.041666666666668</v>
      </c>
      <c r="X6" s="15">
        <f>[2]Fevereiro!$B$27</f>
        <v>22.45</v>
      </c>
      <c r="Y6" s="15">
        <f>[2]Fevereiro!$B$28</f>
        <v>23.416666666666668</v>
      </c>
      <c r="Z6" s="15">
        <f>[2]Fevereiro!$B$29</f>
        <v>24.574999999999999</v>
      </c>
      <c r="AA6" s="15">
        <f>[2]Fevereiro!$B$30</f>
        <v>24.541666666666668</v>
      </c>
      <c r="AB6" s="15">
        <f>[2]Fevereiro!$B$31</f>
        <v>24.249999999999996</v>
      </c>
      <c r="AC6" s="15">
        <f>[2]Fevereiro!$B$32</f>
        <v>23.925000000000001</v>
      </c>
      <c r="AD6" s="89">
        <f t="shared" si="1"/>
        <v>23.670950814536344</v>
      </c>
    </row>
    <row r="7" spans="1:33" ht="17.100000000000001" customHeight="1" x14ac:dyDescent="0.2">
      <c r="A7" s="131" t="s">
        <v>1</v>
      </c>
      <c r="B7" s="15">
        <f>[3]Fevereiro!$B$5</f>
        <v>27.395833333333339</v>
      </c>
      <c r="C7" s="15">
        <f>[3]Fevereiro!$B$6</f>
        <v>27.691666666666666</v>
      </c>
      <c r="D7" s="15">
        <f>[3]Fevereiro!$B$7</f>
        <v>27.958333333333329</v>
      </c>
      <c r="E7" s="15">
        <f>[3]Fevereiro!$B$8</f>
        <v>27.370833333333334</v>
      </c>
      <c r="F7" s="15">
        <f>[3]Fevereiro!$B$9</f>
        <v>28.412500000000005</v>
      </c>
      <c r="G7" s="15">
        <f>[3]Fevereiro!$B$10</f>
        <v>29.241666666666674</v>
      </c>
      <c r="H7" s="15">
        <f>[3]Fevereiro!$B$11</f>
        <v>28.495833333333334</v>
      </c>
      <c r="I7" s="15">
        <f>[3]Fevereiro!$B$12</f>
        <v>27.662499999999998</v>
      </c>
      <c r="J7" s="15">
        <f>[3]Fevereiro!$B$13</f>
        <v>27.641666666666666</v>
      </c>
      <c r="K7" s="15">
        <f>[3]Fevereiro!$B$14</f>
        <v>26.366666666666671</v>
      </c>
      <c r="L7" s="15">
        <f>[3]Fevereiro!$B$15</f>
        <v>24.8</v>
      </c>
      <c r="M7" s="15">
        <f>[3]Fevereiro!$B$16</f>
        <v>25.141666666666666</v>
      </c>
      <c r="N7" s="15">
        <f>[3]Fevereiro!$B$17</f>
        <v>26.412499999999998</v>
      </c>
      <c r="O7" s="15">
        <f>[3]Fevereiro!$B$18</f>
        <v>27.525000000000006</v>
      </c>
      <c r="P7" s="15">
        <f>[3]Fevereiro!$B$19</f>
        <v>27.558333333333334</v>
      </c>
      <c r="Q7" s="15">
        <f>[3]Fevereiro!$B$20</f>
        <v>27.520833333333332</v>
      </c>
      <c r="R7" s="15">
        <f>[3]Fevereiro!$B$21</f>
        <v>25.8</v>
      </c>
      <c r="S7" s="15">
        <f>[3]Fevereiro!$B$22</f>
        <v>23.195833333333336</v>
      </c>
      <c r="T7" s="15">
        <f>[3]Fevereiro!$B$23</f>
        <v>25.63333333333334</v>
      </c>
      <c r="U7" s="15">
        <f>[3]Fevereiro!$B$24</f>
        <v>22.575000000000003</v>
      </c>
      <c r="V7" s="15">
        <f>[3]Fevereiro!$B$25</f>
        <v>24.841666666666665</v>
      </c>
      <c r="W7" s="15">
        <f>[3]Fevereiro!$B$26</f>
        <v>26.195833333333336</v>
      </c>
      <c r="X7" s="15">
        <f>[3]Fevereiro!$B$27</f>
        <v>25.400000000000002</v>
      </c>
      <c r="Y7" s="15">
        <f>[3]Fevereiro!$B$28</f>
        <v>23.950000000000003</v>
      </c>
      <c r="Z7" s="15">
        <f>[3]Fevereiro!$B$29</f>
        <v>26.745833333333337</v>
      </c>
      <c r="AA7" s="15">
        <f>[3]Fevereiro!$B$30</f>
        <v>25.141666666666669</v>
      </c>
      <c r="AB7" s="15">
        <f>[3]Fevereiro!$B$31</f>
        <v>26.216666666666665</v>
      </c>
      <c r="AC7" s="15">
        <f>[3]Fevereiro!$B$32</f>
        <v>26.258333333333326</v>
      </c>
      <c r="AD7" s="89">
        <f t="shared" si="1"/>
        <v>26.398214285714285</v>
      </c>
      <c r="AE7" t="s">
        <v>50</v>
      </c>
      <c r="AG7" s="23" t="s">
        <v>50</v>
      </c>
    </row>
    <row r="8" spans="1:33" ht="17.100000000000001" customHeight="1" x14ac:dyDescent="0.2">
      <c r="A8" s="131" t="s">
        <v>56</v>
      </c>
      <c r="B8" s="15">
        <f>[4]Fevereiro!$B$5</f>
        <v>25.741666666666664</v>
      </c>
      <c r="C8" s="15">
        <f>[4]Fevereiro!$B$6</f>
        <v>25.833333333333339</v>
      </c>
      <c r="D8" s="15">
        <f>[4]Fevereiro!$B$7</f>
        <v>26.591666666666669</v>
      </c>
      <c r="E8" s="15">
        <f>[4]Fevereiro!$B$8</f>
        <v>26.145833333333332</v>
      </c>
      <c r="F8" s="15">
        <f>[4]Fevereiro!$B$9</f>
        <v>26.166666666666668</v>
      </c>
      <c r="G8" s="15">
        <f>[4]Fevereiro!$B$10</f>
        <v>26.583333333333332</v>
      </c>
      <c r="H8" s="15">
        <f>[4]Fevereiro!$B$11</f>
        <v>27.695833333333336</v>
      </c>
      <c r="I8" s="15">
        <f>[4]Fevereiro!$B$12</f>
        <v>28.462500000000002</v>
      </c>
      <c r="J8" s="15">
        <f>[4]Fevereiro!$B$13</f>
        <v>29.054166666666664</v>
      </c>
      <c r="K8" s="15">
        <f>[4]Fevereiro!$B$14</f>
        <v>24.591666666666665</v>
      </c>
      <c r="L8" s="15">
        <f>[4]Fevereiro!$B$15</f>
        <v>25.558333333333334</v>
      </c>
      <c r="M8" s="15">
        <f>[4]Fevereiro!$B$16</f>
        <v>24.150000000000002</v>
      </c>
      <c r="N8" s="15">
        <f>[4]Fevereiro!$B$17</f>
        <v>24.354166666666668</v>
      </c>
      <c r="O8" s="15">
        <f>[4]Fevereiro!$B$18</f>
        <v>24.204166666666666</v>
      </c>
      <c r="P8" s="15">
        <f>[4]Fevereiro!$B$19</f>
        <v>25.141666666666676</v>
      </c>
      <c r="Q8" s="15">
        <f>[4]Fevereiro!$B$20</f>
        <v>25.875000000000004</v>
      </c>
      <c r="R8" s="15">
        <f>[4]Fevereiro!$B$21</f>
        <v>24.479166666666661</v>
      </c>
      <c r="S8" s="15">
        <f>[4]Fevereiro!$B$22</f>
        <v>23.779166666666665</v>
      </c>
      <c r="T8" s="15">
        <f>[4]Fevereiro!$B$23</f>
        <v>22.558333333333337</v>
      </c>
      <c r="U8" s="15">
        <f>[4]Fevereiro!$B$24</f>
        <v>21.30833333333333</v>
      </c>
      <c r="V8" s="15">
        <f>[4]Fevereiro!$B$25</f>
        <v>24.445833333333329</v>
      </c>
      <c r="W8" s="15">
        <f>[4]Fevereiro!$B$26</f>
        <v>25.641666666666669</v>
      </c>
      <c r="X8" s="15">
        <f>[4]Fevereiro!$B$27</f>
        <v>24.887499999999999</v>
      </c>
      <c r="Y8" s="15">
        <f>[4]Fevereiro!$B$28</f>
        <v>26.054166666666664</v>
      </c>
      <c r="Z8" s="15">
        <f>[4]Fevereiro!$B$29</f>
        <v>26.925000000000001</v>
      </c>
      <c r="AA8" s="15">
        <f>[4]Fevereiro!$B$30</f>
        <v>25.849999999999998</v>
      </c>
      <c r="AB8" s="15">
        <f>[4]Fevereiro!$B$31</f>
        <v>24.9375</v>
      </c>
      <c r="AC8" s="15">
        <f>[4]Fevereiro!$B$32</f>
        <v>25.633333333333336</v>
      </c>
      <c r="AD8" s="89">
        <f t="shared" si="1"/>
        <v>25.451785714285712</v>
      </c>
    </row>
    <row r="9" spans="1:33" ht="17.100000000000001" customHeight="1" x14ac:dyDescent="0.2">
      <c r="A9" s="131" t="s">
        <v>46</v>
      </c>
      <c r="B9" s="15">
        <f>[5]Fevereiro!$B$5</f>
        <v>27.333333333333332</v>
      </c>
      <c r="C9" s="15">
        <f>[5]Fevereiro!$B$6</f>
        <v>28.237499999999997</v>
      </c>
      <c r="D9" s="15">
        <f>[5]Fevereiro!$B$7</f>
        <v>27.245833333333337</v>
      </c>
      <c r="E9" s="15">
        <f>[5]Fevereiro!$B$8</f>
        <v>26.616666666666674</v>
      </c>
      <c r="F9" s="15">
        <f>[5]Fevereiro!$B$9</f>
        <v>25.404166666666665</v>
      </c>
      <c r="G9" s="15">
        <f>[5]Fevereiro!$B$10</f>
        <v>25.508333333333336</v>
      </c>
      <c r="H9" s="15">
        <f>[5]Fevereiro!$B$11</f>
        <v>26.541666666666661</v>
      </c>
      <c r="I9" s="15">
        <f>[5]Fevereiro!$B$12</f>
        <v>26.008333333333336</v>
      </c>
      <c r="J9" s="15">
        <f>[5]Fevereiro!$B$13</f>
        <v>27.458333333333329</v>
      </c>
      <c r="K9" s="15">
        <f>[5]Fevereiro!$B$14</f>
        <v>26.004166666666666</v>
      </c>
      <c r="L9" s="15">
        <f>[5]Fevereiro!$B$15</f>
        <v>25.625</v>
      </c>
      <c r="M9" s="15">
        <f>[5]Fevereiro!$B$16</f>
        <v>24.537500000000005</v>
      </c>
      <c r="N9" s="15">
        <f>[5]Fevereiro!$B$17</f>
        <v>24.375000000000004</v>
      </c>
      <c r="O9" s="15">
        <f>[5]Fevereiro!$B$18</f>
        <v>25.425000000000001</v>
      </c>
      <c r="P9" s="15">
        <f>[5]Fevereiro!$B$19</f>
        <v>26.129166666666666</v>
      </c>
      <c r="Q9" s="15">
        <f>[5]Fevereiro!$B$20</f>
        <v>26.379166666666666</v>
      </c>
      <c r="R9" s="15">
        <f>[5]Fevereiro!$B$21</f>
        <v>21.46</v>
      </c>
      <c r="S9" s="15" t="str">
        <f>[5]Fevereiro!$B$22</f>
        <v>*</v>
      </c>
      <c r="T9" s="15" t="str">
        <f>[5]Fevereiro!$B$23</f>
        <v>*</v>
      </c>
      <c r="U9" s="15" t="str">
        <f>[5]Fevereiro!$B$24</f>
        <v>*</v>
      </c>
      <c r="V9" s="15" t="str">
        <f>[5]Fevereiro!$B$25</f>
        <v>*</v>
      </c>
      <c r="W9" s="15" t="str">
        <f>[5]Fevereiro!$B$26</f>
        <v>*</v>
      </c>
      <c r="X9" s="15" t="str">
        <f>[5]Fevereiro!$B$27</f>
        <v>*</v>
      </c>
      <c r="Y9" s="15" t="str">
        <f>[5]Fevereiro!$B$28</f>
        <v>*</v>
      </c>
      <c r="Z9" s="15" t="str">
        <f>[5]Fevereiro!$B$29</f>
        <v>*</v>
      </c>
      <c r="AA9" s="15" t="str">
        <f>[5]Fevereiro!$B$30</f>
        <v>*</v>
      </c>
      <c r="AB9" s="15" t="str">
        <f>[5]Fevereiro!$B$31</f>
        <v>*</v>
      </c>
      <c r="AC9" s="15" t="str">
        <f>[5]Fevereiro!$B$32</f>
        <v>*</v>
      </c>
      <c r="AD9" s="89">
        <f t="shared" si="1"/>
        <v>25.899362745098038</v>
      </c>
      <c r="AE9" t="s">
        <v>50</v>
      </c>
    </row>
    <row r="10" spans="1:33" ht="17.100000000000001" customHeight="1" x14ac:dyDescent="0.2">
      <c r="A10" s="131" t="s">
        <v>2</v>
      </c>
      <c r="B10" s="15">
        <f>[6]Fevereiro!$B$5</f>
        <v>25.750000000000004</v>
      </c>
      <c r="C10" s="15">
        <f>[6]Fevereiro!$B$6</f>
        <v>26.058333333333341</v>
      </c>
      <c r="D10" s="15">
        <f>[6]Fevereiro!$B$7</f>
        <v>26.716666666666665</v>
      </c>
      <c r="E10" s="15">
        <f>[6]Fevereiro!$B$8</f>
        <v>26.620833333333326</v>
      </c>
      <c r="F10" s="15">
        <f>[6]Fevereiro!$B$9</f>
        <v>26.94583333333334</v>
      </c>
      <c r="G10" s="15">
        <f>[6]Fevereiro!$B$10</f>
        <v>26.895833333333332</v>
      </c>
      <c r="H10" s="15">
        <f>[6]Fevereiro!$B$11</f>
        <v>26.183333333333337</v>
      </c>
      <c r="I10" s="15">
        <f>[6]Fevereiro!$B$12</f>
        <v>25.466666666666665</v>
      </c>
      <c r="J10" s="15">
        <f>[6]Fevereiro!$B$13</f>
        <v>25.25</v>
      </c>
      <c r="K10" s="15">
        <f>[6]Fevereiro!$B$14</f>
        <v>25.025000000000002</v>
      </c>
      <c r="L10" s="15">
        <f>[6]Fevereiro!$B$15</f>
        <v>23.058333333333337</v>
      </c>
      <c r="M10" s="15">
        <f>[6]Fevereiro!$B$16</f>
        <v>22.750000000000004</v>
      </c>
      <c r="N10" s="15">
        <f>[6]Fevereiro!$B$17</f>
        <v>24.329166666666662</v>
      </c>
      <c r="O10" s="15">
        <f>[6]Fevereiro!$B$18</f>
        <v>24.874999999999996</v>
      </c>
      <c r="P10" s="15">
        <f>[6]Fevereiro!$B$19</f>
        <v>24.129166666666666</v>
      </c>
      <c r="Q10" s="15">
        <f>[6]Fevereiro!$B$20</f>
        <v>25.225000000000005</v>
      </c>
      <c r="R10" s="15">
        <f>[6]Fevereiro!$B$21</f>
        <v>23.766666666666676</v>
      </c>
      <c r="S10" s="15">
        <f>[6]Fevereiro!$B$22</f>
        <v>21.645833333333339</v>
      </c>
      <c r="T10" s="15">
        <f>[6]Fevereiro!$B$23</f>
        <v>23.154166666666669</v>
      </c>
      <c r="U10" s="15">
        <f>[6]Fevereiro!$B$24</f>
        <v>20.2</v>
      </c>
      <c r="V10" s="15">
        <f>[6]Fevereiro!$B$25</f>
        <v>23.166666666666668</v>
      </c>
      <c r="W10" s="15">
        <f>[6]Fevereiro!$B$26</f>
        <v>25.245833333333337</v>
      </c>
      <c r="X10" s="15">
        <f>[6]Fevereiro!$B$27</f>
        <v>23.758333333333336</v>
      </c>
      <c r="Y10" s="15">
        <f>[6]Fevereiro!$B$28</f>
        <v>22.533333333333331</v>
      </c>
      <c r="Z10" s="15">
        <f>[6]Fevereiro!$B$29</f>
        <v>24.474999999999998</v>
      </c>
      <c r="AA10" s="15">
        <f>[6]Fevereiro!$B$30</f>
        <v>22.641666666666666</v>
      </c>
      <c r="AB10" s="15">
        <f>[6]Fevereiro!$B$31</f>
        <v>24.233333333333334</v>
      </c>
      <c r="AC10" s="15">
        <f>[6]Fevereiro!$B$32</f>
        <v>24.412500000000005</v>
      </c>
      <c r="AD10" s="89">
        <f t="shared" si="1"/>
        <v>24.446874999999999</v>
      </c>
    </row>
    <row r="11" spans="1:33" ht="17.100000000000001" customHeight="1" x14ac:dyDescent="0.2">
      <c r="A11" s="131" t="s">
        <v>3</v>
      </c>
      <c r="B11" s="15">
        <f>[7]Fevereiro!$B$5</f>
        <v>26.033333333333335</v>
      </c>
      <c r="C11" s="15">
        <f>[7]Fevereiro!$B$6</f>
        <v>26.770833333333339</v>
      </c>
      <c r="D11" s="15">
        <f>[7]Fevereiro!$B$7</f>
        <v>26.170833333333334</v>
      </c>
      <c r="E11" s="15">
        <f>[7]Fevereiro!$B$8</f>
        <v>25.366666666666664</v>
      </c>
      <c r="F11" s="15">
        <f>[7]Fevereiro!$B$9</f>
        <v>25.083333333333329</v>
      </c>
      <c r="G11" s="15">
        <f>[7]Fevereiro!$B$10</f>
        <v>25.95</v>
      </c>
      <c r="H11" s="15">
        <f>[7]Fevereiro!$B$11</f>
        <v>25.766666666666666</v>
      </c>
      <c r="I11" s="15">
        <f>[7]Fevereiro!$B$12</f>
        <v>25.954166666666666</v>
      </c>
      <c r="J11" s="15">
        <f>[7]Fevereiro!$B$13</f>
        <v>26.658333333333328</v>
      </c>
      <c r="K11" s="15">
        <f>[7]Fevereiro!$B$14</f>
        <v>24.641666666666666</v>
      </c>
      <c r="L11" s="15">
        <f>[7]Fevereiro!$B$15</f>
        <v>25.441666666666674</v>
      </c>
      <c r="M11" s="15">
        <f>[7]Fevereiro!$B$16</f>
        <v>25.291666666666671</v>
      </c>
      <c r="N11" s="15">
        <f>[7]Fevereiro!$B$17</f>
        <v>24.654166666666672</v>
      </c>
      <c r="O11" s="15">
        <f>[7]Fevereiro!$B$18</f>
        <v>24.287499999999994</v>
      </c>
      <c r="P11" s="15">
        <f>[7]Fevereiro!$B$19</f>
        <v>24.695833333333326</v>
      </c>
      <c r="Q11" s="15">
        <f>[7]Fevereiro!$B$20</f>
        <v>26.516666666666666</v>
      </c>
      <c r="R11" s="15">
        <f>[7]Fevereiro!$B$21</f>
        <v>25.466666666666669</v>
      </c>
      <c r="S11" s="15">
        <f>[7]Fevereiro!$B$22</f>
        <v>23.158333333333331</v>
      </c>
      <c r="T11" s="15">
        <f>[7]Fevereiro!$B$23</f>
        <v>24.558333333333334</v>
      </c>
      <c r="U11" s="15">
        <f>[7]Fevereiro!$B$24</f>
        <v>24.258333333333336</v>
      </c>
      <c r="V11" s="15">
        <f>[7]Fevereiro!$B$25</f>
        <v>25.091666666666658</v>
      </c>
      <c r="W11" s="15">
        <f>[7]Fevereiro!$B$26</f>
        <v>25.983333333333334</v>
      </c>
      <c r="X11" s="15">
        <f>[7]Fevereiro!$B$27</f>
        <v>25.254166666666663</v>
      </c>
      <c r="Y11" s="15">
        <f>[7]Fevereiro!$B$28</f>
        <v>24.466666666666665</v>
      </c>
      <c r="Z11" s="15">
        <f>[7]Fevereiro!$B$29</f>
        <v>24.124999999999996</v>
      </c>
      <c r="AA11" s="15">
        <f>[7]Fevereiro!$B$30</f>
        <v>24.429166666666664</v>
      </c>
      <c r="AB11" s="15">
        <f>[7]Fevereiro!$B$31</f>
        <v>24.599999999999998</v>
      </c>
      <c r="AC11" s="15">
        <f>[7]Fevereiro!$B$32</f>
        <v>25.654166666666669</v>
      </c>
      <c r="AD11" s="89">
        <f t="shared" si="1"/>
        <v>25.226041666666667</v>
      </c>
    </row>
    <row r="12" spans="1:33" ht="17.100000000000001" customHeight="1" x14ac:dyDescent="0.2">
      <c r="A12" s="131" t="s">
        <v>4</v>
      </c>
      <c r="B12" s="15">
        <f>[8]Fevereiro!$B$5</f>
        <v>24.262500000000003</v>
      </c>
      <c r="C12" s="15">
        <f>[8]Fevereiro!$B$6</f>
        <v>24.412499999999994</v>
      </c>
      <c r="D12" s="15">
        <f>[8]Fevereiro!$B$7</f>
        <v>23.916666666666668</v>
      </c>
      <c r="E12" s="15">
        <f>[8]Fevereiro!$B$8</f>
        <v>23.608333333333324</v>
      </c>
      <c r="F12" s="15">
        <f>[8]Fevereiro!$B$9</f>
        <v>23.762499999999999</v>
      </c>
      <c r="G12" s="15">
        <f>[8]Fevereiro!$B$10</f>
        <v>24.141666666666666</v>
      </c>
      <c r="H12" s="15">
        <f>[8]Fevereiro!$B$11</f>
        <v>23.900000000000002</v>
      </c>
      <c r="I12" s="15">
        <f>[8]Fevereiro!$B$12</f>
        <v>24.049999999999997</v>
      </c>
      <c r="J12" s="15">
        <f>[8]Fevereiro!$B$13</f>
        <v>23.258333333333329</v>
      </c>
      <c r="K12" s="15">
        <f>[8]Fevereiro!$B$14</f>
        <v>23.391666666666669</v>
      </c>
      <c r="L12" s="15">
        <f>[8]Fevereiro!$B$15</f>
        <v>22.329166666666666</v>
      </c>
      <c r="M12" s="15">
        <f>[8]Fevereiro!$B$16</f>
        <v>23.058333333333334</v>
      </c>
      <c r="N12" s="15">
        <f>[8]Fevereiro!$B$17</f>
        <v>22.654166666666669</v>
      </c>
      <c r="O12" s="15">
        <f>[8]Fevereiro!$B$18</f>
        <v>21.808333333333334</v>
      </c>
      <c r="P12" s="15">
        <f>[8]Fevereiro!$B$19</f>
        <v>22.650000000000002</v>
      </c>
      <c r="Q12" s="15">
        <f>[8]Fevereiro!$B$20</f>
        <v>23.816666666666659</v>
      </c>
      <c r="R12" s="15">
        <f>[8]Fevereiro!$B$21</f>
        <v>23.645833333333332</v>
      </c>
      <c r="S12" s="15">
        <f>[8]Fevereiro!$B$22</f>
        <v>21.862500000000001</v>
      </c>
      <c r="T12" s="15">
        <f>[8]Fevereiro!$B$23</f>
        <v>22.416666666666668</v>
      </c>
      <c r="U12" s="15">
        <f>[8]Fevereiro!$B$24</f>
        <v>21.995833333333334</v>
      </c>
      <c r="V12" s="15">
        <f>[8]Fevereiro!$B$25</f>
        <v>22.512499999999999</v>
      </c>
      <c r="W12" s="15">
        <f>[8]Fevereiro!$B$26</f>
        <v>23.883333333333336</v>
      </c>
      <c r="X12" s="15">
        <f>[8]Fevereiro!$B$27</f>
        <v>23.087500000000006</v>
      </c>
      <c r="Y12" s="15">
        <f>[8]Fevereiro!$B$28</f>
        <v>22.516666666666669</v>
      </c>
      <c r="Z12" s="15">
        <f>[8]Fevereiro!$B$29</f>
        <v>22.183333333333334</v>
      </c>
      <c r="AA12" s="15">
        <f>[8]Fevereiro!$B$30</f>
        <v>21.483333333333334</v>
      </c>
      <c r="AB12" s="15">
        <f>[8]Fevereiro!$B$31</f>
        <v>22.179166666666671</v>
      </c>
      <c r="AC12" s="15">
        <f>[8]Fevereiro!$B$32</f>
        <v>22.929166666666671</v>
      </c>
      <c r="AD12" s="89">
        <f t="shared" si="1"/>
        <v>23.061309523809523</v>
      </c>
      <c r="AE12" s="23" t="s">
        <v>50</v>
      </c>
      <c r="AF12" t="s">
        <v>50</v>
      </c>
      <c r="AG12" s="23" t="s">
        <v>50</v>
      </c>
    </row>
    <row r="13" spans="1:33" ht="17.100000000000001" customHeight="1" x14ac:dyDescent="0.2">
      <c r="A13" s="131" t="s">
        <v>5</v>
      </c>
      <c r="B13" s="15">
        <f>[9]Fevereiro!$B$5</f>
        <v>27.626086956521743</v>
      </c>
      <c r="C13" s="15">
        <f>[9]Fevereiro!$B$6</f>
        <v>26.570588235294117</v>
      </c>
      <c r="D13" s="15">
        <f>[9]Fevereiro!$B$7</f>
        <v>30.492857142857137</v>
      </c>
      <c r="E13" s="15">
        <f>[9]Fevereiro!$B$8</f>
        <v>29.833333333333339</v>
      </c>
      <c r="F13" s="15">
        <f>[9]Fevereiro!$B$9</f>
        <v>31.039130434782606</v>
      </c>
      <c r="G13" s="15">
        <f>[9]Fevereiro!$B$10</f>
        <v>30.973684210526315</v>
      </c>
      <c r="H13" s="15">
        <f>[9]Fevereiro!$B$11</f>
        <v>29.639999999999997</v>
      </c>
      <c r="I13" s="15">
        <f>[9]Fevereiro!$B$12</f>
        <v>27.650000000000006</v>
      </c>
      <c r="J13" s="15">
        <f>[9]Fevereiro!$B$13</f>
        <v>28.821428571428577</v>
      </c>
      <c r="K13" s="15">
        <f>[9]Fevereiro!$B$14</f>
        <v>26.981250000000006</v>
      </c>
      <c r="L13" s="15">
        <f>[9]Fevereiro!$B$15</f>
        <v>27.007692307692306</v>
      </c>
      <c r="M13" s="15">
        <f>[9]Fevereiro!$B$16</f>
        <v>26.365000000000002</v>
      </c>
      <c r="N13" s="15">
        <f>[9]Fevereiro!$B$17</f>
        <v>26.514285714285712</v>
      </c>
      <c r="O13" s="15">
        <f>[9]Fevereiro!$B$18</f>
        <v>27.678260869565218</v>
      </c>
      <c r="P13" s="15">
        <f>[9]Fevereiro!$B$19</f>
        <v>27.466666666666658</v>
      </c>
      <c r="Q13" s="15">
        <f>[9]Fevereiro!$B$20</f>
        <v>28.61904761904762</v>
      </c>
      <c r="R13" s="15">
        <f>[9]Fevereiro!$B$21</f>
        <v>27.182352941176475</v>
      </c>
      <c r="S13" s="15">
        <f>[9]Fevereiro!$B$22</f>
        <v>25.24666666666667</v>
      </c>
      <c r="T13" s="15">
        <f>[9]Fevereiro!$B$23</f>
        <v>28.168750000000003</v>
      </c>
      <c r="U13" s="15">
        <f>[9]Fevereiro!$B$24</f>
        <v>27.978260869565219</v>
      </c>
      <c r="V13" s="15">
        <f>[9]Fevereiro!$B$25</f>
        <v>26.099999999999998</v>
      </c>
      <c r="W13" s="15">
        <f>[9]Fevereiro!$B$26</f>
        <v>28.433333333333334</v>
      </c>
      <c r="X13" s="15">
        <f>[9]Fevereiro!$B$27</f>
        <v>28.499999999999996</v>
      </c>
      <c r="Y13" s="15">
        <f>[9]Fevereiro!$B$28</f>
        <v>28.517647058823528</v>
      </c>
      <c r="Z13" s="15">
        <f>[9]Fevereiro!$B$29</f>
        <v>27.092307692307692</v>
      </c>
      <c r="AA13" s="15">
        <f>[9]Fevereiro!$B$30</f>
        <v>27.060000000000002</v>
      </c>
      <c r="AB13" s="15">
        <f>[9]Fevereiro!$B$31</f>
        <v>27.373333333333331</v>
      </c>
      <c r="AC13" s="15">
        <f>[9]Fevereiro!$B$32</f>
        <v>28.168421052631583</v>
      </c>
      <c r="AD13" s="89">
        <f t="shared" si="1"/>
        <v>27.967870893208545</v>
      </c>
      <c r="AF13" s="23" t="s">
        <v>50</v>
      </c>
      <c r="AG13" t="s">
        <v>50</v>
      </c>
    </row>
    <row r="14" spans="1:33" ht="17.100000000000001" customHeight="1" x14ac:dyDescent="0.2">
      <c r="A14" s="131" t="s">
        <v>48</v>
      </c>
      <c r="B14" s="15">
        <f>[10]Fevereiro!$B$5</f>
        <v>24.358333333333331</v>
      </c>
      <c r="C14" s="15">
        <f>[10]Fevereiro!$B$6</f>
        <v>25.341666666666665</v>
      </c>
      <c r="D14" s="15">
        <f>[10]Fevereiro!$B$7</f>
        <v>25.112500000000001</v>
      </c>
      <c r="E14" s="15">
        <f>[10]Fevereiro!$B$8</f>
        <v>24.829166666666662</v>
      </c>
      <c r="F14" s="15">
        <f>[10]Fevereiro!$B$9</f>
        <v>24.516666666666662</v>
      </c>
      <c r="G14" s="15">
        <f>[10]Fevereiro!$B$10</f>
        <v>24.316666666666666</v>
      </c>
      <c r="H14" s="15">
        <f>[10]Fevereiro!$B$11</f>
        <v>24.820833333333329</v>
      </c>
      <c r="I14" s="15">
        <f>[10]Fevereiro!$B$12</f>
        <v>23.908333333333335</v>
      </c>
      <c r="J14" s="15">
        <f>[10]Fevereiro!$B$13</f>
        <v>23.641666666666669</v>
      </c>
      <c r="K14" s="15">
        <f>[10]Fevereiro!$B$14</f>
        <v>23.579166666666669</v>
      </c>
      <c r="L14" s="15">
        <f>[10]Fevereiro!$B$15</f>
        <v>22.483333333333331</v>
      </c>
      <c r="M14" s="15">
        <f>[10]Fevereiro!$B$16</f>
        <v>23.833333333333332</v>
      </c>
      <c r="N14" s="15">
        <f>[10]Fevereiro!$B$17</f>
        <v>23.5</v>
      </c>
      <c r="O14" s="15">
        <f>[10]Fevereiro!$B$18</f>
        <v>22.212499999999995</v>
      </c>
      <c r="P14" s="15">
        <f>[10]Fevereiro!$B$19</f>
        <v>23.037500000000005</v>
      </c>
      <c r="Q14" s="15">
        <f>[10]Fevereiro!$B$20</f>
        <v>24.637499999999999</v>
      </c>
      <c r="R14" s="15">
        <f>[10]Fevereiro!$B$21</f>
        <v>22.858333333333338</v>
      </c>
      <c r="S14" s="15">
        <f>[10]Fevereiro!$B$22</f>
        <v>22.604166666666668</v>
      </c>
      <c r="T14" s="15">
        <f>[10]Fevereiro!$B$23</f>
        <v>22.870833333333337</v>
      </c>
      <c r="U14" s="15">
        <f>[10]Fevereiro!$B$24</f>
        <v>22.699999999999992</v>
      </c>
      <c r="V14" s="15">
        <f>[10]Fevereiro!$B$25</f>
        <v>22.070833333333336</v>
      </c>
      <c r="W14" s="15">
        <f>[10]Fevereiro!$B$26</f>
        <v>23.662500000000005</v>
      </c>
      <c r="X14" s="15">
        <f>[10]Fevereiro!$B$27</f>
        <v>23.504166666666666</v>
      </c>
      <c r="Y14" s="15">
        <f>[10]Fevereiro!$B$28</f>
        <v>23.662499999999998</v>
      </c>
      <c r="Z14" s="15">
        <f>[10]Fevereiro!$B$29</f>
        <v>22.366666666666671</v>
      </c>
      <c r="AA14" s="15">
        <f>[10]Fevereiro!$B$30</f>
        <v>21.616666666666671</v>
      </c>
      <c r="AB14" s="15">
        <f>[10]Fevereiro!$B$31</f>
        <v>23.670833333333334</v>
      </c>
      <c r="AC14" s="15">
        <f>[10]Fevereiro!$B$32</f>
        <v>23.895833333333339</v>
      </c>
      <c r="AD14" s="89">
        <f t="shared" si="1"/>
        <v>23.557589285714293</v>
      </c>
      <c r="AE14" s="23" t="s">
        <v>50</v>
      </c>
    </row>
    <row r="15" spans="1:33" ht="17.100000000000001" customHeight="1" x14ac:dyDescent="0.2">
      <c r="A15" s="131" t="s">
        <v>6</v>
      </c>
      <c r="B15" s="15">
        <f>[11]Fevereiro!$B$5</f>
        <v>27.474999999999998</v>
      </c>
      <c r="C15" s="15">
        <f>[11]Fevereiro!$B$6</f>
        <v>27.691666666666663</v>
      </c>
      <c r="D15" s="15">
        <f>[11]Fevereiro!$B$7</f>
        <v>27.75</v>
      </c>
      <c r="E15" s="15">
        <f>[11]Fevereiro!$B$8</f>
        <v>26.6875</v>
      </c>
      <c r="F15" s="15">
        <f>[11]Fevereiro!$B$9</f>
        <v>26.912499999999998</v>
      </c>
      <c r="G15" s="15">
        <f>[11]Fevereiro!$B$10</f>
        <v>26.291666666666668</v>
      </c>
      <c r="H15" s="15">
        <f>[11]Fevereiro!$B$11</f>
        <v>26.845833333333331</v>
      </c>
      <c r="I15" s="15">
        <f>[11]Fevereiro!$B$12</f>
        <v>25.029166666666665</v>
      </c>
      <c r="J15" s="15">
        <f>[11]Fevereiro!$B$13</f>
        <v>26.387499999999999</v>
      </c>
      <c r="K15" s="15">
        <f>[11]Fevereiro!$B$14</f>
        <v>23.654166666666665</v>
      </c>
      <c r="L15" s="15">
        <f>[11]Fevereiro!$B$15</f>
        <v>25.012499999999999</v>
      </c>
      <c r="M15" s="15">
        <f>[11]Fevereiro!$B$16</f>
        <v>25.608333333333334</v>
      </c>
      <c r="N15" s="15">
        <f>[11]Fevereiro!$B$17</f>
        <v>26.445833333333336</v>
      </c>
      <c r="O15" s="15">
        <f>[11]Fevereiro!$B$18</f>
        <v>26.587499999999995</v>
      </c>
      <c r="P15" s="15">
        <f>[11]Fevereiro!$B$19</f>
        <v>25.895833333333332</v>
      </c>
      <c r="Q15" s="15">
        <f>[11]Fevereiro!$B$20</f>
        <v>24.55</v>
      </c>
      <c r="R15" s="15">
        <f>[11]Fevereiro!$B$21</f>
        <v>25.070833333333329</v>
      </c>
      <c r="S15" s="15">
        <f>[11]Fevereiro!$B$22</f>
        <v>24.095833333333331</v>
      </c>
      <c r="T15" s="15">
        <f>[11]Fevereiro!$B$23</f>
        <v>24.683333333333337</v>
      </c>
      <c r="U15" s="15">
        <f>[11]Fevereiro!$B$24</f>
        <v>23.420833333333334</v>
      </c>
      <c r="V15" s="15">
        <f>[11]Fevereiro!$B$25</f>
        <v>21.75</v>
      </c>
      <c r="W15" s="15">
        <f>[11]Fevereiro!$B$26</f>
        <v>25.354166666666668</v>
      </c>
      <c r="X15" s="15">
        <f>[11]Fevereiro!$B$27</f>
        <v>25.320833333333336</v>
      </c>
      <c r="Y15" s="15">
        <f>[11]Fevereiro!$B$28</f>
        <v>25.345833333333331</v>
      </c>
      <c r="Z15" s="15">
        <f>[11]Fevereiro!$B$29</f>
        <v>25.504166666666674</v>
      </c>
      <c r="AA15" s="15">
        <f>[11]Fevereiro!$B$30</f>
        <v>22.983333333333334</v>
      </c>
      <c r="AB15" s="15">
        <f>[11]Fevereiro!$B$31</f>
        <v>25.666666666666671</v>
      </c>
      <c r="AC15" s="15">
        <f>[11]Fevereiro!$B$32</f>
        <v>26.300000000000008</v>
      </c>
      <c r="AD15" s="89">
        <f t="shared" si="1"/>
        <v>25.511458333333326</v>
      </c>
      <c r="AF15" t="s">
        <v>50</v>
      </c>
    </row>
    <row r="16" spans="1:33" ht="17.100000000000001" customHeight="1" x14ac:dyDescent="0.2">
      <c r="A16" s="131" t="s">
        <v>7</v>
      </c>
      <c r="B16" s="15">
        <f>[12]Fevereiro!$B$5</f>
        <v>25.850000000000005</v>
      </c>
      <c r="C16" s="15">
        <f>[12]Fevereiro!$B$6</f>
        <v>25.549999999999997</v>
      </c>
      <c r="D16" s="15">
        <f>[12]Fevereiro!$B$7</f>
        <v>26.662500000000005</v>
      </c>
      <c r="E16" s="15">
        <f>[12]Fevereiro!$B$8</f>
        <v>25.795833333333334</v>
      </c>
      <c r="F16" s="15">
        <f>[12]Fevereiro!$B$9</f>
        <v>25.695833333333329</v>
      </c>
      <c r="G16" s="15">
        <f>[12]Fevereiro!$B$10</f>
        <v>26.720833333333335</v>
      </c>
      <c r="H16" s="15">
        <f>[12]Fevereiro!$B$11</f>
        <v>26.254166666666663</v>
      </c>
      <c r="I16" s="15">
        <f>[12]Fevereiro!$B$12</f>
        <v>25.341666666666669</v>
      </c>
      <c r="J16" s="15">
        <f>[12]Fevereiro!$B$13</f>
        <v>25.420833333333334</v>
      </c>
      <c r="K16" s="15">
        <f>[12]Fevereiro!$B$14</f>
        <v>23.508333333333336</v>
      </c>
      <c r="L16" s="15">
        <f>[12]Fevereiro!$B$15</f>
        <v>23.508333333333336</v>
      </c>
      <c r="M16" s="15">
        <f>[12]Fevereiro!$B$16</f>
        <v>23.67916666666666</v>
      </c>
      <c r="N16" s="15">
        <f>[12]Fevereiro!$B$17</f>
        <v>24.087500000000002</v>
      </c>
      <c r="O16" s="15">
        <f>[12]Fevereiro!$B$18</f>
        <v>24.291666666666661</v>
      </c>
      <c r="P16" s="15">
        <f>[12]Fevereiro!$B$19</f>
        <v>24.4</v>
      </c>
      <c r="Q16" s="15">
        <f>[12]Fevereiro!$B$20</f>
        <v>25.275000000000002</v>
      </c>
      <c r="R16" s="15">
        <f>[12]Fevereiro!$B$21</f>
        <v>21.591666666666669</v>
      </c>
      <c r="S16" s="15">
        <f>[12]Fevereiro!$B$22</f>
        <v>22.241666666666664</v>
      </c>
      <c r="T16" s="15">
        <f>[12]Fevereiro!$B$23</f>
        <v>22.404166666666669</v>
      </c>
      <c r="U16" s="15">
        <f>[12]Fevereiro!$B$24</f>
        <v>20.858333333333331</v>
      </c>
      <c r="V16" s="15">
        <f>[12]Fevereiro!$B$25</f>
        <v>24.508333333333336</v>
      </c>
      <c r="W16" s="15">
        <f>[12]Fevereiro!$B$26</f>
        <v>24.416666666666668</v>
      </c>
      <c r="X16" s="15">
        <f>[12]Fevereiro!$B$27</f>
        <v>23.637499999999999</v>
      </c>
      <c r="Y16" s="15">
        <f>[12]Fevereiro!$B$28</f>
        <v>25.787500000000005</v>
      </c>
      <c r="Z16" s="15">
        <f>[12]Fevereiro!$B$29</f>
        <v>25.287499999999998</v>
      </c>
      <c r="AA16" s="15">
        <f>[12]Fevereiro!$B$30</f>
        <v>24.404166666666672</v>
      </c>
      <c r="AB16" s="15">
        <f>[12]Fevereiro!$B$31</f>
        <v>23.104166666666668</v>
      </c>
      <c r="AC16" s="15">
        <f>[12]Fevereiro!$B$32</f>
        <v>24.491666666666671</v>
      </c>
      <c r="AD16" s="89">
        <f t="shared" si="1"/>
        <v>24.456250000000004</v>
      </c>
      <c r="AE16" t="s">
        <v>50</v>
      </c>
    </row>
    <row r="17" spans="1:35" ht="17.100000000000001" customHeight="1" x14ac:dyDescent="0.2">
      <c r="A17" s="131" t="s">
        <v>8</v>
      </c>
      <c r="B17" s="15">
        <f>[13]Fevereiro!$B$5</f>
        <v>25.337500000000002</v>
      </c>
      <c r="C17" s="15">
        <f>[13]Fevereiro!$B$6</f>
        <v>25.433333333333334</v>
      </c>
      <c r="D17" s="15">
        <f>[13]Fevereiro!$B$7</f>
        <v>26.070833333333336</v>
      </c>
      <c r="E17" s="15">
        <f>[13]Fevereiro!$B$8</f>
        <v>25.133333333333329</v>
      </c>
      <c r="F17" s="15">
        <f>[13]Fevereiro!$B$9</f>
        <v>25.154166666666669</v>
      </c>
      <c r="G17" s="15">
        <f>[13]Fevereiro!$B$10</f>
        <v>25.762499999999999</v>
      </c>
      <c r="H17" s="15">
        <f>[13]Fevereiro!$B$11</f>
        <v>25.954166666666662</v>
      </c>
      <c r="I17" s="15">
        <f>[13]Fevereiro!$B$12</f>
        <v>25.129166666666663</v>
      </c>
      <c r="J17" s="15">
        <f>[13]Fevereiro!$B$13</f>
        <v>25.824999999999992</v>
      </c>
      <c r="K17" s="15">
        <f>[13]Fevereiro!$B$14</f>
        <v>23.258333333333336</v>
      </c>
      <c r="L17" s="15">
        <f>[13]Fevereiro!$B$15</f>
        <v>24.883333333333336</v>
      </c>
      <c r="M17" s="15">
        <f>[13]Fevereiro!$B$16</f>
        <v>24.479166666666668</v>
      </c>
      <c r="N17" s="15">
        <f>[13]Fevereiro!$B$17</f>
        <v>24.337500000000002</v>
      </c>
      <c r="O17" s="15">
        <f>[13]Fevereiro!$B$18</f>
        <v>23.983333333333334</v>
      </c>
      <c r="P17" s="15">
        <f>[13]Fevereiro!$B$19</f>
        <v>24.766666666666666</v>
      </c>
      <c r="Q17" s="15">
        <f>[13]Fevereiro!$B$20</f>
        <v>25.779166666666672</v>
      </c>
      <c r="R17" s="15">
        <f>[13]Fevereiro!$B$21</f>
        <v>22.516666666666669</v>
      </c>
      <c r="S17" s="15">
        <f>[13]Fevereiro!$B$22</f>
        <v>22.670833333333334</v>
      </c>
      <c r="T17" s="15">
        <f>[13]Fevereiro!$B$23</f>
        <v>21.441666666666663</v>
      </c>
      <c r="U17" s="15">
        <f>[13]Fevereiro!$B$24</f>
        <v>22.404166666666658</v>
      </c>
      <c r="V17" s="15">
        <f>[13]Fevereiro!$B$25</f>
        <v>25.241666666666671</v>
      </c>
      <c r="W17" s="15">
        <f>[13]Fevereiro!$B$26</f>
        <v>24.5625</v>
      </c>
      <c r="X17" s="15">
        <f>[13]Fevereiro!$B$27</f>
        <v>23.579166666666666</v>
      </c>
      <c r="Y17" s="15">
        <f>[13]Fevereiro!$B$28</f>
        <v>24.316666666666663</v>
      </c>
      <c r="Z17" s="15">
        <f>[13]Fevereiro!$B$29</f>
        <v>25.241666666666664</v>
      </c>
      <c r="AA17" s="15">
        <f>[13]Fevereiro!$B$30</f>
        <v>25.675000000000001</v>
      </c>
      <c r="AB17" s="15">
        <f>[13]Fevereiro!$B$31</f>
        <v>24.579166666666666</v>
      </c>
      <c r="AC17" s="15">
        <f>[13]Fevereiro!$B$32</f>
        <v>23.741666666666664</v>
      </c>
      <c r="AD17" s="89">
        <f t="shared" si="1"/>
        <v>24.544940476190472</v>
      </c>
    </row>
    <row r="18" spans="1:35" ht="17.100000000000001" customHeight="1" x14ac:dyDescent="0.2">
      <c r="A18" s="131" t="s">
        <v>9</v>
      </c>
      <c r="B18" s="15">
        <f>[14]Fevereiro!$B$5</f>
        <v>26.254166666666666</v>
      </c>
      <c r="C18" s="15">
        <f>[14]Fevereiro!$B$6</f>
        <v>26.095833333333335</v>
      </c>
      <c r="D18" s="15">
        <f>[14]Fevereiro!$B$7</f>
        <v>27.304166666666664</v>
      </c>
      <c r="E18" s="15">
        <f>[14]Fevereiro!$B$8</f>
        <v>26.341666666666665</v>
      </c>
      <c r="F18" s="15">
        <f>[14]Fevereiro!$B$9</f>
        <v>26.254166666666674</v>
      </c>
      <c r="G18" s="15">
        <f>[14]Fevereiro!$B$10</f>
        <v>26.974999999999998</v>
      </c>
      <c r="H18" s="15">
        <f>[14]Fevereiro!$B$11</f>
        <v>27.579166666666666</v>
      </c>
      <c r="I18" s="15">
        <f>[14]Fevereiro!$B$12</f>
        <v>27.125</v>
      </c>
      <c r="J18" s="15">
        <f>[14]Fevereiro!$B$13</f>
        <v>26.812499999999996</v>
      </c>
      <c r="K18" s="15">
        <f>[14]Fevereiro!$B$14</f>
        <v>24.5</v>
      </c>
      <c r="L18" s="15">
        <f>[14]Fevereiro!$B$15</f>
        <v>24.837500000000002</v>
      </c>
      <c r="M18" s="15">
        <f>[14]Fevereiro!$B$16</f>
        <v>23.375</v>
      </c>
      <c r="N18" s="15">
        <f>[14]Fevereiro!$B$17</f>
        <v>24.791666666666671</v>
      </c>
      <c r="O18" s="15">
        <f>[14]Fevereiro!$B$18</f>
        <v>24.254166666666674</v>
      </c>
      <c r="P18" s="15">
        <f>[14]Fevereiro!$B$19</f>
        <v>25.512499999999999</v>
      </c>
      <c r="Q18" s="15">
        <f>[14]Fevereiro!$B$20</f>
        <v>26.650000000000002</v>
      </c>
      <c r="R18" s="15">
        <f>[14]Fevereiro!$B$21</f>
        <v>22.624999999999996</v>
      </c>
      <c r="S18" s="15">
        <f>[14]Fevereiro!$B$22</f>
        <v>22.933333333333334</v>
      </c>
      <c r="T18" s="15">
        <f>[14]Fevereiro!$B$23</f>
        <v>22.316666666666674</v>
      </c>
      <c r="U18" s="15">
        <f>[14]Fevereiro!$B$24</f>
        <v>21.229166666666661</v>
      </c>
      <c r="V18" s="15">
        <f>[14]Fevereiro!$B$25</f>
        <v>24.566666666666666</v>
      </c>
      <c r="W18" s="15">
        <f>[14]Fevereiro!$B$26</f>
        <v>25.820833333333336</v>
      </c>
      <c r="X18" s="15">
        <f>[14]Fevereiro!$B$27</f>
        <v>25.025000000000002</v>
      </c>
      <c r="Y18" s="15">
        <f>[14]Fevereiro!$B$28</f>
        <v>25.883333333333336</v>
      </c>
      <c r="Z18" s="15">
        <f>[14]Fevereiro!$B$29</f>
        <v>26.7</v>
      </c>
      <c r="AA18" s="15">
        <f>[14]Fevereiro!$B$30</f>
        <v>26.191666666666666</v>
      </c>
      <c r="AB18" s="15">
        <f>[14]Fevereiro!$B$31</f>
        <v>25.133333333333336</v>
      </c>
      <c r="AC18" s="15">
        <f>[14]Fevereiro!$B$32</f>
        <v>24.95</v>
      </c>
      <c r="AD18" s="89">
        <f t="shared" si="1"/>
        <v>25.287053571428576</v>
      </c>
    </row>
    <row r="19" spans="1:35" ht="17.100000000000001" customHeight="1" x14ac:dyDescent="0.2">
      <c r="A19" s="131" t="s">
        <v>47</v>
      </c>
      <c r="B19" s="15">
        <f>[15]Fevereiro!$B$5</f>
        <v>27.074999999999999</v>
      </c>
      <c r="C19" s="15">
        <f>[15]Fevereiro!$B$6</f>
        <v>27.587500000000002</v>
      </c>
      <c r="D19" s="15">
        <f>[15]Fevereiro!$B$7</f>
        <v>28.370833333333337</v>
      </c>
      <c r="E19" s="15">
        <f>[15]Fevereiro!$B$8</f>
        <v>27.141666666666662</v>
      </c>
      <c r="F19" s="15">
        <f>[15]Fevereiro!$B$9</f>
        <v>26.92916666666666</v>
      </c>
      <c r="G19" s="15">
        <f>[15]Fevereiro!$B$10</f>
        <v>27.274999999999995</v>
      </c>
      <c r="H19" s="15">
        <f>[15]Fevereiro!$B$11</f>
        <v>27.670833333333334</v>
      </c>
      <c r="I19" s="15">
        <f>[15]Fevereiro!$B$12</f>
        <v>26.599999999999994</v>
      </c>
      <c r="J19" s="15">
        <f>[15]Fevereiro!$B$13</f>
        <v>27.563157894736843</v>
      </c>
      <c r="K19" s="15">
        <f>[15]Fevereiro!$B$14</f>
        <v>26.438461538461542</v>
      </c>
      <c r="L19" s="15">
        <f>[15]Fevereiro!$B$15</f>
        <v>27.05</v>
      </c>
      <c r="M19" s="15" t="str">
        <f>[15]Fevereiro!$B$16</f>
        <v>*</v>
      </c>
      <c r="N19" s="15">
        <f>[15]Fevereiro!$B$17</f>
        <v>27.790909090909089</v>
      </c>
      <c r="O19" s="15">
        <f>[15]Fevereiro!$B$18</f>
        <v>25.813043478260873</v>
      </c>
      <c r="P19" s="15">
        <f>[15]Fevereiro!$B$19</f>
        <v>29.880000000000003</v>
      </c>
      <c r="Q19" s="15">
        <f>[15]Fevereiro!$B$20</f>
        <v>30.255555555555549</v>
      </c>
      <c r="R19" s="15">
        <f>[15]Fevereiro!$B$21</f>
        <v>26.533333333333335</v>
      </c>
      <c r="S19" s="15">
        <f>[15]Fevereiro!$B$22</f>
        <v>24.299999999999997</v>
      </c>
      <c r="T19" s="15">
        <f>[15]Fevereiro!$B$23</f>
        <v>26.799999999999997</v>
      </c>
      <c r="U19" s="15">
        <f>[15]Fevereiro!$B$24</f>
        <v>24.720000000000002</v>
      </c>
      <c r="V19" s="15">
        <f>[15]Fevereiro!$B$25</f>
        <v>28.981818181818184</v>
      </c>
      <c r="W19" s="15">
        <f>[15]Fevereiro!$B$26</f>
        <v>30.5</v>
      </c>
      <c r="X19" s="15">
        <f>[15]Fevereiro!$B$27</f>
        <v>29.627272727272725</v>
      </c>
      <c r="Y19" s="15">
        <f>[15]Fevereiro!$B$28</f>
        <v>31.060000000000002</v>
      </c>
      <c r="Z19" s="15">
        <f>[15]Fevereiro!$B$29</f>
        <v>29.133333333333329</v>
      </c>
      <c r="AA19" s="15" t="str">
        <f>[15]Fevereiro!$B$30</f>
        <v>*</v>
      </c>
      <c r="AB19" s="15">
        <f>[15]Fevereiro!$B$31</f>
        <v>28.3125</v>
      </c>
      <c r="AC19" s="15">
        <f>[15]Fevereiro!$B$32</f>
        <v>29.87142857142857</v>
      </c>
      <c r="AD19" s="89">
        <f t="shared" si="1"/>
        <v>27.818492834811927</v>
      </c>
    </row>
    <row r="20" spans="1:35" ht="17.100000000000001" customHeight="1" x14ac:dyDescent="0.2">
      <c r="A20" s="131" t="s">
        <v>10</v>
      </c>
      <c r="B20" s="15">
        <f>[16]Fevereiro!$B$5</f>
        <v>26.204166666666666</v>
      </c>
      <c r="C20" s="15">
        <f>[16]Fevereiro!$B$6</f>
        <v>25.383333333333336</v>
      </c>
      <c r="D20" s="15">
        <f>[16]Fevereiro!$B$7</f>
        <v>26.912500000000005</v>
      </c>
      <c r="E20" s="15">
        <f>[16]Fevereiro!$B$8</f>
        <v>26.075000000000003</v>
      </c>
      <c r="F20" s="15">
        <f>[16]Fevereiro!$B$9</f>
        <v>25.408333333333331</v>
      </c>
      <c r="G20" s="15">
        <f>[16]Fevereiro!$B$10</f>
        <v>26.366666666666664</v>
      </c>
      <c r="H20" s="15">
        <f>[16]Fevereiro!$B$11</f>
        <v>25.3125</v>
      </c>
      <c r="I20" s="15">
        <f>[16]Fevereiro!$B$12</f>
        <v>24.195833333333336</v>
      </c>
      <c r="J20" s="15">
        <f>[16]Fevereiro!$B$13</f>
        <v>25.283333333333342</v>
      </c>
      <c r="K20" s="15">
        <f>[16]Fevereiro!$B$14</f>
        <v>23.533333333333335</v>
      </c>
      <c r="L20" s="15">
        <f>[16]Fevereiro!$B$15</f>
        <v>23.912499999999998</v>
      </c>
      <c r="M20" s="15">
        <f>[16]Fevereiro!$B$16</f>
        <v>24.554166666666671</v>
      </c>
      <c r="N20" s="15">
        <f>[16]Fevereiro!$B$17</f>
        <v>24.591666666666665</v>
      </c>
      <c r="O20" s="15">
        <f>[16]Fevereiro!$B$18</f>
        <v>24.504166666666663</v>
      </c>
      <c r="P20" s="15">
        <f>[16]Fevereiro!$B$19</f>
        <v>25.291666666666661</v>
      </c>
      <c r="Q20" s="15">
        <f>[16]Fevereiro!$B$20</f>
        <v>26.425000000000001</v>
      </c>
      <c r="R20" s="15">
        <f>[16]Fevereiro!$B$21</f>
        <v>21.975000000000005</v>
      </c>
      <c r="S20" s="15">
        <f>[16]Fevereiro!$B$22</f>
        <v>22.920833333333331</v>
      </c>
      <c r="T20" s="15">
        <f>[16]Fevereiro!$B$23</f>
        <v>22.654166666666665</v>
      </c>
      <c r="U20" s="15">
        <f>[16]Fevereiro!$B$24</f>
        <v>22.633333333333336</v>
      </c>
      <c r="V20" s="15">
        <f>[16]Fevereiro!$B$25</f>
        <v>25.337500000000002</v>
      </c>
      <c r="W20" s="15">
        <f>[16]Fevereiro!$B$26</f>
        <v>25.012500000000006</v>
      </c>
      <c r="X20" s="15">
        <f>[16]Fevereiro!$B$27</f>
        <v>23.587500000000002</v>
      </c>
      <c r="Y20" s="15">
        <f>[16]Fevereiro!$B$28</f>
        <v>24.704166666666666</v>
      </c>
      <c r="Z20" s="15">
        <f>[16]Fevereiro!$B$29</f>
        <v>25.95</v>
      </c>
      <c r="AA20" s="15">
        <f>[16]Fevereiro!$B$30</f>
        <v>25.0625</v>
      </c>
      <c r="AB20" s="15">
        <f>[16]Fevereiro!$B$31</f>
        <v>24.470833333333335</v>
      </c>
      <c r="AC20" s="15">
        <f>[16]Fevereiro!$B$32</f>
        <v>24.354166666666661</v>
      </c>
      <c r="AD20" s="89">
        <f t="shared" si="1"/>
        <v>24.736309523809524</v>
      </c>
      <c r="AF20" t="s">
        <v>50</v>
      </c>
    </row>
    <row r="21" spans="1:35" ht="17.100000000000001" customHeight="1" x14ac:dyDescent="0.2">
      <c r="A21" s="131" t="s">
        <v>11</v>
      </c>
      <c r="B21" s="15">
        <f>[17]Fevereiro!$B$5</f>
        <v>26.737500000000001</v>
      </c>
      <c r="C21" s="15">
        <f>[17]Fevereiro!$B$6</f>
        <v>26.933333333333334</v>
      </c>
      <c r="D21" s="15">
        <f>[17]Fevereiro!$B$7</f>
        <v>26.65909090909091</v>
      </c>
      <c r="E21" s="15">
        <f>[17]Fevereiro!$B$8</f>
        <v>25.460869565217394</v>
      </c>
      <c r="F21" s="15">
        <f>[17]Fevereiro!$B$9</f>
        <v>25.424999999999994</v>
      </c>
      <c r="G21" s="15">
        <f>[17]Fevereiro!$B$10</f>
        <v>25.887500000000003</v>
      </c>
      <c r="H21" s="15">
        <f>[17]Fevereiro!$B$11</f>
        <v>25.108333333333334</v>
      </c>
      <c r="I21" s="15">
        <f>[17]Fevereiro!$B$12</f>
        <v>25.291666666666671</v>
      </c>
      <c r="J21" s="15">
        <f>[17]Fevereiro!$B$13</f>
        <v>25.783333333333331</v>
      </c>
      <c r="K21" s="15">
        <f>[17]Fevereiro!$B$14</f>
        <v>24.754166666666666</v>
      </c>
      <c r="L21" s="15">
        <f>[17]Fevereiro!$B$15</f>
        <v>25.129166666666666</v>
      </c>
      <c r="M21" s="15">
        <f>[17]Fevereiro!$B$16</f>
        <v>24.154166666666669</v>
      </c>
      <c r="N21" s="15">
        <f>[17]Fevereiro!$B$17</f>
        <v>24.645454545454548</v>
      </c>
      <c r="O21" s="15">
        <f>[17]Fevereiro!$B$18</f>
        <v>24.8</v>
      </c>
      <c r="P21" s="15">
        <f>[17]Fevereiro!$B$19</f>
        <v>25.074999999999992</v>
      </c>
      <c r="Q21" s="15">
        <f>[17]Fevereiro!$B$20</f>
        <v>25.099999999999998</v>
      </c>
      <c r="R21" s="15">
        <f>[17]Fevereiro!$B$21</f>
        <v>23.24</v>
      </c>
      <c r="S21" s="15">
        <f>[17]Fevereiro!$B$22</f>
        <v>23.646153846153847</v>
      </c>
      <c r="T21" s="15">
        <f>[17]Fevereiro!$B$23</f>
        <v>24.290909090909096</v>
      </c>
      <c r="U21" s="15">
        <f>[17]Fevereiro!$B$24</f>
        <v>22.912499999999998</v>
      </c>
      <c r="V21" s="15">
        <f>[17]Fevereiro!$B$25</f>
        <v>29.416666666666668</v>
      </c>
      <c r="W21" s="15">
        <f>[17]Fevereiro!$B$26</f>
        <v>26.634999999999998</v>
      </c>
      <c r="X21" s="15">
        <f>[17]Fevereiro!$B$27</f>
        <v>24.129166666666663</v>
      </c>
      <c r="Y21" s="15">
        <f>[17]Fevereiro!$B$28</f>
        <v>23.645833333333339</v>
      </c>
      <c r="Z21" s="15">
        <f>[17]Fevereiro!$B$29</f>
        <v>25.083333333333339</v>
      </c>
      <c r="AA21" s="15">
        <f>[17]Fevereiro!$B$30</f>
        <v>24.762499999999999</v>
      </c>
      <c r="AB21" s="15">
        <f>[17]Fevereiro!$B$31</f>
        <v>24.029166666666665</v>
      </c>
      <c r="AC21" s="15">
        <f>[17]Fevereiro!$B$32</f>
        <v>25.545833333333334</v>
      </c>
      <c r="AD21" s="89">
        <f t="shared" si="1"/>
        <v>25.15291587941045</v>
      </c>
    </row>
    <row r="22" spans="1:35" ht="17.100000000000001" customHeight="1" x14ac:dyDescent="0.2">
      <c r="A22" s="131" t="s">
        <v>12</v>
      </c>
      <c r="B22" s="15">
        <f>[18]Fevereiro!$B$5</f>
        <v>26.683333333333341</v>
      </c>
      <c r="C22" s="15">
        <f>[18]Fevereiro!$B$6</f>
        <v>28.525000000000002</v>
      </c>
      <c r="D22" s="15">
        <f>[18]Fevereiro!$B$7</f>
        <v>30.076470588235296</v>
      </c>
      <c r="E22" s="15">
        <f>[18]Fevereiro!$B$8</f>
        <v>27.749999999999996</v>
      </c>
      <c r="F22" s="15">
        <f>[18]Fevereiro!$B$9</f>
        <v>27.766666666666669</v>
      </c>
      <c r="G22" s="15">
        <f>[18]Fevereiro!$B$10</f>
        <v>27.691666666666663</v>
      </c>
      <c r="H22" s="15">
        <f>[18]Fevereiro!$B$11</f>
        <v>27.008333333333329</v>
      </c>
      <c r="I22" s="15">
        <f>[18]Fevereiro!$B$12</f>
        <v>26.760869565217387</v>
      </c>
      <c r="J22" s="15">
        <f>[18]Fevereiro!$B$13</f>
        <v>29.158823529411762</v>
      </c>
      <c r="K22" s="15">
        <f>[18]Fevereiro!$B$14</f>
        <v>26.323809523809523</v>
      </c>
      <c r="L22" s="15">
        <f>[18]Fevereiro!$B$15</f>
        <v>26.266666666666666</v>
      </c>
      <c r="M22" s="15">
        <f>[18]Fevereiro!$B$16</f>
        <v>26.184615384615388</v>
      </c>
      <c r="N22" s="15">
        <f>[18]Fevereiro!$B$17</f>
        <v>27.211764705882352</v>
      </c>
      <c r="O22" s="15">
        <f>[18]Fevereiro!$B$18</f>
        <v>27.145833333333329</v>
      </c>
      <c r="P22" s="15">
        <f>[18]Fevereiro!$B$19</f>
        <v>26.795833333333334</v>
      </c>
      <c r="Q22" s="15">
        <f>[18]Fevereiro!$B$20</f>
        <v>27.742857142857144</v>
      </c>
      <c r="R22" s="15">
        <f>[18]Fevereiro!$B$21</f>
        <v>25.985000000000007</v>
      </c>
      <c r="S22" s="15">
        <f>[18]Fevereiro!$B$22</f>
        <v>23.756250000000001</v>
      </c>
      <c r="T22" s="15">
        <f>[18]Fevereiro!$B$23</f>
        <v>28.016666666666662</v>
      </c>
      <c r="U22" s="15">
        <f>[18]Fevereiro!$B$24</f>
        <v>23.805263157894732</v>
      </c>
      <c r="V22" s="15">
        <f>[18]Fevereiro!$B$25</f>
        <v>28.607692307692307</v>
      </c>
      <c r="W22" s="15">
        <f>[18]Fevereiro!$B$26</f>
        <v>27.068181818181813</v>
      </c>
      <c r="X22" s="15">
        <f>[18]Fevereiro!$B$27</f>
        <v>25.320833333333326</v>
      </c>
      <c r="Y22" s="15">
        <f>[18]Fevereiro!$B$28</f>
        <v>24.762500000000003</v>
      </c>
      <c r="Z22" s="15">
        <f>[18]Fevereiro!$B$29</f>
        <v>27.014285714285712</v>
      </c>
      <c r="AA22" s="15">
        <f>[18]Fevereiro!$B$30</f>
        <v>25.431249999999999</v>
      </c>
      <c r="AB22" s="15">
        <f>[18]Fevereiro!$B$31</f>
        <v>28.441666666666663</v>
      </c>
      <c r="AC22" s="15">
        <f>[18]Fevereiro!$B$32</f>
        <v>26.212499999999999</v>
      </c>
      <c r="AD22" s="89">
        <f t="shared" si="1"/>
        <v>26.911236908502975</v>
      </c>
    </row>
    <row r="23" spans="1:35" ht="17.100000000000001" customHeight="1" x14ac:dyDescent="0.2">
      <c r="A23" s="131" t="s">
        <v>13</v>
      </c>
      <c r="B23" s="15">
        <f>[19]Fevereiro!$B$5</f>
        <v>27.129166666666663</v>
      </c>
      <c r="C23" s="15">
        <f>[19]Fevereiro!$B$6</f>
        <v>27.841666666666672</v>
      </c>
      <c r="D23" s="15">
        <f>[19]Fevereiro!$B$7</f>
        <v>29.012499999999992</v>
      </c>
      <c r="E23" s="15">
        <f>[19]Fevereiro!$B$8</f>
        <v>28.650000000000002</v>
      </c>
      <c r="F23" s="15">
        <f>[19]Fevereiro!$B$9</f>
        <v>29.1875</v>
      </c>
      <c r="G23" s="15">
        <f>[19]Fevereiro!$B$10</f>
        <v>29.175000000000001</v>
      </c>
      <c r="H23" s="15">
        <f>[19]Fevereiro!$B$11</f>
        <v>28.129166666666666</v>
      </c>
      <c r="I23" s="15">
        <f>[19]Fevereiro!$B$12</f>
        <v>27.762499999999999</v>
      </c>
      <c r="J23" s="15">
        <f>[19]Fevereiro!$B$13</f>
        <v>28.350000000000005</v>
      </c>
      <c r="K23" s="15">
        <f>[19]Fevereiro!$B$14</f>
        <v>26.254166666666666</v>
      </c>
      <c r="L23" s="15">
        <f>[19]Fevereiro!$B$15</f>
        <v>25.341666666666669</v>
      </c>
      <c r="M23" s="15">
        <f>[19]Fevereiro!$B$16</f>
        <v>25.383333333333329</v>
      </c>
      <c r="N23" s="15">
        <f>[19]Fevereiro!$B$17</f>
        <v>26.433333333333337</v>
      </c>
      <c r="O23" s="15">
        <f>[19]Fevereiro!$B$18</f>
        <v>26.8125</v>
      </c>
      <c r="P23" s="15">
        <f>[19]Fevereiro!$B$19</f>
        <v>26.958333333333332</v>
      </c>
      <c r="Q23" s="15">
        <f>[19]Fevereiro!$B$20</f>
        <v>28.566666666666666</v>
      </c>
      <c r="R23" s="15">
        <f>[19]Fevereiro!$B$21</f>
        <v>26.625</v>
      </c>
      <c r="S23" s="15">
        <f>[19]Fevereiro!$B$22</f>
        <v>24.2</v>
      </c>
      <c r="T23" s="15">
        <f>[19]Fevereiro!$B$23</f>
        <v>26.087500000000002</v>
      </c>
      <c r="U23" s="15">
        <f>[19]Fevereiro!$B$24</f>
        <v>26.412500000000005</v>
      </c>
      <c r="V23" s="15">
        <f>[19]Fevereiro!$B$25</f>
        <v>25.266666666666666</v>
      </c>
      <c r="W23" s="15">
        <f>[19]Fevereiro!$B$26</f>
        <v>27.412499999999998</v>
      </c>
      <c r="X23" s="15">
        <f>[19]Fevereiro!$B$27</f>
        <v>27.375</v>
      </c>
      <c r="Y23" s="15">
        <f>[19]Fevereiro!$B$28</f>
        <v>26.175000000000008</v>
      </c>
      <c r="Z23" s="15">
        <f>[19]Fevereiro!$B$29</f>
        <v>26.274999999999995</v>
      </c>
      <c r="AA23" s="15">
        <f>[19]Fevereiro!$B$30</f>
        <v>25.091666666666669</v>
      </c>
      <c r="AB23" s="15">
        <f>[19]Fevereiro!$B$31</f>
        <v>26.458333333333339</v>
      </c>
      <c r="AC23" s="15">
        <f>[19]Fevereiro!$B$32</f>
        <v>26.937500000000004</v>
      </c>
      <c r="AD23" s="89">
        <f t="shared" si="1"/>
        <v>26.975148809523809</v>
      </c>
    </row>
    <row r="24" spans="1:35" ht="17.100000000000001" customHeight="1" x14ac:dyDescent="0.2">
      <c r="A24" s="131" t="s">
        <v>14</v>
      </c>
      <c r="B24" s="15">
        <f>[20]Fevereiro!$B$5</f>
        <v>27.724999999999998</v>
      </c>
      <c r="C24" s="15">
        <f>[20]Fevereiro!$B$6</f>
        <v>25.779166666666669</v>
      </c>
      <c r="D24" s="15">
        <f>[20]Fevereiro!$B$7</f>
        <v>26.445833333333329</v>
      </c>
      <c r="E24" s="15">
        <f>[20]Fevereiro!$B$8</f>
        <v>25.44583333333334</v>
      </c>
      <c r="F24" s="15">
        <f>[20]Fevereiro!$B$9</f>
        <v>25.233333333333334</v>
      </c>
      <c r="G24" s="15">
        <f>[20]Fevereiro!$B$10</f>
        <v>26.183333333333337</v>
      </c>
      <c r="H24" s="15">
        <f>[20]Fevereiro!$B$11</f>
        <v>25.812500000000011</v>
      </c>
      <c r="I24" s="15">
        <f>[20]Fevereiro!$B$12</f>
        <v>26.916666666666668</v>
      </c>
      <c r="J24" s="15">
        <f>[20]Fevereiro!$B$13</f>
        <v>28.016666666666666</v>
      </c>
      <c r="K24" s="15">
        <f>[20]Fevereiro!$B$14</f>
        <v>26.150000000000002</v>
      </c>
      <c r="L24" s="15">
        <f>[20]Fevereiro!$B$15</f>
        <v>26.704166666666666</v>
      </c>
      <c r="M24" s="15">
        <f>[20]Fevereiro!$B$16</f>
        <v>26.425000000000008</v>
      </c>
      <c r="N24" s="15">
        <f>[20]Fevereiro!$B$17</f>
        <v>25.475000000000005</v>
      </c>
      <c r="O24" s="15">
        <f>[20]Fevereiro!$B$18</f>
        <v>24.641666666666666</v>
      </c>
      <c r="P24" s="15">
        <f>[20]Fevereiro!$B$19</f>
        <v>25.761904761904766</v>
      </c>
      <c r="Q24" s="15">
        <f>[20]Fevereiro!$B$20</f>
        <v>26.563636363636363</v>
      </c>
      <c r="R24" s="15">
        <f>[20]Fevereiro!$B$21</f>
        <v>26.291666666666661</v>
      </c>
      <c r="S24" s="15">
        <f>[20]Fevereiro!$B$22</f>
        <v>23.116666666666664</v>
      </c>
      <c r="T24" s="15">
        <f>[20]Fevereiro!$B$23</f>
        <v>24.910526315789475</v>
      </c>
      <c r="U24" s="15">
        <f>[20]Fevereiro!$B$24</f>
        <v>26.323076923076925</v>
      </c>
      <c r="V24" s="15">
        <f>[20]Fevereiro!$B$25</f>
        <v>26.905882352941173</v>
      </c>
      <c r="W24" s="15">
        <f>[20]Fevereiro!$B$26</f>
        <v>26.895454545454548</v>
      </c>
      <c r="X24" s="15">
        <f>[20]Fevereiro!$B$27</f>
        <v>25.233333333333334</v>
      </c>
      <c r="Y24" s="15">
        <f>[20]Fevereiro!$B$28</f>
        <v>26.533333333333331</v>
      </c>
      <c r="Z24" s="15">
        <f>[20]Fevereiro!$B$29</f>
        <v>25.312499999999996</v>
      </c>
      <c r="AA24" s="15">
        <f>[20]Fevereiro!$B$30</f>
        <v>24.304166666666671</v>
      </c>
      <c r="AB24" s="15">
        <f>[20]Fevereiro!$B$31</f>
        <v>26.623529411764704</v>
      </c>
      <c r="AC24" s="15">
        <f>[20]Fevereiro!$B$32</f>
        <v>26.431818181818183</v>
      </c>
      <c r="AD24" s="89">
        <f t="shared" si="1"/>
        <v>26.005773649632832</v>
      </c>
    </row>
    <row r="25" spans="1:35" ht="17.100000000000001" customHeight="1" x14ac:dyDescent="0.2">
      <c r="A25" s="131" t="s">
        <v>15</v>
      </c>
      <c r="B25" s="15">
        <f>[21]Fevereiro!$B$5</f>
        <v>24.170833333333331</v>
      </c>
      <c r="C25" s="15">
        <f>[21]Fevereiro!$B$6</f>
        <v>25.224999999999994</v>
      </c>
      <c r="D25" s="15">
        <f>[21]Fevereiro!$B$7</f>
        <v>26.637499999999992</v>
      </c>
      <c r="E25" s="15">
        <f>[21]Fevereiro!$B$8</f>
        <v>25.162499999999998</v>
      </c>
      <c r="F25" s="15">
        <f>[21]Fevereiro!$B$9</f>
        <v>25.033333333333331</v>
      </c>
      <c r="G25" s="15">
        <f>[21]Fevereiro!$B$10</f>
        <v>25.474999999999994</v>
      </c>
      <c r="H25" s="15">
        <f>[21]Fevereiro!$B$11</f>
        <v>24.275000000000002</v>
      </c>
      <c r="I25" s="15">
        <f>[21]Fevereiro!$B$12</f>
        <v>24.1875</v>
      </c>
      <c r="J25" s="15">
        <f>[21]Fevereiro!$B$13</f>
        <v>24.25</v>
      </c>
      <c r="K25" s="15">
        <f>[21]Fevereiro!$B$14</f>
        <v>23.245833333333334</v>
      </c>
      <c r="L25" s="15">
        <f>[21]Fevereiro!$B$15</f>
        <v>23.224999999999998</v>
      </c>
      <c r="M25" s="15">
        <f>[21]Fevereiro!$B$16</f>
        <v>22.683333333333337</v>
      </c>
      <c r="N25" s="15">
        <f>[21]Fevereiro!$B$17</f>
        <v>23.137499999999999</v>
      </c>
      <c r="O25" s="15">
        <f>[21]Fevereiro!$B$18</f>
        <v>23.720833333333331</v>
      </c>
      <c r="P25" s="15">
        <f>[21]Fevereiro!$B$19</f>
        <v>23.070833333333336</v>
      </c>
      <c r="Q25" s="15">
        <f>[21]Fevereiro!$B$20</f>
        <v>23.583333333333332</v>
      </c>
      <c r="R25" s="15">
        <f>[21]Fevereiro!$B$21</f>
        <v>19.704166666666669</v>
      </c>
      <c r="S25" s="15">
        <f>[21]Fevereiro!$B$22</f>
        <v>20.816666666666659</v>
      </c>
      <c r="T25" s="15">
        <f>[21]Fevereiro!$B$23</f>
        <v>21.475000000000005</v>
      </c>
      <c r="U25" s="15">
        <f>[21]Fevereiro!$B$24</f>
        <v>21.5625</v>
      </c>
      <c r="V25" s="15">
        <f>[21]Fevereiro!$B$25</f>
        <v>24.458333333333339</v>
      </c>
      <c r="W25" s="15">
        <f>[21]Fevereiro!$B$26</f>
        <v>23.804166666666671</v>
      </c>
      <c r="X25" s="15">
        <f>[21]Fevereiro!$B$27</f>
        <v>23.283333333333335</v>
      </c>
      <c r="Y25" s="15">
        <f>[21]Fevereiro!$B$28</f>
        <v>25.108333333333334</v>
      </c>
      <c r="Z25" s="15">
        <f>[21]Fevereiro!$B$29</f>
        <v>24.458333333333329</v>
      </c>
      <c r="AA25" s="15">
        <f>[21]Fevereiro!$B$30</f>
        <v>22.920833333333334</v>
      </c>
      <c r="AB25" s="15">
        <f>[21]Fevereiro!$B$31</f>
        <v>23.25</v>
      </c>
      <c r="AC25" s="15">
        <f>[21]Fevereiro!$B$32</f>
        <v>24.699999999999992</v>
      </c>
      <c r="AD25" s="89">
        <f t="shared" si="1"/>
        <v>23.665178571428573</v>
      </c>
    </row>
    <row r="26" spans="1:35" ht="17.100000000000001" customHeight="1" x14ac:dyDescent="0.2">
      <c r="A26" s="131" t="s">
        <v>16</v>
      </c>
      <c r="B26" s="15">
        <f>[22]Fevereiro!$B$5</f>
        <v>27.604166666666668</v>
      </c>
      <c r="C26" s="15">
        <f>[22]Fevereiro!$B$6</f>
        <v>28.108333333333334</v>
      </c>
      <c r="D26" s="15">
        <f>[22]Fevereiro!$B$7</f>
        <v>28.729166666666671</v>
      </c>
      <c r="E26" s="15">
        <f>[22]Fevereiro!$B$8</f>
        <v>28.599999999999998</v>
      </c>
      <c r="F26" s="15">
        <f>[22]Fevereiro!$B$9</f>
        <v>27.8</v>
      </c>
      <c r="G26" s="15">
        <f>[22]Fevereiro!$B$10</f>
        <v>28.291666666666671</v>
      </c>
      <c r="H26" s="15">
        <f>[22]Fevereiro!$B$11</f>
        <v>27.829166666666666</v>
      </c>
      <c r="I26" s="15">
        <f>[22]Fevereiro!$B$12</f>
        <v>27.812500000000004</v>
      </c>
      <c r="J26" s="15">
        <f>[22]Fevereiro!$B$13</f>
        <v>29.045833333333331</v>
      </c>
      <c r="K26" s="15">
        <f>[22]Fevereiro!$B$14</f>
        <v>28.604166666666671</v>
      </c>
      <c r="L26" s="15">
        <f>[22]Fevereiro!$B$15</f>
        <v>26.345833333333335</v>
      </c>
      <c r="M26" s="15">
        <f>[22]Fevereiro!$B$16</f>
        <v>24.783333333333331</v>
      </c>
      <c r="N26" s="15">
        <f>[22]Fevereiro!$B$17</f>
        <v>24.808333333333337</v>
      </c>
      <c r="O26" s="15">
        <f>[22]Fevereiro!$B$18</f>
        <v>25.854166666666671</v>
      </c>
      <c r="P26" s="15">
        <f>[22]Fevereiro!$B$19</f>
        <v>28.274999999999995</v>
      </c>
      <c r="Q26" s="15">
        <f>[22]Fevereiro!$B$20</f>
        <v>26.620833333333337</v>
      </c>
      <c r="R26" s="15">
        <f>[22]Fevereiro!$B$21</f>
        <v>24.387500000000003</v>
      </c>
      <c r="S26" s="15">
        <f>[22]Fevereiro!$B$22</f>
        <v>24.108333333333334</v>
      </c>
      <c r="T26" s="15">
        <f>[22]Fevereiro!$B$23</f>
        <v>26.45</v>
      </c>
      <c r="U26" s="15">
        <f>[22]Fevereiro!$B$24</f>
        <v>26.137499999999999</v>
      </c>
      <c r="V26" s="15">
        <f>[22]Fevereiro!$B$25</f>
        <v>27.7</v>
      </c>
      <c r="W26" s="15">
        <f>[22]Fevereiro!$B$26</f>
        <v>26.650000000000002</v>
      </c>
      <c r="X26" s="15">
        <f>[22]Fevereiro!$B$27</f>
        <v>24.620833333333334</v>
      </c>
      <c r="Y26" s="15">
        <f>[22]Fevereiro!$B$28</f>
        <v>25.833333333333332</v>
      </c>
      <c r="Z26" s="15">
        <f>[22]Fevereiro!$B$29</f>
        <v>25.595833333333331</v>
      </c>
      <c r="AA26" s="15">
        <f>[22]Fevereiro!$B$30</f>
        <v>25.945833333333336</v>
      </c>
      <c r="AB26" s="15">
        <f>[22]Fevereiro!$B$31</f>
        <v>27.412499999999991</v>
      </c>
      <c r="AC26" s="15">
        <f>[22]Fevereiro!$B$32</f>
        <v>27.620833333333334</v>
      </c>
      <c r="AD26" s="89">
        <f t="shared" si="1"/>
        <v>26.841964285714287</v>
      </c>
      <c r="AI26" s="23" t="s">
        <v>50</v>
      </c>
    </row>
    <row r="27" spans="1:35" ht="17.100000000000001" customHeight="1" x14ac:dyDescent="0.2">
      <c r="A27" s="131" t="s">
        <v>17</v>
      </c>
      <c r="B27" s="15">
        <f>[23]Fevereiro!$B$5</f>
        <v>26.395833333333339</v>
      </c>
      <c r="C27" s="15">
        <f>[23]Fevereiro!$B$6</f>
        <v>25.499999999999989</v>
      </c>
      <c r="D27" s="15">
        <f>[23]Fevereiro!$B$7</f>
        <v>26.245833333333337</v>
      </c>
      <c r="E27" s="15">
        <f>[23]Fevereiro!$B$8</f>
        <v>24.895833333333332</v>
      </c>
      <c r="F27" s="15">
        <f>[23]Fevereiro!$B$9</f>
        <v>24.716666666666669</v>
      </c>
      <c r="G27" s="15">
        <f>[23]Fevereiro!$B$10</f>
        <v>25.408333333333331</v>
      </c>
      <c r="H27" s="15">
        <f>[23]Fevereiro!$B$11</f>
        <v>26.283333333333331</v>
      </c>
      <c r="I27" s="15">
        <f>[23]Fevereiro!$B$12</f>
        <v>25.787500000000005</v>
      </c>
      <c r="J27" s="15">
        <f>[23]Fevereiro!$B$13</f>
        <v>25.454166666666669</v>
      </c>
      <c r="K27" s="15">
        <f>[23]Fevereiro!$B$14</f>
        <v>24.425000000000001</v>
      </c>
      <c r="L27" s="15">
        <f>[23]Fevereiro!$B$15</f>
        <v>24.104166666666668</v>
      </c>
      <c r="M27" s="15">
        <f>[23]Fevereiro!$B$16</f>
        <v>23.791666666666661</v>
      </c>
      <c r="N27" s="15">
        <f>[23]Fevereiro!$B$17</f>
        <v>23.970833333333335</v>
      </c>
      <c r="O27" s="15">
        <f>[23]Fevereiro!$B$18</f>
        <v>25.170833333333334</v>
      </c>
      <c r="P27" s="15">
        <f>[23]Fevereiro!$B$19</f>
        <v>25.45</v>
      </c>
      <c r="Q27" s="15">
        <f>[23]Fevereiro!$B$20</f>
        <v>26.504166666666674</v>
      </c>
      <c r="R27" s="15">
        <f>[23]Fevereiro!$B$21</f>
        <v>22.216666666666665</v>
      </c>
      <c r="S27" s="15">
        <f>[23]Fevereiro!$B$22</f>
        <v>23.029166666666669</v>
      </c>
      <c r="T27" s="15">
        <f>[23]Fevereiro!$B$23</f>
        <v>23.145833333333332</v>
      </c>
      <c r="U27" s="15">
        <f>[23]Fevereiro!$B$24</f>
        <v>21.179166666666664</v>
      </c>
      <c r="V27" s="15">
        <f>[23]Fevereiro!$B$25</f>
        <v>24.433333333333334</v>
      </c>
      <c r="W27" s="15">
        <f>[23]Fevereiro!$B$26</f>
        <v>24.404347826086955</v>
      </c>
      <c r="X27" s="15">
        <f>[23]Fevereiro!$B$27</f>
        <v>22.974999999999998</v>
      </c>
      <c r="Y27" s="15">
        <f>[23]Fevereiro!$B$28</f>
        <v>23.745833333333337</v>
      </c>
      <c r="Z27" s="15">
        <f>[23]Fevereiro!$B$29</f>
        <v>25.325000000000003</v>
      </c>
      <c r="AA27" s="15">
        <f>[23]Fevereiro!$B$30</f>
        <v>24.804166666666671</v>
      </c>
      <c r="AB27" s="15">
        <f>[23]Fevereiro!$B$31</f>
        <v>24.933333333333337</v>
      </c>
      <c r="AC27" s="15">
        <f>[23]Fevereiro!$B$32</f>
        <v>26.07083333333334</v>
      </c>
      <c r="AD27" s="89">
        <f t="shared" si="1"/>
        <v>24.655958850931675</v>
      </c>
    </row>
    <row r="28" spans="1:35" ht="17.100000000000001" customHeight="1" x14ac:dyDescent="0.2">
      <c r="A28" s="131" t="s">
        <v>18</v>
      </c>
      <c r="B28" s="15">
        <f>[24]Fevereiro!$B$5</f>
        <v>25.658333333333331</v>
      </c>
      <c r="C28" s="15">
        <f>[24]Fevereiro!$B$6</f>
        <v>27.244444444444447</v>
      </c>
      <c r="D28" s="15">
        <f>[24]Fevereiro!$B$7</f>
        <v>29.966666666666669</v>
      </c>
      <c r="E28" s="15" t="str">
        <f>[24]Fevereiro!$B$8</f>
        <v>*</v>
      </c>
      <c r="F28" s="15" t="str">
        <f>[24]Fevereiro!$B$9</f>
        <v>*</v>
      </c>
      <c r="G28" s="15" t="str">
        <f>[24]Fevereiro!$B$10</f>
        <v>*</v>
      </c>
      <c r="H28" s="15" t="str">
        <f>[24]Fevereiro!$B$11</f>
        <v>*</v>
      </c>
      <c r="I28" s="15">
        <f>[24]Fevereiro!$B$12</f>
        <v>28.02</v>
      </c>
      <c r="J28" s="15">
        <f>[24]Fevereiro!$B$13</f>
        <v>24.716666666666669</v>
      </c>
      <c r="K28" s="15">
        <f>[24]Fevereiro!$B$14</f>
        <v>22.862499999999997</v>
      </c>
      <c r="L28" s="15">
        <f>[24]Fevereiro!$B$15</f>
        <v>23.083333333333343</v>
      </c>
      <c r="M28" s="15">
        <f>[24]Fevereiro!$B$16</f>
        <v>23.262499999999999</v>
      </c>
      <c r="N28" s="15">
        <f>[24]Fevereiro!$B$17</f>
        <v>23.074999999999992</v>
      </c>
      <c r="O28" s="15">
        <f>[24]Fevereiro!$B$18</f>
        <v>23.241666666666671</v>
      </c>
      <c r="P28" s="15">
        <f>[24]Fevereiro!$B$19</f>
        <v>23.274999999999995</v>
      </c>
      <c r="Q28" s="15">
        <f>[24]Fevereiro!$B$20</f>
        <v>24.691666666666666</v>
      </c>
      <c r="R28" s="15">
        <f>[24]Fevereiro!$B$21</f>
        <v>22.75</v>
      </c>
      <c r="S28" s="15">
        <f>[24]Fevereiro!$B$22</f>
        <v>21.645833333333332</v>
      </c>
      <c r="T28" s="15">
        <f>[24]Fevereiro!$B$23</f>
        <v>22.791666666666671</v>
      </c>
      <c r="U28" s="15">
        <f>[24]Fevereiro!$B$24</f>
        <v>20.162499999999998</v>
      </c>
      <c r="V28" s="15">
        <f>[24]Fevereiro!$B$25</f>
        <v>22.466666666666665</v>
      </c>
      <c r="W28" s="15">
        <f>[24]Fevereiro!$B$26</f>
        <v>24.841666666666665</v>
      </c>
      <c r="X28" s="15">
        <f>[24]Fevereiro!$B$27</f>
        <v>24.033333333333331</v>
      </c>
      <c r="Y28" s="15">
        <f>[24]Fevereiro!$B$28</f>
        <v>23.787499999999998</v>
      </c>
      <c r="Z28" s="15">
        <f>[24]Fevereiro!$B$29</f>
        <v>23.45</v>
      </c>
      <c r="AA28" s="15">
        <f>[24]Fevereiro!$B$30</f>
        <v>21.312500000000004</v>
      </c>
      <c r="AB28" s="15">
        <f>[24]Fevereiro!$B$31</f>
        <v>23.69583333333334</v>
      </c>
      <c r="AC28" s="15">
        <f>[24]Fevereiro!$B$32</f>
        <v>23.404166666666665</v>
      </c>
      <c r="AD28" s="89">
        <f t="shared" si="1"/>
        <v>23.893310185185186</v>
      </c>
      <c r="AE28" t="s">
        <v>50</v>
      </c>
    </row>
    <row r="29" spans="1:35" ht="17.100000000000001" customHeight="1" x14ac:dyDescent="0.2">
      <c r="A29" s="131" t="s">
        <v>19</v>
      </c>
      <c r="B29" s="15">
        <f>[25]Fevereiro!$B$5</f>
        <v>25.200000000000003</v>
      </c>
      <c r="C29" s="15">
        <f>[25]Fevereiro!$B$6</f>
        <v>26.3</v>
      </c>
      <c r="D29" s="15">
        <f>[25]Fevereiro!$B$7</f>
        <v>25.666666666666668</v>
      </c>
      <c r="E29" s="15">
        <f>[25]Fevereiro!$B$8</f>
        <v>24.958333333333332</v>
      </c>
      <c r="F29" s="15">
        <f>[25]Fevereiro!$B$9</f>
        <v>24.758333333333329</v>
      </c>
      <c r="G29" s="15">
        <f>[25]Fevereiro!$B$10</f>
        <v>25.620833333333326</v>
      </c>
      <c r="H29" s="15">
        <f>[25]Fevereiro!$B$11</f>
        <v>25.370833333333334</v>
      </c>
      <c r="I29" s="15">
        <f>[25]Fevereiro!$B$12</f>
        <v>24.595833333333331</v>
      </c>
      <c r="J29" s="15">
        <f>[25]Fevereiro!$B$13</f>
        <v>25.75</v>
      </c>
      <c r="K29" s="15">
        <f>[25]Fevereiro!$B$14</f>
        <v>24.375000000000004</v>
      </c>
      <c r="L29" s="15">
        <f>[25]Fevereiro!$B$15</f>
        <v>24.516666666666666</v>
      </c>
      <c r="M29" s="15">
        <f>[25]Fevereiro!$B$16</f>
        <v>23.479166666666671</v>
      </c>
      <c r="N29" s="15">
        <f>[25]Fevereiro!$B$17</f>
        <v>23.454166666666666</v>
      </c>
      <c r="O29" s="15">
        <f>[25]Fevereiro!$B$18</f>
        <v>24.066666666666666</v>
      </c>
      <c r="P29" s="15">
        <f>[25]Fevereiro!$B$19</f>
        <v>24.537499999999998</v>
      </c>
      <c r="Q29" s="15">
        <f>[25]Fevereiro!$B$20</f>
        <v>23.25</v>
      </c>
      <c r="R29" s="15" t="str">
        <f>[25]Fevereiro!$B$21</f>
        <v>*</v>
      </c>
      <c r="S29" s="15" t="str">
        <f>[25]Fevereiro!$B$22</f>
        <v>*</v>
      </c>
      <c r="T29" s="15" t="str">
        <f>[25]Fevereiro!$B$23</f>
        <v>*</v>
      </c>
      <c r="U29" s="15" t="str">
        <f>[25]Fevereiro!$B$24</f>
        <v>*</v>
      </c>
      <c r="V29" s="15" t="str">
        <f>[25]Fevereiro!$B$25</f>
        <v>*</v>
      </c>
      <c r="W29" s="15" t="str">
        <f>[25]Fevereiro!$B$26</f>
        <v>*</v>
      </c>
      <c r="X29" s="15" t="str">
        <f>[25]Fevereiro!$B$27</f>
        <v>*</v>
      </c>
      <c r="Y29" s="15" t="str">
        <f>[25]Fevereiro!$B$28</f>
        <v>*</v>
      </c>
      <c r="Z29" s="15" t="str">
        <f>[25]Fevereiro!$B$29</f>
        <v>*</v>
      </c>
      <c r="AA29" s="15" t="str">
        <f>[25]Fevereiro!$B$30</f>
        <v>*</v>
      </c>
      <c r="AB29" s="15" t="str">
        <f>[25]Fevereiro!$B$31</f>
        <v>*</v>
      </c>
      <c r="AC29" s="15" t="str">
        <f>[25]Fevereiro!$B$32</f>
        <v>*</v>
      </c>
      <c r="AD29" s="89">
        <f t="shared" si="1"/>
        <v>24.743750000000002</v>
      </c>
      <c r="AI29" t="s">
        <v>50</v>
      </c>
    </row>
    <row r="30" spans="1:35" ht="17.100000000000001" customHeight="1" x14ac:dyDescent="0.2">
      <c r="A30" s="131" t="s">
        <v>31</v>
      </c>
      <c r="B30" s="15">
        <f>[26]Fevereiro!$B$5</f>
        <v>26.066666666666663</v>
      </c>
      <c r="C30" s="15">
        <f>[26]Fevereiro!$B$6</f>
        <v>25.512499999999992</v>
      </c>
      <c r="D30" s="15">
        <f>[26]Fevereiro!$B$7</f>
        <v>26.470833333333331</v>
      </c>
      <c r="E30" s="15">
        <f>[26]Fevereiro!$B$8</f>
        <v>25.433333333333337</v>
      </c>
      <c r="F30" s="15">
        <f>[26]Fevereiro!$B$9</f>
        <v>25.733333333333334</v>
      </c>
      <c r="G30" s="15">
        <f>[26]Fevereiro!$B$10</f>
        <v>26.275000000000006</v>
      </c>
      <c r="H30" s="15">
        <f>[26]Fevereiro!$B$11</f>
        <v>27.158333333333331</v>
      </c>
      <c r="I30" s="15">
        <f>[26]Fevereiro!$B$12</f>
        <v>26.270833333333332</v>
      </c>
      <c r="J30" s="15">
        <f>[26]Fevereiro!$B$13</f>
        <v>25.370833333333337</v>
      </c>
      <c r="K30" s="15">
        <f>[26]Fevereiro!$B$14</f>
        <v>24.654166666666665</v>
      </c>
      <c r="L30" s="15">
        <f>[26]Fevereiro!$B$15</f>
        <v>23.583333333333332</v>
      </c>
      <c r="M30" s="15">
        <f>[26]Fevereiro!$B$16</f>
        <v>22.904166666666665</v>
      </c>
      <c r="N30" s="15">
        <f>[26]Fevereiro!$B$17</f>
        <v>24.149999999999995</v>
      </c>
      <c r="O30" s="15">
        <f>[26]Fevereiro!$B$18</f>
        <v>24.595833333333331</v>
      </c>
      <c r="P30" s="15">
        <f>[26]Fevereiro!$B$19</f>
        <v>24.495833333333334</v>
      </c>
      <c r="Q30" s="15">
        <f>[26]Fevereiro!$B$20</f>
        <v>25.441666666666663</v>
      </c>
      <c r="R30" s="15">
        <f>[26]Fevereiro!$B$21</f>
        <v>23.229166666666668</v>
      </c>
      <c r="S30" s="15">
        <f>[26]Fevereiro!$B$22</f>
        <v>21.945833333333336</v>
      </c>
      <c r="T30" s="15">
        <f>[26]Fevereiro!$B$23</f>
        <v>23.208333333333332</v>
      </c>
      <c r="U30" s="15">
        <f>[26]Fevereiro!$B$24</f>
        <v>20.087500000000002</v>
      </c>
      <c r="V30" s="15">
        <f>[26]Fevereiro!$B$25</f>
        <v>22.875</v>
      </c>
      <c r="W30" s="15">
        <f>[26]Fevereiro!$B$26</f>
        <v>24.995833333333334</v>
      </c>
      <c r="X30" s="15">
        <f>[26]Fevereiro!$B$27</f>
        <v>23.879166666666666</v>
      </c>
      <c r="Y30" s="15">
        <f>[26]Fevereiro!$B$28</f>
        <v>24.049999999999997</v>
      </c>
      <c r="Z30" s="15">
        <f>[26]Fevereiro!$B$29</f>
        <v>24.787499999999994</v>
      </c>
      <c r="AA30" s="15">
        <f>[26]Fevereiro!$B$30</f>
        <v>23.891666666666662</v>
      </c>
      <c r="AB30" s="15">
        <f>[26]Fevereiro!$B$31</f>
        <v>24.391666666666666</v>
      </c>
      <c r="AC30" s="15">
        <f>[26]Fevereiro!$B$32</f>
        <v>24.833333333333339</v>
      </c>
      <c r="AD30" s="89">
        <f t="shared" si="1"/>
        <v>24.510416666666661</v>
      </c>
      <c r="AF30" t="s">
        <v>50</v>
      </c>
    </row>
    <row r="31" spans="1:35" ht="17.100000000000001" customHeight="1" x14ac:dyDescent="0.2">
      <c r="A31" s="131" t="s">
        <v>49</v>
      </c>
      <c r="B31" s="15">
        <f>[27]Fevereiro!$B$5</f>
        <v>24.983333333333331</v>
      </c>
      <c r="C31" s="15">
        <f>[27]Fevereiro!$B$6</f>
        <v>25.033333333333331</v>
      </c>
      <c r="D31" s="15">
        <f>[27]Fevereiro!$B$7</f>
        <v>25.891666666666666</v>
      </c>
      <c r="E31" s="15">
        <f>[27]Fevereiro!$B$8</f>
        <v>26.154166666666669</v>
      </c>
      <c r="F31" s="15">
        <f>[27]Fevereiro!$B$9</f>
        <v>26.125</v>
      </c>
      <c r="G31" s="15">
        <f>[27]Fevereiro!$B$10</f>
        <v>25.166666666666671</v>
      </c>
      <c r="H31" s="15">
        <f>[27]Fevereiro!$B$11</f>
        <v>25.720833333333331</v>
      </c>
      <c r="I31" s="15">
        <f>[27]Fevereiro!$B$12</f>
        <v>24.741666666666664</v>
      </c>
      <c r="J31" s="15">
        <f>[27]Fevereiro!$B$13</f>
        <v>24.583333333333332</v>
      </c>
      <c r="K31" s="15">
        <f>[27]Fevereiro!$B$14</f>
        <v>24.516666666666666</v>
      </c>
      <c r="L31" s="15">
        <f>[27]Fevereiro!$B$15</f>
        <v>23.591666666666672</v>
      </c>
      <c r="M31" s="15">
        <f>[27]Fevereiro!$B$16</f>
        <v>23.916666666666661</v>
      </c>
      <c r="N31" s="15">
        <f>[27]Fevereiro!$B$17</f>
        <v>25.000000000000004</v>
      </c>
      <c r="O31" s="15">
        <f>[27]Fevereiro!$B$18</f>
        <v>24.641666666666669</v>
      </c>
      <c r="P31" s="15">
        <f>[27]Fevereiro!$B$19</f>
        <v>24.391666666666666</v>
      </c>
      <c r="Q31" s="15">
        <f>[27]Fevereiro!$B$20</f>
        <v>24.724999999999994</v>
      </c>
      <c r="R31" s="15">
        <f>[27]Fevereiro!$B$21</f>
        <v>24.291666666666668</v>
      </c>
      <c r="S31" s="15">
        <f>[27]Fevereiro!$B$22</f>
        <v>23.8125</v>
      </c>
      <c r="T31" s="15">
        <f>[27]Fevereiro!$B$23</f>
        <v>24.070833333333329</v>
      </c>
      <c r="U31" s="15">
        <f>[27]Fevereiro!$B$24</f>
        <v>23.029166666666669</v>
      </c>
      <c r="V31" s="15">
        <f>[27]Fevereiro!$B$25</f>
        <v>21.175000000000004</v>
      </c>
      <c r="W31" s="15">
        <f>[27]Fevereiro!$B$26</f>
        <v>23.441666666666666</v>
      </c>
      <c r="X31" s="15">
        <f>[27]Fevereiro!$B$27</f>
        <v>23.695833333333336</v>
      </c>
      <c r="Y31" s="15">
        <f>[27]Fevereiro!$B$28</f>
        <v>24.004166666666674</v>
      </c>
      <c r="Z31" s="15">
        <f>[27]Fevereiro!$B$29</f>
        <v>23.833333333333339</v>
      </c>
      <c r="AA31" s="15">
        <f>[27]Fevereiro!$B$30</f>
        <v>22.8125</v>
      </c>
      <c r="AB31" s="15">
        <f>[27]Fevereiro!$B$31</f>
        <v>24.795833333333331</v>
      </c>
      <c r="AC31" s="15">
        <f>[27]Fevereiro!$B$32</f>
        <v>25.474999999999998</v>
      </c>
      <c r="AD31" s="89">
        <f t="shared" si="1"/>
        <v>24.415029761904769</v>
      </c>
      <c r="AG31" t="s">
        <v>50</v>
      </c>
    </row>
    <row r="32" spans="1:35" ht="17.100000000000001" customHeight="1" x14ac:dyDescent="0.2">
      <c r="A32" s="131" t="s">
        <v>20</v>
      </c>
      <c r="B32" s="15">
        <f>[28]Fevereiro!$B$5</f>
        <v>26.908333333333342</v>
      </c>
      <c r="C32" s="15">
        <f>[28]Fevereiro!$B$6</f>
        <v>26.404166666666672</v>
      </c>
      <c r="D32" s="15">
        <f>[28]Fevereiro!$B$7</f>
        <v>27.349999999999998</v>
      </c>
      <c r="E32" s="15">
        <f>[28]Fevereiro!$B$8</f>
        <v>27.458333333333332</v>
      </c>
      <c r="F32" s="15">
        <f>[28]Fevereiro!$B$9</f>
        <v>27.087500000000002</v>
      </c>
      <c r="G32" s="15">
        <f>[28]Fevereiro!$B$10</f>
        <v>27.279166666666669</v>
      </c>
      <c r="H32" s="15">
        <f>[28]Fevereiro!$B$11</f>
        <v>28.133333333333326</v>
      </c>
      <c r="I32" s="15">
        <f>[28]Fevereiro!$B$12</f>
        <v>28.849999999999998</v>
      </c>
      <c r="J32" s="15">
        <f>[28]Fevereiro!$B$13</f>
        <v>29.616666666666664</v>
      </c>
      <c r="K32" s="15">
        <f>[28]Fevereiro!$B$14</f>
        <v>26.462500000000002</v>
      </c>
      <c r="L32" s="15">
        <f>[28]Fevereiro!$B$15</f>
        <v>25.491666666666671</v>
      </c>
      <c r="M32" s="15">
        <f>[28]Fevereiro!$B$16</f>
        <v>25.658333333333335</v>
      </c>
      <c r="N32" s="15">
        <f>[28]Fevereiro!$B$17</f>
        <v>26.250000000000004</v>
      </c>
      <c r="O32" s="15">
        <f>[28]Fevereiro!$B$18</f>
        <v>24.345833333333331</v>
      </c>
      <c r="P32" s="15">
        <f>[28]Fevereiro!$B$19</f>
        <v>26.316666666666666</v>
      </c>
      <c r="Q32" s="15">
        <f>[28]Fevereiro!$B$20</f>
        <v>26.608333333333334</v>
      </c>
      <c r="R32" s="15">
        <f>[28]Fevereiro!$B$21</f>
        <v>25.504166666666666</v>
      </c>
      <c r="S32" s="15">
        <f>[28]Fevereiro!$B$22</f>
        <v>24.520833333333332</v>
      </c>
      <c r="T32" s="15">
        <f>[28]Fevereiro!$B$23</f>
        <v>24.445833333333329</v>
      </c>
      <c r="U32" s="15">
        <f>[28]Fevereiro!$B$24</f>
        <v>22.508333333333329</v>
      </c>
      <c r="V32" s="15">
        <f>[28]Fevereiro!$B$25</f>
        <v>25.079166666666669</v>
      </c>
      <c r="W32" s="15">
        <f>[28]Fevereiro!$B$26</f>
        <v>26.854166666666668</v>
      </c>
      <c r="X32" s="15">
        <f>[28]Fevereiro!$B$27</f>
        <v>26.329166666666662</v>
      </c>
      <c r="Y32" s="15">
        <f>[28]Fevereiro!$B$28</f>
        <v>26.849999999999998</v>
      </c>
      <c r="Z32" s="15">
        <f>[28]Fevereiro!$B$29</f>
        <v>26.820833333333326</v>
      </c>
      <c r="AA32" s="15">
        <f>[28]Fevereiro!$B$30</f>
        <v>24.683333333333337</v>
      </c>
      <c r="AB32" s="15">
        <f>[28]Fevereiro!$B$31</f>
        <v>25.162500000000005</v>
      </c>
      <c r="AC32" s="15">
        <f>[28]Fevereiro!$B$32</f>
        <v>25.762499999999999</v>
      </c>
      <c r="AD32" s="89">
        <f t="shared" ref="AD32:AD33" si="2">AVERAGE(B32:AC32)</f>
        <v>26.240773809523809</v>
      </c>
    </row>
    <row r="33" spans="1:34" ht="17.100000000000001" customHeight="1" x14ac:dyDescent="0.2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[29]Fevereiro!$B$27</f>
        <v>23.82083333333334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89">
        <f t="shared" si="2"/>
        <v>23.82083333333334</v>
      </c>
    </row>
    <row r="34" spans="1:34" s="5" customFormat="1" ht="17.100000000000001" customHeight="1" thickBot="1" x14ac:dyDescent="0.25">
      <c r="A34" s="90" t="s">
        <v>34</v>
      </c>
      <c r="B34" s="63">
        <f t="shared" ref="B34:AD34" si="3">AVERAGE(B5:B33)</f>
        <v>26.178435319377346</v>
      </c>
      <c r="C34" s="63">
        <f t="shared" si="3"/>
        <v>26.362593802953281</v>
      </c>
      <c r="D34" s="63">
        <f t="shared" si="3"/>
        <v>27.119262418772223</v>
      </c>
      <c r="E34" s="63">
        <f t="shared" si="3"/>
        <v>26.217725752508365</v>
      </c>
      <c r="F34" s="63">
        <f t="shared" si="3"/>
        <v>26.146376811594202</v>
      </c>
      <c r="G34" s="63">
        <f t="shared" si="3"/>
        <v>26.53103913630229</v>
      </c>
      <c r="H34" s="63">
        <f t="shared" si="3"/>
        <v>26.389198717948712</v>
      </c>
      <c r="I34" s="63">
        <f t="shared" si="3"/>
        <v>26.029847020933975</v>
      </c>
      <c r="J34" s="63">
        <f t="shared" si="3"/>
        <v>26.435558394897928</v>
      </c>
      <c r="K34" s="63">
        <f t="shared" si="3"/>
        <v>24.863185965269299</v>
      </c>
      <c r="L34" s="63">
        <f t="shared" si="3"/>
        <v>24.713710826210828</v>
      </c>
      <c r="M34" s="63">
        <f t="shared" si="3"/>
        <v>24.342132642998028</v>
      </c>
      <c r="N34" s="63">
        <f t="shared" si="3"/>
        <v>24.821138792217219</v>
      </c>
      <c r="O34" s="63">
        <f t="shared" si="3"/>
        <v>24.809400161030592</v>
      </c>
      <c r="P34" s="63">
        <f t="shared" si="3"/>
        <v>25.348465608465609</v>
      </c>
      <c r="Q34" s="63">
        <f t="shared" si="3"/>
        <v>25.965966543744322</v>
      </c>
      <c r="R34" s="63">
        <f t="shared" si="3"/>
        <v>23.827269984917049</v>
      </c>
      <c r="S34" s="63">
        <f t="shared" si="3"/>
        <v>23.070962820512829</v>
      </c>
      <c r="T34" s="63">
        <f t="shared" si="3"/>
        <v>24.042772328548644</v>
      </c>
      <c r="U34" s="63">
        <f t="shared" si="3"/>
        <v>22.942397371354815</v>
      </c>
      <c r="V34" s="63">
        <f t="shared" si="3"/>
        <v>24.872315713698061</v>
      </c>
      <c r="W34" s="63">
        <f t="shared" si="3"/>
        <v>25.86373657139961</v>
      </c>
      <c r="X34" s="63">
        <f t="shared" si="3"/>
        <v>24.711812570145899</v>
      </c>
      <c r="Y34" s="63">
        <f t="shared" si="3"/>
        <v>25.079268476621419</v>
      </c>
      <c r="Z34" s="63">
        <f t="shared" si="3"/>
        <v>25.380862566920261</v>
      </c>
      <c r="AA34" s="63">
        <f t="shared" si="3"/>
        <v>24.336316666666672</v>
      </c>
      <c r="AB34" s="63">
        <f t="shared" si="3"/>
        <v>25.137219079939673</v>
      </c>
      <c r="AC34" s="63">
        <f t="shared" si="3"/>
        <v>25.492019274585068</v>
      </c>
      <c r="AD34" s="91">
        <f t="shared" si="3"/>
        <v>25.240829561556126</v>
      </c>
    </row>
    <row r="35" spans="1:34" x14ac:dyDescent="0.2">
      <c r="A35" s="83"/>
      <c r="B35" s="65"/>
      <c r="C35" s="65"/>
      <c r="D35" s="65" t="s">
        <v>134</v>
      </c>
      <c r="E35" s="65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71"/>
      <c r="AE35" t="s">
        <v>50</v>
      </c>
    </row>
    <row r="36" spans="1:34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136" t="s">
        <v>136</v>
      </c>
      <c r="U36" s="136"/>
      <c r="V36" s="136"/>
      <c r="W36" s="136"/>
      <c r="X36" s="136"/>
      <c r="Y36" s="67"/>
      <c r="Z36" s="67"/>
      <c r="AA36" s="67"/>
      <c r="AB36" s="67"/>
      <c r="AC36" s="67"/>
      <c r="AD36" s="72"/>
      <c r="AE36" s="9"/>
      <c r="AF36" s="2"/>
      <c r="AH36" t="s">
        <v>50</v>
      </c>
    </row>
    <row r="37" spans="1:34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9"/>
      <c r="K37" s="69"/>
      <c r="L37" s="69"/>
      <c r="M37" s="69" t="s">
        <v>52</v>
      </c>
      <c r="N37" s="69"/>
      <c r="O37" s="69"/>
      <c r="P37" s="69"/>
      <c r="Q37" s="67"/>
      <c r="R37" s="67"/>
      <c r="S37" s="67"/>
      <c r="T37" s="137" t="s">
        <v>137</v>
      </c>
      <c r="U37" s="137"/>
      <c r="V37" s="137"/>
      <c r="W37" s="137"/>
      <c r="X37" s="137"/>
      <c r="Y37" s="67"/>
      <c r="Z37" s="67"/>
      <c r="AA37" s="67"/>
      <c r="AB37" s="67"/>
      <c r="AC37" s="67"/>
      <c r="AD37" s="73"/>
      <c r="AE37" s="2"/>
      <c r="AF37" s="2"/>
      <c r="AG37" s="2"/>
      <c r="AH37" t="s">
        <v>50</v>
      </c>
    </row>
    <row r="38" spans="1:34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73"/>
      <c r="AE38" s="24"/>
      <c r="AF38" s="24"/>
      <c r="AG38" s="2"/>
    </row>
    <row r="39" spans="1:34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72"/>
    </row>
    <row r="40" spans="1:34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92"/>
    </row>
    <row r="42" spans="1:34" x14ac:dyDescent="0.2">
      <c r="AG42" t="s">
        <v>50</v>
      </c>
    </row>
    <row r="43" spans="1:34" x14ac:dyDescent="0.2">
      <c r="AH43" s="23" t="s">
        <v>50</v>
      </c>
    </row>
  </sheetData>
  <mergeCells count="33">
    <mergeCell ref="T36:X36"/>
    <mergeCell ref="T37:X37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zoomScale="90" zoomScaleNormal="90" workbookViewId="0">
      <selection activeCell="AD35" sqref="AD35"/>
    </sheetView>
  </sheetViews>
  <sheetFormatPr defaultRowHeight="12.75" x14ac:dyDescent="0.2"/>
  <cols>
    <col min="1" max="1" width="19.140625" style="2" bestFit="1" customWidth="1"/>
    <col min="2" max="3" width="6.5703125" style="2" bestFit="1" customWidth="1"/>
    <col min="4" max="4" width="8" style="2" bestFit="1" customWidth="1"/>
    <col min="5" max="6" width="6.5703125" style="2" bestFit="1" customWidth="1"/>
    <col min="7" max="7" width="7.7109375" style="2" bestFit="1" customWidth="1"/>
    <col min="8" max="10" width="8" style="2" bestFit="1" customWidth="1"/>
    <col min="11" max="11" width="6.5703125" style="2" bestFit="1" customWidth="1"/>
    <col min="12" max="12" width="7.7109375" style="2" bestFit="1" customWidth="1"/>
    <col min="13" max="13" width="7.42578125" style="2" bestFit="1" customWidth="1"/>
    <col min="14" max="14" width="7" style="2" customWidth="1"/>
    <col min="15" max="18" width="6.42578125" style="2" customWidth="1"/>
    <col min="19" max="19" width="7.5703125" style="2" customWidth="1"/>
    <col min="20" max="26" width="6.42578125" style="2" customWidth="1"/>
    <col min="27" max="27" width="7.140625" style="2" customWidth="1"/>
    <col min="28" max="28" width="6.28515625" style="2" bestFit="1" customWidth="1"/>
    <col min="29" max="29" width="6.5703125" style="2" bestFit="1" customWidth="1"/>
    <col min="30" max="30" width="8.85546875" style="9" bestFit="1" customWidth="1"/>
    <col min="31" max="31" width="8.28515625" style="1" bestFit="1" customWidth="1"/>
    <col min="32" max="32" width="18.140625" style="13" bestFit="1" customWidth="1"/>
  </cols>
  <sheetData>
    <row r="1" spans="1:34" ht="20.100000000000001" customHeight="1" x14ac:dyDescent="0.2">
      <c r="A1" s="150" t="s">
        <v>30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20"/>
    </row>
    <row r="2" spans="1:34" s="4" customFormat="1" ht="20.100000000000001" customHeight="1" x14ac:dyDescent="0.2">
      <c r="A2" s="144" t="s">
        <v>21</v>
      </c>
      <c r="B2" s="145" t="s">
        <v>138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21" t="s">
        <v>53</v>
      </c>
    </row>
    <row r="3" spans="1:34" s="5" customFormat="1" ht="20.100000000000001" customHeight="1" x14ac:dyDescent="0.2">
      <c r="A3" s="144"/>
      <c r="B3" s="135">
        <v>1</v>
      </c>
      <c r="C3" s="135">
        <f>SUM(B3+1)</f>
        <v>2</v>
      </c>
      <c r="D3" s="135">
        <f t="shared" ref="D3:AC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26" t="s">
        <v>44</v>
      </c>
      <c r="AE3" s="31" t="s">
        <v>41</v>
      </c>
      <c r="AF3" s="121" t="s">
        <v>54</v>
      </c>
    </row>
    <row r="4" spans="1:34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31" t="s">
        <v>39</v>
      </c>
      <c r="AF4" s="122"/>
    </row>
    <row r="5" spans="1:34" s="5" customFormat="1" ht="20.100000000000001" customHeight="1" x14ac:dyDescent="0.2">
      <c r="A5" s="131" t="s">
        <v>45</v>
      </c>
      <c r="B5" s="14" t="str">
        <f>[1]Fevereiro!$K$5</f>
        <v>*</v>
      </c>
      <c r="C5" s="14" t="str">
        <f>[1]Fevereiro!$K$6</f>
        <v>*</v>
      </c>
      <c r="D5" s="14" t="str">
        <f>[1]Fevereiro!$K$7</f>
        <v>*</v>
      </c>
      <c r="E5" s="14" t="str">
        <f>[1]Fevereiro!$K$8</f>
        <v>*</v>
      </c>
      <c r="F5" s="14" t="str">
        <f>[1]Fevereiro!$K$9</f>
        <v>*</v>
      </c>
      <c r="G5" s="14" t="str">
        <f>[1]Fevereiro!$K$10</f>
        <v>*</v>
      </c>
      <c r="H5" s="14" t="str">
        <f>[1]Fevereiro!$K$11</f>
        <v>*</v>
      </c>
      <c r="I5" s="14" t="str">
        <f>[1]Fevereiro!$K$12</f>
        <v>*</v>
      </c>
      <c r="J5" s="14" t="str">
        <f>[1]Fevereiro!$K$13</f>
        <v>*</v>
      </c>
      <c r="K5" s="14" t="str">
        <f>[1]Fevereiro!$K$14</f>
        <v>*</v>
      </c>
      <c r="L5" s="14" t="str">
        <f>[1]Fevereiro!$K$15</f>
        <v>*</v>
      </c>
      <c r="M5" s="14" t="str">
        <f>[1]Fevereiro!$K$16</f>
        <v>*</v>
      </c>
      <c r="N5" s="14" t="str">
        <f>[1]Fevereiro!$K$17</f>
        <v>*</v>
      </c>
      <c r="O5" s="14" t="str">
        <f>[1]Fevereiro!$K$18</f>
        <v>*</v>
      </c>
      <c r="P5" s="14" t="str">
        <f>[1]Fevereiro!$K$19</f>
        <v>*</v>
      </c>
      <c r="Q5" s="14" t="str">
        <f>[1]Fevereiro!$K$20</f>
        <v>*</v>
      </c>
      <c r="R5" s="14" t="str">
        <f>[1]Fevereiro!$K$21</f>
        <v>*</v>
      </c>
      <c r="S5" s="14" t="str">
        <f>[1]Fevereiro!$K$22</f>
        <v>*</v>
      </c>
      <c r="T5" s="14" t="str">
        <f>[1]Fevereiro!$K$23</f>
        <v>*</v>
      </c>
      <c r="U5" s="14" t="str">
        <f>[1]Fevereiro!$K$24</f>
        <v>*</v>
      </c>
      <c r="V5" s="14" t="str">
        <f>[1]Fevereiro!$K$25</f>
        <v>*</v>
      </c>
      <c r="W5" s="14">
        <f>[1]Fevereiro!$K$26</f>
        <v>1.8</v>
      </c>
      <c r="X5" s="14">
        <f>[1]Fevereiro!$K$27</f>
        <v>0</v>
      </c>
      <c r="Y5" s="14">
        <f>[1]Fevereiro!$K$28</f>
        <v>1</v>
      </c>
      <c r="Z5" s="14">
        <f>[1]Fevereiro!$K$29</f>
        <v>6.4</v>
      </c>
      <c r="AA5" s="14">
        <f>[1]Fevereiro!$K$30</f>
        <v>30.6</v>
      </c>
      <c r="AB5" s="14">
        <f>[1]Fevereiro!$K$31</f>
        <v>2.6</v>
      </c>
      <c r="AC5" s="14">
        <f>[1]Fevereiro!$K$32</f>
        <v>0.4</v>
      </c>
      <c r="AD5" s="28">
        <f t="shared" ref="AD5" si="1">SUM(B5:AC5)</f>
        <v>42.8</v>
      </c>
      <c r="AE5" s="30">
        <f t="shared" ref="AE5" si="2">MAX(B5:AC5)</f>
        <v>30.6</v>
      </c>
      <c r="AF5" s="123">
        <f t="shared" ref="AF5" si="3">COUNTIF(B5:AC5,"=0,0")</f>
        <v>1</v>
      </c>
    </row>
    <row r="6" spans="1:34" ht="17.100000000000001" customHeight="1" x14ac:dyDescent="0.2">
      <c r="A6" s="131" t="s">
        <v>0</v>
      </c>
      <c r="B6" s="15">
        <f>[2]Fevereiro!$K$5</f>
        <v>0</v>
      </c>
      <c r="C6" s="15">
        <f>[2]Fevereiro!$K$6</f>
        <v>0</v>
      </c>
      <c r="D6" s="15">
        <f>[2]Fevereiro!$K$7</f>
        <v>0</v>
      </c>
      <c r="E6" s="15">
        <f>[2]Fevereiro!$K$8</f>
        <v>0</v>
      </c>
      <c r="F6" s="15">
        <f>[2]Fevereiro!$K$9</f>
        <v>0</v>
      </c>
      <c r="G6" s="15">
        <f>[2]Fevereiro!$K$10</f>
        <v>0</v>
      </c>
      <c r="H6" s="15">
        <f>[2]Fevereiro!$K$11</f>
        <v>7.8000000000000007</v>
      </c>
      <c r="I6" s="15">
        <f>[2]Fevereiro!$K$12</f>
        <v>0.4</v>
      </c>
      <c r="J6" s="15">
        <f>[2]Fevereiro!$K$13</f>
        <v>1.4</v>
      </c>
      <c r="K6" s="15">
        <f>[2]Fevereiro!$K$14</f>
        <v>10.599999999999998</v>
      </c>
      <c r="L6" s="15">
        <f>[2]Fevereiro!$K$15</f>
        <v>0.2</v>
      </c>
      <c r="M6" s="15">
        <f>[2]Fevereiro!$K$16</f>
        <v>18.399999999999999</v>
      </c>
      <c r="N6" s="15">
        <f>[2]Fevereiro!$K$17</f>
        <v>0</v>
      </c>
      <c r="O6" s="15">
        <f>[2]Fevereiro!$K$18</f>
        <v>0</v>
      </c>
      <c r="P6" s="15">
        <f>[2]Fevereiro!$K$19</f>
        <v>0</v>
      </c>
      <c r="Q6" s="15">
        <f>[2]Fevereiro!$K$20</f>
        <v>2.2000000000000002</v>
      </c>
      <c r="R6" s="15">
        <f>[2]Fevereiro!$K$21</f>
        <v>38</v>
      </c>
      <c r="S6" s="15">
        <f>[2]Fevereiro!$K$22</f>
        <v>11.200000000000001</v>
      </c>
      <c r="T6" s="15">
        <f>[2]Fevereiro!$K$23</f>
        <v>62.2</v>
      </c>
      <c r="U6" s="15">
        <f>[2]Fevereiro!$K$24</f>
        <v>12.6</v>
      </c>
      <c r="V6" s="15">
        <f>[2]Fevereiro!$K$25</f>
        <v>0</v>
      </c>
      <c r="W6" s="15">
        <f>[2]Fevereiro!$K$26</f>
        <v>0</v>
      </c>
      <c r="X6" s="15">
        <f>[2]Fevereiro!$K$27</f>
        <v>0</v>
      </c>
      <c r="Y6" s="15">
        <f>[2]Fevereiro!$K$28</f>
        <v>0</v>
      </c>
      <c r="Z6" s="15">
        <f>[2]Fevereiro!$K$29</f>
        <v>0</v>
      </c>
      <c r="AA6" s="15">
        <f>[2]Fevereiro!$K$30</f>
        <v>2.4</v>
      </c>
      <c r="AB6" s="15">
        <f>[2]Fevereiro!$K$31</f>
        <v>3.6000000000000005</v>
      </c>
      <c r="AC6" s="15">
        <f>[2]Fevereiro!$K$32</f>
        <v>34</v>
      </c>
      <c r="AD6" s="28">
        <f t="shared" ref="AD6:AD31" si="4">SUM(B6:AC6)</f>
        <v>205</v>
      </c>
      <c r="AE6" s="30">
        <f t="shared" ref="AE6:AE31" si="5">MAX(B6:AC6)</f>
        <v>62.2</v>
      </c>
      <c r="AF6" s="123">
        <f t="shared" ref="AF6:AF31" si="6">COUNTIF(B6:AC6,"=0,0")</f>
        <v>14</v>
      </c>
    </row>
    <row r="7" spans="1:34" ht="17.100000000000001" customHeight="1" x14ac:dyDescent="0.2">
      <c r="A7" s="131" t="s">
        <v>1</v>
      </c>
      <c r="B7" s="15">
        <f>[3]Fevereiro!$K$5</f>
        <v>2.2000000000000002</v>
      </c>
      <c r="C7" s="15">
        <f>[3]Fevereiro!$K$6</f>
        <v>0</v>
      </c>
      <c r="D7" s="15">
        <f>[3]Fevereiro!$K$7</f>
        <v>0</v>
      </c>
      <c r="E7" s="15">
        <f>[3]Fevereiro!$K$8</f>
        <v>0</v>
      </c>
      <c r="F7" s="15">
        <f>[3]Fevereiro!$K$9</f>
        <v>0</v>
      </c>
      <c r="G7" s="15">
        <f>[3]Fevereiro!$K$10</f>
        <v>0</v>
      </c>
      <c r="H7" s="15">
        <f>[3]Fevereiro!$K$11</f>
        <v>0.2</v>
      </c>
      <c r="I7" s="15">
        <f>[3]Fevereiro!$K$12</f>
        <v>0.2</v>
      </c>
      <c r="J7" s="15">
        <f>[3]Fevereiro!$K$13</f>
        <v>1.6</v>
      </c>
      <c r="K7" s="15">
        <f>[3]Fevereiro!$K$14</f>
        <v>0</v>
      </c>
      <c r="L7" s="15">
        <f>[3]Fevereiro!$K$15</f>
        <v>18.2</v>
      </c>
      <c r="M7" s="15">
        <f>[3]Fevereiro!$K$16</f>
        <v>1.4</v>
      </c>
      <c r="N7" s="15">
        <f>[3]Fevereiro!$K$17</f>
        <v>0</v>
      </c>
      <c r="O7" s="15">
        <f>[3]Fevereiro!$K$18</f>
        <v>0</v>
      </c>
      <c r="P7" s="15">
        <f>[3]Fevereiro!$K$19</f>
        <v>0</v>
      </c>
      <c r="Q7" s="15">
        <f>[3]Fevereiro!$K$20</f>
        <v>0</v>
      </c>
      <c r="R7" s="15">
        <f>[3]Fevereiro!$K$21</f>
        <v>29</v>
      </c>
      <c r="S7" s="15">
        <f>[3]Fevereiro!$K$22</f>
        <v>15.2</v>
      </c>
      <c r="T7" s="15">
        <f>[3]Fevereiro!$K$23</f>
        <v>3.4</v>
      </c>
      <c r="U7" s="15">
        <f>[3]Fevereiro!$K$24</f>
        <v>167.6</v>
      </c>
      <c r="V7" s="15">
        <f>[3]Fevereiro!$K$25</f>
        <v>0.2</v>
      </c>
      <c r="W7" s="15">
        <f>[3]Fevereiro!$K$26</f>
        <v>0</v>
      </c>
      <c r="X7" s="15">
        <f>[3]Fevereiro!$K$27</f>
        <v>0</v>
      </c>
      <c r="Y7" s="15">
        <f>[3]Fevereiro!$K$28</f>
        <v>14.4</v>
      </c>
      <c r="Z7" s="15">
        <f>[3]Fevereiro!$K$29</f>
        <v>0</v>
      </c>
      <c r="AA7" s="15">
        <f>[3]Fevereiro!$K$30</f>
        <v>9.8000000000000007</v>
      </c>
      <c r="AB7" s="15">
        <f>[3]Fevereiro!$K$31</f>
        <v>1.9999999999999998</v>
      </c>
      <c r="AC7" s="15">
        <f>[3]Fevereiro!$K$32</f>
        <v>0</v>
      </c>
      <c r="AD7" s="28">
        <f t="shared" si="4"/>
        <v>265.39999999999998</v>
      </c>
      <c r="AE7" s="30">
        <f t="shared" si="5"/>
        <v>167.6</v>
      </c>
      <c r="AF7" s="123">
        <f t="shared" si="6"/>
        <v>14</v>
      </c>
    </row>
    <row r="8" spans="1:34" ht="17.100000000000001" customHeight="1" x14ac:dyDescent="0.2">
      <c r="A8" s="131" t="s">
        <v>56</v>
      </c>
      <c r="B8" s="15">
        <f>[4]Fevereiro!$K$5</f>
        <v>0</v>
      </c>
      <c r="C8" s="15">
        <f>[4]Fevereiro!$K$6</f>
        <v>0</v>
      </c>
      <c r="D8" s="15">
        <f>[4]Fevereiro!$K$7</f>
        <v>0</v>
      </c>
      <c r="E8" s="15">
        <f>[4]Fevereiro!$K$8</f>
        <v>0</v>
      </c>
      <c r="F8" s="15">
        <f>[4]Fevereiro!$K$9</f>
        <v>0</v>
      </c>
      <c r="G8" s="15">
        <f>[4]Fevereiro!$K$10</f>
        <v>0</v>
      </c>
      <c r="H8" s="15">
        <f>[4]Fevereiro!$K$11</f>
        <v>0</v>
      </c>
      <c r="I8" s="15">
        <f>[4]Fevereiro!$K$12</f>
        <v>0</v>
      </c>
      <c r="J8" s="15">
        <f>[4]Fevereiro!$K$13</f>
        <v>0</v>
      </c>
      <c r="K8" s="15">
        <f>[4]Fevereiro!$K$14</f>
        <v>25.2</v>
      </c>
      <c r="L8" s="15">
        <f>[4]Fevereiro!$K$15</f>
        <v>1.2</v>
      </c>
      <c r="M8" s="15">
        <f>[4]Fevereiro!$K$16</f>
        <v>0.8</v>
      </c>
      <c r="N8" s="15">
        <f>[4]Fevereiro!$K$17</f>
        <v>0.8</v>
      </c>
      <c r="O8" s="15">
        <f>[4]Fevereiro!$K$18</f>
        <v>0</v>
      </c>
      <c r="P8" s="15">
        <f>[4]Fevereiro!$K$19</f>
        <v>0</v>
      </c>
      <c r="Q8" s="15">
        <f>[4]Fevereiro!$K$20</f>
        <v>0</v>
      </c>
      <c r="R8" s="15">
        <f>[4]Fevereiro!$K$21</f>
        <v>0.2</v>
      </c>
      <c r="S8" s="15">
        <f>[4]Fevereiro!$K$22</f>
        <v>0</v>
      </c>
      <c r="T8" s="15">
        <f>[4]Fevereiro!$K$23</f>
        <v>7.6000000000000005</v>
      </c>
      <c r="U8" s="15">
        <f>[4]Fevereiro!$K$24</f>
        <v>0.8</v>
      </c>
      <c r="V8" s="15">
        <f>[4]Fevereiro!$K$25</f>
        <v>0</v>
      </c>
      <c r="W8" s="15">
        <f>[4]Fevereiro!$K$26</f>
        <v>0</v>
      </c>
      <c r="X8" s="15">
        <f>[4]Fevereiro!$K$27</f>
        <v>0</v>
      </c>
      <c r="Y8" s="15">
        <f>[4]Fevereiro!$K$28</f>
        <v>0</v>
      </c>
      <c r="Z8" s="15">
        <f>[4]Fevereiro!$K$29</f>
        <v>0</v>
      </c>
      <c r="AA8" s="15">
        <f>[4]Fevereiro!$K$30</f>
        <v>0</v>
      </c>
      <c r="AB8" s="15">
        <f>[4]Fevereiro!$K$31</f>
        <v>4.4000000000000004</v>
      </c>
      <c r="AC8" s="15">
        <f>[4]Fevereiro!$K$32</f>
        <v>7.0000000000000009</v>
      </c>
      <c r="AD8" s="28">
        <f t="shared" si="4"/>
        <v>47.999999999999993</v>
      </c>
      <c r="AE8" s="30">
        <f t="shared" si="5"/>
        <v>25.2</v>
      </c>
      <c r="AF8" s="123">
        <f t="shared" si="6"/>
        <v>19</v>
      </c>
    </row>
    <row r="9" spans="1:34" ht="17.100000000000001" customHeight="1" x14ac:dyDescent="0.2">
      <c r="A9" s="131" t="s">
        <v>46</v>
      </c>
      <c r="B9" s="16">
        <f>[5]Fevereiro!$K$5</f>
        <v>0.6</v>
      </c>
      <c r="C9" s="16">
        <f>[5]Fevereiro!$K$6</f>
        <v>0</v>
      </c>
      <c r="D9" s="16">
        <f>[5]Fevereiro!$K$7</f>
        <v>0</v>
      </c>
      <c r="E9" s="16">
        <f>[5]Fevereiro!$K$8</f>
        <v>0</v>
      </c>
      <c r="F9" s="16">
        <f>[5]Fevereiro!$K$9</f>
        <v>0.8</v>
      </c>
      <c r="G9" s="16">
        <f>[5]Fevereiro!$K$10</f>
        <v>0</v>
      </c>
      <c r="H9" s="16">
        <f>[5]Fevereiro!$K$11</f>
        <v>0.4</v>
      </c>
      <c r="I9" s="16">
        <f>[5]Fevereiro!$K$12</f>
        <v>0</v>
      </c>
      <c r="J9" s="16">
        <f>[5]Fevereiro!$K$13</f>
        <v>1.8</v>
      </c>
      <c r="K9" s="16">
        <f>[5]Fevereiro!$K$14</f>
        <v>1.4</v>
      </c>
      <c r="L9" s="16">
        <f>[5]Fevereiro!$K$15</f>
        <v>4.4000000000000004</v>
      </c>
      <c r="M9" s="16">
        <f>[5]Fevereiro!$K$16</f>
        <v>0</v>
      </c>
      <c r="N9" s="16">
        <f>[5]Fevereiro!$K$17</f>
        <v>9.8000000000000007</v>
      </c>
      <c r="O9" s="16">
        <f>[5]Fevereiro!$K$18</f>
        <v>0</v>
      </c>
      <c r="P9" s="16">
        <f>[5]Fevereiro!$K$19</f>
        <v>0</v>
      </c>
      <c r="Q9" s="16">
        <f>[5]Fevereiro!$K$20</f>
        <v>3.6</v>
      </c>
      <c r="R9" s="16">
        <f>[5]Fevereiro!$K$21</f>
        <v>0</v>
      </c>
      <c r="S9" s="16" t="str">
        <f>[5]Fevereiro!$K$22</f>
        <v>*</v>
      </c>
      <c r="T9" s="16" t="str">
        <f>[5]Fevereiro!$K$23</f>
        <v>*</v>
      </c>
      <c r="U9" s="16" t="str">
        <f>[5]Fevereiro!$K$24</f>
        <v>*</v>
      </c>
      <c r="V9" s="16" t="str">
        <f>[5]Fevereiro!$K$25</f>
        <v>*</v>
      </c>
      <c r="W9" s="16" t="str">
        <f>[5]Fevereiro!$K$26</f>
        <v>*</v>
      </c>
      <c r="X9" s="16" t="str">
        <f>[5]Fevereiro!$K$27</f>
        <v>*</v>
      </c>
      <c r="Y9" s="16" t="str">
        <f>[5]Fevereiro!$K$28</f>
        <v>*</v>
      </c>
      <c r="Z9" s="16" t="str">
        <f>[5]Fevereiro!$K$29</f>
        <v>*</v>
      </c>
      <c r="AA9" s="16" t="str">
        <f>[5]Fevereiro!$K$30</f>
        <v>*</v>
      </c>
      <c r="AB9" s="16" t="str">
        <f>[5]Fevereiro!$K$31</f>
        <v>*</v>
      </c>
      <c r="AC9" s="16" t="str">
        <f>[5]Fevereiro!$K$32</f>
        <v>*</v>
      </c>
      <c r="AD9" s="28">
        <f t="shared" si="4"/>
        <v>22.800000000000004</v>
      </c>
      <c r="AE9" s="30">
        <f t="shared" si="5"/>
        <v>9.8000000000000007</v>
      </c>
      <c r="AF9" s="123">
        <f t="shared" si="6"/>
        <v>9</v>
      </c>
    </row>
    <row r="10" spans="1:34" ht="17.100000000000001" customHeight="1" x14ac:dyDescent="0.2">
      <c r="A10" s="131" t="s">
        <v>2</v>
      </c>
      <c r="B10" s="15">
        <f>[6]Fevereiro!$K$5</f>
        <v>0.2</v>
      </c>
      <c r="C10" s="15">
        <f>[6]Fevereiro!$K$6</f>
        <v>0</v>
      </c>
      <c r="D10" s="15">
        <f>[6]Fevereiro!$K$7</f>
        <v>0</v>
      </c>
      <c r="E10" s="15">
        <f>[6]Fevereiro!$K$8</f>
        <v>0</v>
      </c>
      <c r="F10" s="15">
        <f>[6]Fevereiro!$K$9</f>
        <v>0</v>
      </c>
      <c r="G10" s="15">
        <f>[6]Fevereiro!$K$10</f>
        <v>0</v>
      </c>
      <c r="H10" s="15">
        <f>[6]Fevereiro!$K$11</f>
        <v>0</v>
      </c>
      <c r="I10" s="15">
        <f>[6]Fevereiro!$K$12</f>
        <v>7.2</v>
      </c>
      <c r="J10" s="15">
        <f>[6]Fevereiro!$K$13</f>
        <v>1.6</v>
      </c>
      <c r="K10" s="15">
        <f>[6]Fevereiro!$K$14</f>
        <v>0</v>
      </c>
      <c r="L10" s="15">
        <f>[6]Fevereiro!$K$15</f>
        <v>3.8000000000000003</v>
      </c>
      <c r="M10" s="15">
        <f>[6]Fevereiro!$K$16</f>
        <v>7.8000000000000016</v>
      </c>
      <c r="N10" s="15">
        <f>[6]Fevereiro!$K$17</f>
        <v>28</v>
      </c>
      <c r="O10" s="15">
        <f>[6]Fevereiro!$K$18</f>
        <v>9.6000000000000014</v>
      </c>
      <c r="P10" s="15">
        <f>[6]Fevereiro!$K$19</f>
        <v>5.2</v>
      </c>
      <c r="Q10" s="15">
        <f>[6]Fevereiro!$K$20</f>
        <v>0</v>
      </c>
      <c r="R10" s="15">
        <f>[6]Fevereiro!$K$21</f>
        <v>10.999999999999998</v>
      </c>
      <c r="S10" s="15">
        <f>[6]Fevereiro!$K$22</f>
        <v>15.200000000000001</v>
      </c>
      <c r="T10" s="15">
        <f>[6]Fevereiro!$K$23</f>
        <v>10.399999999999999</v>
      </c>
      <c r="U10" s="15">
        <f>[6]Fevereiro!$K$24</f>
        <v>92</v>
      </c>
      <c r="V10" s="15">
        <f>[6]Fevereiro!$K$25</f>
        <v>0</v>
      </c>
      <c r="W10" s="15">
        <f>[6]Fevereiro!$K$26</f>
        <v>0</v>
      </c>
      <c r="X10" s="15">
        <f>[6]Fevereiro!$K$27</f>
        <v>0</v>
      </c>
      <c r="Y10" s="15">
        <f>[6]Fevereiro!$K$28</f>
        <v>0.60000000000000009</v>
      </c>
      <c r="Z10" s="15">
        <f>[6]Fevereiro!$K$29</f>
        <v>1.2</v>
      </c>
      <c r="AA10" s="15">
        <f>[6]Fevereiro!$K$30</f>
        <v>4.6000000000000005</v>
      </c>
      <c r="AB10" s="15">
        <f>[6]Fevereiro!$K$31</f>
        <v>1.4</v>
      </c>
      <c r="AC10" s="15">
        <f>[6]Fevereiro!$K$32</f>
        <v>0</v>
      </c>
      <c r="AD10" s="28">
        <f t="shared" si="4"/>
        <v>199.79999999999998</v>
      </c>
      <c r="AE10" s="30">
        <f t="shared" si="5"/>
        <v>92</v>
      </c>
      <c r="AF10" s="123">
        <f t="shared" si="6"/>
        <v>12</v>
      </c>
      <c r="AH10" s="23" t="s">
        <v>50</v>
      </c>
    </row>
    <row r="11" spans="1:34" ht="17.100000000000001" customHeight="1" x14ac:dyDescent="0.2">
      <c r="A11" s="131" t="s">
        <v>3</v>
      </c>
      <c r="B11" s="15">
        <f>[7]Fevereiro!$K$5</f>
        <v>5.4</v>
      </c>
      <c r="C11" s="15">
        <f>[7]Fevereiro!$K$6</f>
        <v>0</v>
      </c>
      <c r="D11" s="15">
        <f>[7]Fevereiro!$K$7</f>
        <v>0</v>
      </c>
      <c r="E11" s="15">
        <f>[7]Fevereiro!$K$8</f>
        <v>0</v>
      </c>
      <c r="F11" s="15">
        <f>[7]Fevereiro!$K$9</f>
        <v>1.2</v>
      </c>
      <c r="G11" s="15">
        <f>[7]Fevereiro!$K$10</f>
        <v>0</v>
      </c>
      <c r="H11" s="15">
        <f>[7]Fevereiro!$K$11</f>
        <v>0</v>
      </c>
      <c r="I11" s="15">
        <f>[7]Fevereiro!$K$12</f>
        <v>0</v>
      </c>
      <c r="J11" s="15">
        <f>[7]Fevereiro!$K$13</f>
        <v>6</v>
      </c>
      <c r="K11" s="15">
        <f>[7]Fevereiro!$K$14</f>
        <v>11.6</v>
      </c>
      <c r="L11" s="15">
        <f>[7]Fevereiro!$K$15</f>
        <v>0.2</v>
      </c>
      <c r="M11" s="15">
        <f>[7]Fevereiro!$K$16</f>
        <v>1.7999999999999998</v>
      </c>
      <c r="N11" s="15">
        <f>[7]Fevereiro!$K$17</f>
        <v>25.599999999999994</v>
      </c>
      <c r="O11" s="15">
        <f>[7]Fevereiro!$K$18</f>
        <v>18.2</v>
      </c>
      <c r="P11" s="15">
        <f>[7]Fevereiro!$K$19</f>
        <v>1.4</v>
      </c>
      <c r="Q11" s="15">
        <f>[7]Fevereiro!$K$20</f>
        <v>0</v>
      </c>
      <c r="R11" s="15">
        <f>[7]Fevereiro!$K$21</f>
        <v>16.399999999999999</v>
      </c>
      <c r="S11" s="15">
        <f>[7]Fevereiro!$K$22</f>
        <v>6.6</v>
      </c>
      <c r="T11" s="15">
        <f>[7]Fevereiro!$K$23</f>
        <v>15.4</v>
      </c>
      <c r="U11" s="15">
        <f>[7]Fevereiro!$K$24</f>
        <v>11.799999999999997</v>
      </c>
      <c r="V11" s="15">
        <f>[7]Fevereiro!$K$25</f>
        <v>0</v>
      </c>
      <c r="W11" s="15">
        <f>[7]Fevereiro!$K$26</f>
        <v>0</v>
      </c>
      <c r="X11" s="15">
        <f>[7]Fevereiro!$K$27</f>
        <v>0</v>
      </c>
      <c r="Y11" s="15">
        <f>[7]Fevereiro!$K$28</f>
        <v>1.8</v>
      </c>
      <c r="Z11" s="15">
        <f>[7]Fevereiro!$K$29</f>
        <v>6.4</v>
      </c>
      <c r="AA11" s="15">
        <f>[7]Fevereiro!$K$30</f>
        <v>1.5999999999999999</v>
      </c>
      <c r="AB11" s="15">
        <f>[7]Fevereiro!$K$31</f>
        <v>1.8</v>
      </c>
      <c r="AC11" s="15">
        <f>[7]Fevereiro!$K$32</f>
        <v>0</v>
      </c>
      <c r="AD11" s="28">
        <f t="shared" si="4"/>
        <v>133.20000000000002</v>
      </c>
      <c r="AE11" s="30">
        <f t="shared" si="5"/>
        <v>25.599999999999994</v>
      </c>
      <c r="AF11" s="123">
        <f t="shared" si="6"/>
        <v>11</v>
      </c>
    </row>
    <row r="12" spans="1:34" ht="17.100000000000001" customHeight="1" x14ac:dyDescent="0.2">
      <c r="A12" s="131" t="s">
        <v>4</v>
      </c>
      <c r="B12" s="15">
        <f>[8]Fevereiro!$K$5</f>
        <v>0</v>
      </c>
      <c r="C12" s="15">
        <f>[8]Fevereiro!$K$6</f>
        <v>0</v>
      </c>
      <c r="D12" s="15">
        <f>[8]Fevereiro!$K$7</f>
        <v>0</v>
      </c>
      <c r="E12" s="15">
        <f>[8]Fevereiro!$K$8</f>
        <v>0</v>
      </c>
      <c r="F12" s="15">
        <f>[8]Fevereiro!$K$9</f>
        <v>0</v>
      </c>
      <c r="G12" s="15">
        <f>[8]Fevereiro!$K$10</f>
        <v>0</v>
      </c>
      <c r="H12" s="15">
        <f>[8]Fevereiro!$K$11</f>
        <v>0</v>
      </c>
      <c r="I12" s="15">
        <f>[8]Fevereiro!$K$12</f>
        <v>0</v>
      </c>
      <c r="J12" s="15">
        <f>[8]Fevereiro!$K$13</f>
        <v>23</v>
      </c>
      <c r="K12" s="15">
        <f>[8]Fevereiro!$K$14</f>
        <v>13.399999999999999</v>
      </c>
      <c r="L12" s="15">
        <f>[8]Fevereiro!$K$15</f>
        <v>0</v>
      </c>
      <c r="M12" s="15">
        <f>[8]Fevereiro!$K$16</f>
        <v>0</v>
      </c>
      <c r="N12" s="15">
        <f>[8]Fevereiro!$K$17</f>
        <v>8.4</v>
      </c>
      <c r="O12" s="15">
        <f>[8]Fevereiro!$K$18</f>
        <v>18.600000000000001</v>
      </c>
      <c r="P12" s="15">
        <f>[8]Fevereiro!$K$19</f>
        <v>0</v>
      </c>
      <c r="Q12" s="15">
        <f>[8]Fevereiro!$K$20</f>
        <v>0</v>
      </c>
      <c r="R12" s="15">
        <f>[8]Fevereiro!$K$21</f>
        <v>1</v>
      </c>
      <c r="S12" s="15">
        <f>[8]Fevereiro!$K$22</f>
        <v>23.4</v>
      </c>
      <c r="T12" s="15">
        <f>[8]Fevereiro!$K$23</f>
        <v>0</v>
      </c>
      <c r="U12" s="15">
        <f>[8]Fevereiro!$K$24</f>
        <v>0</v>
      </c>
      <c r="V12" s="15">
        <f>[8]Fevereiro!$K$25</f>
        <v>0</v>
      </c>
      <c r="W12" s="15">
        <f>[8]Fevereiro!$K$26</f>
        <v>0</v>
      </c>
      <c r="X12" s="15">
        <f>[8]Fevereiro!$K$27</f>
        <v>0</v>
      </c>
      <c r="Y12" s="15">
        <f>[8]Fevereiro!$K$28</f>
        <v>0</v>
      </c>
      <c r="Z12" s="15">
        <f>[8]Fevereiro!$K$29</f>
        <v>9.1999999999999993</v>
      </c>
      <c r="AA12" s="15">
        <f>[8]Fevereiro!$K$30</f>
        <v>0</v>
      </c>
      <c r="AB12" s="15">
        <f>[8]Fevereiro!$K$31</f>
        <v>0</v>
      </c>
      <c r="AC12" s="15">
        <f>[8]Fevereiro!$K$32</f>
        <v>0</v>
      </c>
      <c r="AD12" s="28">
        <f t="shared" si="4"/>
        <v>97.000000000000014</v>
      </c>
      <c r="AE12" s="30">
        <f t="shared" si="5"/>
        <v>23.4</v>
      </c>
      <c r="AF12" s="123">
        <f t="shared" si="6"/>
        <v>21</v>
      </c>
    </row>
    <row r="13" spans="1:34" ht="17.100000000000001" customHeight="1" x14ac:dyDescent="0.2">
      <c r="A13" s="131" t="s">
        <v>5</v>
      </c>
      <c r="B13" s="16" t="str">
        <f>[9]Fevereiro!$K$5</f>
        <v>*</v>
      </c>
      <c r="C13" s="16" t="str">
        <f>[9]Fevereiro!$K$6</f>
        <v>*</v>
      </c>
      <c r="D13" s="16" t="str">
        <f>[9]Fevereiro!$K$7</f>
        <v>*</v>
      </c>
      <c r="E13" s="16" t="str">
        <f>[9]Fevereiro!$K$8</f>
        <v>*</v>
      </c>
      <c r="F13" s="16" t="str">
        <f>[9]Fevereiro!$K$9</f>
        <v>*</v>
      </c>
      <c r="G13" s="16" t="str">
        <f>[9]Fevereiro!$K$10</f>
        <v>*</v>
      </c>
      <c r="H13" s="16" t="str">
        <f>[9]Fevereiro!$K$11</f>
        <v>*</v>
      </c>
      <c r="I13" s="16" t="str">
        <f>[9]Fevereiro!$K$12</f>
        <v>*</v>
      </c>
      <c r="J13" s="16" t="str">
        <f>[9]Fevereiro!$K$13</f>
        <v>*</v>
      </c>
      <c r="K13" s="16" t="str">
        <f>[9]Fevereiro!$K$14</f>
        <v>*</v>
      </c>
      <c r="L13" s="16" t="str">
        <f>[9]Fevereiro!$K$15</f>
        <v>*</v>
      </c>
      <c r="M13" s="16" t="str">
        <f>[9]Fevereiro!$K$16</f>
        <v>*</v>
      </c>
      <c r="N13" s="16" t="str">
        <f>[9]Fevereiro!$K$17</f>
        <v>*</v>
      </c>
      <c r="O13" s="16" t="str">
        <f>[9]Fevereiro!$K$18</f>
        <v>*</v>
      </c>
      <c r="P13" s="16" t="str">
        <f>[9]Fevereiro!$K$19</f>
        <v>*</v>
      </c>
      <c r="Q13" s="16" t="str">
        <f>[9]Fevereiro!$K$20</f>
        <v>*</v>
      </c>
      <c r="R13" s="16" t="str">
        <f>[9]Fevereiro!$K$21</f>
        <v>*</v>
      </c>
      <c r="S13" s="16" t="str">
        <f>[9]Fevereiro!$K$22</f>
        <v>*</v>
      </c>
      <c r="T13" s="16" t="str">
        <f>[9]Fevereiro!$K$23</f>
        <v>*</v>
      </c>
      <c r="U13" s="16" t="str">
        <f>[9]Fevereiro!$K$24</f>
        <v>*</v>
      </c>
      <c r="V13" s="16" t="str">
        <f>[9]Fevereiro!$K$25</f>
        <v>*</v>
      </c>
      <c r="W13" s="16" t="str">
        <f>[9]Fevereiro!$K$26</f>
        <v>*</v>
      </c>
      <c r="X13" s="16" t="str">
        <f>[9]Fevereiro!$K$27</f>
        <v>*</v>
      </c>
      <c r="Y13" s="16" t="str">
        <f>[9]Fevereiro!$K$28</f>
        <v>*</v>
      </c>
      <c r="Z13" s="16" t="str">
        <f>[9]Fevereiro!$K$29</f>
        <v>*</v>
      </c>
      <c r="AA13" s="16" t="str">
        <f>[9]Fevereiro!$K$30</f>
        <v>*</v>
      </c>
      <c r="AB13" s="16" t="str">
        <f>[9]Fevereiro!$K$31</f>
        <v>*</v>
      </c>
      <c r="AC13" s="16" t="str">
        <f>[9]Fevereiro!$K$32</f>
        <v>*</v>
      </c>
      <c r="AD13" s="28" t="s">
        <v>133</v>
      </c>
      <c r="AE13" s="30" t="s">
        <v>133</v>
      </c>
      <c r="AF13" s="123" t="s">
        <v>133</v>
      </c>
    </row>
    <row r="14" spans="1:34" ht="17.100000000000001" customHeight="1" x14ac:dyDescent="0.2">
      <c r="A14" s="131" t="s">
        <v>48</v>
      </c>
      <c r="B14" s="16">
        <f>[10]Fevereiro!$K$5</f>
        <v>42</v>
      </c>
      <c r="C14" s="16">
        <f>[10]Fevereiro!$K$6</f>
        <v>0</v>
      </c>
      <c r="D14" s="16">
        <f>[10]Fevereiro!$K$7</f>
        <v>0</v>
      </c>
      <c r="E14" s="16">
        <f>[10]Fevereiro!$K$8</f>
        <v>0.2</v>
      </c>
      <c r="F14" s="16">
        <f>[10]Fevereiro!$K$9</f>
        <v>0</v>
      </c>
      <c r="G14" s="16">
        <f>[10]Fevereiro!$K$10</f>
        <v>0</v>
      </c>
      <c r="H14" s="16">
        <f>[10]Fevereiro!$K$11</f>
        <v>0</v>
      </c>
      <c r="I14" s="16">
        <f>[10]Fevereiro!$K$12</f>
        <v>36.799999999999997</v>
      </c>
      <c r="J14" s="16">
        <f>[10]Fevereiro!$K$13</f>
        <v>2.4</v>
      </c>
      <c r="K14" s="16">
        <f>[10]Fevereiro!$K$14</f>
        <v>23.200000000000003</v>
      </c>
      <c r="L14" s="16">
        <f>[10]Fevereiro!$K$15</f>
        <v>10.200000000000001</v>
      </c>
      <c r="M14" s="16">
        <f>[10]Fevereiro!$K$16</f>
        <v>12.6</v>
      </c>
      <c r="N14" s="16">
        <f>[10]Fevereiro!$K$17</f>
        <v>2.2000000000000002</v>
      </c>
      <c r="O14" s="16">
        <f>[10]Fevereiro!$K$18</f>
        <v>5.1999999999999993</v>
      </c>
      <c r="P14" s="16">
        <f>[10]Fevereiro!$K$19</f>
        <v>1.4</v>
      </c>
      <c r="Q14" s="16">
        <f>[10]Fevereiro!$K$20</f>
        <v>0</v>
      </c>
      <c r="R14" s="16">
        <f>[10]Fevereiro!$K$21</f>
        <v>12.2</v>
      </c>
      <c r="S14" s="16">
        <f>[10]Fevereiro!$K$22</f>
        <v>1.6</v>
      </c>
      <c r="T14" s="16">
        <f>[10]Fevereiro!$K$23</f>
        <v>3.2000000000000006</v>
      </c>
      <c r="U14" s="16">
        <f>[10]Fevereiro!$K$24</f>
        <v>1.7999999999999998</v>
      </c>
      <c r="V14" s="16">
        <f>[10]Fevereiro!$K$25</f>
        <v>0.2</v>
      </c>
      <c r="W14" s="16">
        <f>[10]Fevereiro!$K$26</f>
        <v>0.2</v>
      </c>
      <c r="X14" s="16">
        <f>[10]Fevereiro!$K$27</f>
        <v>0</v>
      </c>
      <c r="Y14" s="16">
        <f>[10]Fevereiro!$K$28</f>
        <v>1.7999999999999998</v>
      </c>
      <c r="Z14" s="16">
        <f>[10]Fevereiro!$K$29</f>
        <v>16.799999999999997</v>
      </c>
      <c r="AA14" s="16">
        <f>[10]Fevereiro!$K$30</f>
        <v>9</v>
      </c>
      <c r="AB14" s="16">
        <f>[10]Fevereiro!$K$31</f>
        <v>0</v>
      </c>
      <c r="AC14" s="16">
        <f>[10]Fevereiro!$K$32</f>
        <v>6.1999999999999993</v>
      </c>
      <c r="AD14" s="28">
        <f t="shared" si="4"/>
        <v>189.19999999999993</v>
      </c>
      <c r="AE14" s="30">
        <f t="shared" si="5"/>
        <v>42</v>
      </c>
      <c r="AF14" s="123">
        <f t="shared" si="6"/>
        <v>8</v>
      </c>
    </row>
    <row r="15" spans="1:34" ht="17.100000000000001" customHeight="1" x14ac:dyDescent="0.2">
      <c r="A15" s="131" t="s">
        <v>6</v>
      </c>
      <c r="B15" s="16">
        <f>[11]Fevereiro!$K$5</f>
        <v>2.6</v>
      </c>
      <c r="C15" s="16">
        <f>[11]Fevereiro!$K$6</f>
        <v>14</v>
      </c>
      <c r="D15" s="16">
        <f>[11]Fevereiro!$K$7</f>
        <v>0</v>
      </c>
      <c r="E15" s="16">
        <f>[11]Fevereiro!$K$8</f>
        <v>0</v>
      </c>
      <c r="F15" s="16">
        <f>[11]Fevereiro!$K$9</f>
        <v>0.2</v>
      </c>
      <c r="G15" s="16">
        <f>[11]Fevereiro!$K$10</f>
        <v>13.6</v>
      </c>
      <c r="H15" s="16">
        <f>[11]Fevereiro!$K$11</f>
        <v>0.2</v>
      </c>
      <c r="I15" s="16">
        <f>[11]Fevereiro!$K$12</f>
        <v>13</v>
      </c>
      <c r="J15" s="16">
        <f>[11]Fevereiro!$K$13</f>
        <v>9.8000000000000007</v>
      </c>
      <c r="K15" s="16">
        <f>[11]Fevereiro!$K$14</f>
        <v>49</v>
      </c>
      <c r="L15" s="16">
        <f>[11]Fevereiro!$K$15</f>
        <v>21.2</v>
      </c>
      <c r="M15" s="16">
        <f>[11]Fevereiro!$K$16</f>
        <v>3.4000000000000004</v>
      </c>
      <c r="N15" s="16">
        <f>[11]Fevereiro!$K$17</f>
        <v>0</v>
      </c>
      <c r="O15" s="16">
        <f>[11]Fevereiro!$K$18</f>
        <v>30.200000000000003</v>
      </c>
      <c r="P15" s="16">
        <f>[11]Fevereiro!$K$19</f>
        <v>0</v>
      </c>
      <c r="Q15" s="16">
        <f>[11]Fevereiro!$K$20</f>
        <v>6.1999999999999993</v>
      </c>
      <c r="R15" s="16">
        <f>[11]Fevereiro!$K$21</f>
        <v>1.7999999999999998</v>
      </c>
      <c r="S15" s="16">
        <f>[11]Fevereiro!$K$22</f>
        <v>6.4</v>
      </c>
      <c r="T15" s="16">
        <f>[11]Fevereiro!$K$23</f>
        <v>14.399999999999999</v>
      </c>
      <c r="U15" s="16">
        <f>[11]Fevereiro!$K$24</f>
        <v>26.999999999999996</v>
      </c>
      <c r="V15" s="16">
        <f>[11]Fevereiro!$K$25</f>
        <v>33</v>
      </c>
      <c r="W15" s="16">
        <f>[11]Fevereiro!$K$26</f>
        <v>8.4</v>
      </c>
      <c r="X15" s="16">
        <f>[11]Fevereiro!$K$27</f>
        <v>0</v>
      </c>
      <c r="Y15" s="16">
        <f>[11]Fevereiro!$K$28</f>
        <v>28.799999999999997</v>
      </c>
      <c r="Z15" s="16">
        <f>[11]Fevereiro!$K$29</f>
        <v>13.799999999999997</v>
      </c>
      <c r="AA15" s="16">
        <f>[11]Fevereiro!$K$30</f>
        <v>31.799999999999997</v>
      </c>
      <c r="AB15" s="16">
        <f>[11]Fevereiro!$K$31</f>
        <v>0.8</v>
      </c>
      <c r="AC15" s="16">
        <f>[11]Fevereiro!$K$32</f>
        <v>0</v>
      </c>
      <c r="AD15" s="28">
        <f t="shared" si="4"/>
        <v>329.6</v>
      </c>
      <c r="AE15" s="30">
        <f t="shared" si="5"/>
        <v>49</v>
      </c>
      <c r="AF15" s="123">
        <f t="shared" si="6"/>
        <v>6</v>
      </c>
    </row>
    <row r="16" spans="1:34" ht="17.100000000000001" customHeight="1" x14ac:dyDescent="0.2">
      <c r="A16" s="131" t="s">
        <v>7</v>
      </c>
      <c r="B16" s="16">
        <f>[12]Fevereiro!$K$5</f>
        <v>0</v>
      </c>
      <c r="C16" s="16">
        <f>[12]Fevereiro!$K$6</f>
        <v>0</v>
      </c>
      <c r="D16" s="16">
        <f>[12]Fevereiro!$K$7</f>
        <v>0</v>
      </c>
      <c r="E16" s="16">
        <f>[12]Fevereiro!$K$8</f>
        <v>0</v>
      </c>
      <c r="F16" s="16">
        <f>[12]Fevereiro!$K$9</f>
        <v>0</v>
      </c>
      <c r="G16" s="16">
        <f>[12]Fevereiro!$K$10</f>
        <v>0</v>
      </c>
      <c r="H16" s="16">
        <f>[12]Fevereiro!$K$11</f>
        <v>0</v>
      </c>
      <c r="I16" s="16">
        <f>[12]Fevereiro!$K$12</f>
        <v>1</v>
      </c>
      <c r="J16" s="16">
        <f>[12]Fevereiro!$K$13</f>
        <v>1.4</v>
      </c>
      <c r="K16" s="16">
        <f>[12]Fevereiro!$K$14</f>
        <v>38</v>
      </c>
      <c r="L16" s="16">
        <f>[12]Fevereiro!$K$15</f>
        <v>20.199999999999989</v>
      </c>
      <c r="M16" s="16">
        <f>[12]Fevereiro!$K$16</f>
        <v>1.7999999999999998</v>
      </c>
      <c r="N16" s="16">
        <f>[12]Fevereiro!$K$17</f>
        <v>1.2</v>
      </c>
      <c r="O16" s="16">
        <f>[12]Fevereiro!$K$18</f>
        <v>5.6000000000000014</v>
      </c>
      <c r="P16" s="16">
        <f>[12]Fevereiro!$K$19</f>
        <v>1</v>
      </c>
      <c r="Q16" s="16">
        <f>[12]Fevereiro!$K$20</f>
        <v>0.4</v>
      </c>
      <c r="R16" s="16">
        <f>[12]Fevereiro!$K$21</f>
        <v>0.4</v>
      </c>
      <c r="S16" s="16">
        <f>[12]Fevereiro!$K$22</f>
        <v>0.2</v>
      </c>
      <c r="T16" s="16">
        <f>[12]Fevereiro!$K$23</f>
        <v>0.2</v>
      </c>
      <c r="U16" s="16">
        <f>[12]Fevereiro!$K$24</f>
        <v>0</v>
      </c>
      <c r="V16" s="16">
        <f>[12]Fevereiro!$K$25</f>
        <v>0.2</v>
      </c>
      <c r="W16" s="16">
        <f>[12]Fevereiro!$K$26</f>
        <v>0</v>
      </c>
      <c r="X16" s="16">
        <f>[12]Fevereiro!$K$27</f>
        <v>0</v>
      </c>
      <c r="Y16" s="16">
        <f>[12]Fevereiro!$K$28</f>
        <v>0</v>
      </c>
      <c r="Z16" s="16">
        <f>[12]Fevereiro!$K$29</f>
        <v>0.8</v>
      </c>
      <c r="AA16" s="16">
        <f>[12]Fevereiro!$K$30</f>
        <v>0.6</v>
      </c>
      <c r="AB16" s="16">
        <f>[12]Fevereiro!$K$31</f>
        <v>9.8000000000000007</v>
      </c>
      <c r="AC16" s="16">
        <f>[12]Fevereiro!$K$32</f>
        <v>4.2</v>
      </c>
      <c r="AD16" s="28">
        <f t="shared" si="4"/>
        <v>87</v>
      </c>
      <c r="AE16" s="30">
        <f t="shared" si="5"/>
        <v>38</v>
      </c>
      <c r="AF16" s="123">
        <f t="shared" si="6"/>
        <v>11</v>
      </c>
      <c r="AH16" t="s">
        <v>50</v>
      </c>
    </row>
    <row r="17" spans="1:35" ht="17.100000000000001" customHeight="1" x14ac:dyDescent="0.2">
      <c r="A17" s="131" t="s">
        <v>8</v>
      </c>
      <c r="B17" s="15">
        <f>[13]Fevereiro!$K$5</f>
        <v>0</v>
      </c>
      <c r="C17" s="15">
        <f>[13]Fevereiro!$K$6</f>
        <v>0</v>
      </c>
      <c r="D17" s="15">
        <f>[13]Fevereiro!$K$7</f>
        <v>0</v>
      </c>
      <c r="E17" s="15">
        <f>[13]Fevereiro!$K$8</f>
        <v>0</v>
      </c>
      <c r="F17" s="15">
        <f>[13]Fevereiro!$K$9</f>
        <v>0</v>
      </c>
      <c r="G17" s="15">
        <f>[13]Fevereiro!$K$10</f>
        <v>0</v>
      </c>
      <c r="H17" s="15">
        <f>[13]Fevereiro!$K$11</f>
        <v>0</v>
      </c>
      <c r="I17" s="15">
        <f>[13]Fevereiro!$K$12</f>
        <v>0.8</v>
      </c>
      <c r="J17" s="15">
        <f>[13]Fevereiro!$K$13</f>
        <v>44.2</v>
      </c>
      <c r="K17" s="15">
        <f>[13]Fevereiro!$K$14</f>
        <v>17.599999999999998</v>
      </c>
      <c r="L17" s="15">
        <f>[13]Fevereiro!$K$15</f>
        <v>5</v>
      </c>
      <c r="M17" s="15">
        <f>[13]Fevereiro!$K$16</f>
        <v>9.8000000000000007</v>
      </c>
      <c r="N17" s="15">
        <f>[13]Fevereiro!$K$17</f>
        <v>0</v>
      </c>
      <c r="O17" s="15">
        <f>[13]Fevereiro!$K$18</f>
        <v>0</v>
      </c>
      <c r="P17" s="15">
        <f>[13]Fevereiro!$K$19</f>
        <v>0</v>
      </c>
      <c r="Q17" s="15">
        <f>[13]Fevereiro!$K$20</f>
        <v>0</v>
      </c>
      <c r="R17" s="15">
        <f>[13]Fevereiro!$K$21</f>
        <v>0.4</v>
      </c>
      <c r="S17" s="15">
        <f>[13]Fevereiro!$K$22</f>
        <v>31.4</v>
      </c>
      <c r="T17" s="15">
        <f>[13]Fevereiro!$K$23</f>
        <v>86.4</v>
      </c>
      <c r="U17" s="15">
        <f>[13]Fevereiro!$K$24</f>
        <v>9.6</v>
      </c>
      <c r="V17" s="15">
        <f>[13]Fevereiro!$K$25</f>
        <v>0.2</v>
      </c>
      <c r="W17" s="15">
        <f>[13]Fevereiro!$K$26</f>
        <v>0</v>
      </c>
      <c r="X17" s="15">
        <f>[13]Fevereiro!$K$27</f>
        <v>0</v>
      </c>
      <c r="Y17" s="15">
        <f>[13]Fevereiro!$K$28</f>
        <v>0</v>
      </c>
      <c r="Z17" s="15">
        <f>[13]Fevereiro!$K$29</f>
        <v>0</v>
      </c>
      <c r="AA17" s="15">
        <f>[13]Fevereiro!$K$30</f>
        <v>0</v>
      </c>
      <c r="AB17" s="15">
        <f>[13]Fevereiro!$K$31</f>
        <v>0.8</v>
      </c>
      <c r="AC17" s="15">
        <f>[13]Fevereiro!$K$32</f>
        <v>6.8</v>
      </c>
      <c r="AD17" s="28">
        <f t="shared" si="4"/>
        <v>213</v>
      </c>
      <c r="AE17" s="30">
        <f t="shared" si="5"/>
        <v>86.4</v>
      </c>
      <c r="AF17" s="123">
        <f t="shared" si="6"/>
        <v>16</v>
      </c>
    </row>
    <row r="18" spans="1:35" ht="17.100000000000001" customHeight="1" x14ac:dyDescent="0.2">
      <c r="A18" s="131" t="s">
        <v>9</v>
      </c>
      <c r="B18" s="15">
        <f>[14]Fevereiro!$K$5</f>
        <v>0</v>
      </c>
      <c r="C18" s="15">
        <f>[14]Fevereiro!$K$6</f>
        <v>0</v>
      </c>
      <c r="D18" s="15">
        <f>[14]Fevereiro!$K$7</f>
        <v>0</v>
      </c>
      <c r="E18" s="15">
        <f>[14]Fevereiro!$K$8</f>
        <v>0</v>
      </c>
      <c r="F18" s="15">
        <f>[14]Fevereiro!$K$9</f>
        <v>0</v>
      </c>
      <c r="G18" s="15">
        <f>[14]Fevereiro!$K$10</f>
        <v>0</v>
      </c>
      <c r="H18" s="15">
        <f>[14]Fevereiro!$K$11</f>
        <v>0</v>
      </c>
      <c r="I18" s="15">
        <f>[14]Fevereiro!$K$12</f>
        <v>0.2</v>
      </c>
      <c r="J18" s="15">
        <f>[14]Fevereiro!$K$13</f>
        <v>0.2</v>
      </c>
      <c r="K18" s="15">
        <f>[14]Fevereiro!$K$14</f>
        <v>7.6</v>
      </c>
      <c r="L18" s="15">
        <f>[14]Fevereiro!$K$15</f>
        <v>0.2</v>
      </c>
      <c r="M18" s="16">
        <f>[14]Fevereiro!$K$16</f>
        <v>48.599999999999994</v>
      </c>
      <c r="N18" s="16">
        <f>[14]Fevereiro!$K$17</f>
        <v>0.2</v>
      </c>
      <c r="O18" s="16">
        <f>[14]Fevereiro!$K$18</f>
        <v>0</v>
      </c>
      <c r="P18" s="16">
        <f>[14]Fevereiro!$K$19</f>
        <v>0</v>
      </c>
      <c r="Q18" s="16">
        <f>[14]Fevereiro!$K$20</f>
        <v>0</v>
      </c>
      <c r="R18" s="16">
        <f>[14]Fevereiro!$K$21</f>
        <v>20.8</v>
      </c>
      <c r="S18" s="16">
        <f>[14]Fevereiro!$K$22</f>
        <v>1.6</v>
      </c>
      <c r="T18" s="16">
        <f>[14]Fevereiro!$K$23</f>
        <v>42.4</v>
      </c>
      <c r="U18" s="16">
        <f>[14]Fevereiro!$K$24</f>
        <v>37.999999999999993</v>
      </c>
      <c r="V18" s="16">
        <f>[14]Fevereiro!$K$25</f>
        <v>0.2</v>
      </c>
      <c r="W18" s="16">
        <f>[14]Fevereiro!$K$26</f>
        <v>0</v>
      </c>
      <c r="X18" s="16">
        <f>[14]Fevereiro!$K$27</f>
        <v>0</v>
      </c>
      <c r="Y18" s="16">
        <f>[14]Fevereiro!$K$28</f>
        <v>0</v>
      </c>
      <c r="Z18" s="16">
        <f>[14]Fevereiro!$K$29</f>
        <v>0</v>
      </c>
      <c r="AA18" s="16">
        <f>[14]Fevereiro!$K$30</f>
        <v>0</v>
      </c>
      <c r="AB18" s="16">
        <f>[14]Fevereiro!$K$31</f>
        <v>7.4</v>
      </c>
      <c r="AC18" s="16">
        <f>[14]Fevereiro!$K$32</f>
        <v>26.4</v>
      </c>
      <c r="AD18" s="28">
        <f t="shared" si="4"/>
        <v>193.79999999999998</v>
      </c>
      <c r="AE18" s="30">
        <f t="shared" si="5"/>
        <v>48.599999999999994</v>
      </c>
      <c r="AF18" s="123">
        <f t="shared" si="6"/>
        <v>15</v>
      </c>
      <c r="AG18" s="23" t="s">
        <v>50</v>
      </c>
      <c r="AH18" s="23" t="s">
        <v>50</v>
      </c>
    </row>
    <row r="19" spans="1:35" ht="17.100000000000001" customHeight="1" x14ac:dyDescent="0.2">
      <c r="A19" s="131" t="s">
        <v>47</v>
      </c>
      <c r="B19" s="16">
        <f>[15]Fevereiro!$K$5</f>
        <v>33.400000000000006</v>
      </c>
      <c r="C19" s="16">
        <f>[15]Fevereiro!$K$6</f>
        <v>0</v>
      </c>
      <c r="D19" s="16">
        <f>[15]Fevereiro!$K$7</f>
        <v>0</v>
      </c>
      <c r="E19" s="16">
        <f>[15]Fevereiro!$K$8</f>
        <v>0</v>
      </c>
      <c r="F19" s="16">
        <f>[15]Fevereiro!$K$9</f>
        <v>0</v>
      </c>
      <c r="G19" s="16">
        <f>[15]Fevereiro!$K$10</f>
        <v>0</v>
      </c>
      <c r="H19" s="16">
        <f>[15]Fevereiro!$K$11</f>
        <v>0</v>
      </c>
      <c r="I19" s="16">
        <f>[15]Fevereiro!$K$12</f>
        <v>0</v>
      </c>
      <c r="J19" s="16">
        <f>[15]Fevereiro!$K$13</f>
        <v>2.4</v>
      </c>
      <c r="K19" s="16">
        <f>[15]Fevereiro!$K$14</f>
        <v>17.600000000000001</v>
      </c>
      <c r="L19" s="16">
        <f>[15]Fevereiro!$K$15</f>
        <v>0.8</v>
      </c>
      <c r="M19" s="16" t="str">
        <f>[15]Fevereiro!$K$16</f>
        <v>*</v>
      </c>
      <c r="N19" s="16">
        <f>[15]Fevereiro!$K$17</f>
        <v>22.799999999999997</v>
      </c>
      <c r="O19" s="16">
        <f>[15]Fevereiro!$K$18</f>
        <v>2.6</v>
      </c>
      <c r="P19" s="16">
        <f>[15]Fevereiro!$K$19</f>
        <v>0</v>
      </c>
      <c r="Q19" s="16">
        <f>[15]Fevereiro!$K$20</f>
        <v>0</v>
      </c>
      <c r="R19" s="16">
        <f>[15]Fevereiro!$K$21</f>
        <v>0</v>
      </c>
      <c r="S19" s="16">
        <f>[15]Fevereiro!$K$22</f>
        <v>1.6</v>
      </c>
      <c r="T19" s="16">
        <f>[15]Fevereiro!$K$23</f>
        <v>4.9999999999999991</v>
      </c>
      <c r="U19" s="16">
        <f>[15]Fevereiro!$K$24</f>
        <v>2.4</v>
      </c>
      <c r="V19" s="16">
        <f>[15]Fevereiro!$K$25</f>
        <v>1</v>
      </c>
      <c r="W19" s="16">
        <f>[15]Fevereiro!$K$26</f>
        <v>0</v>
      </c>
      <c r="X19" s="16">
        <f>[15]Fevereiro!$K$27</f>
        <v>0</v>
      </c>
      <c r="Y19" s="16">
        <f>[15]Fevereiro!$K$28</f>
        <v>0</v>
      </c>
      <c r="Z19" s="16">
        <f>[15]Fevereiro!$K$29</f>
        <v>0</v>
      </c>
      <c r="AA19" s="16" t="str">
        <f>[15]Fevereiro!$K$30</f>
        <v>*</v>
      </c>
      <c r="AB19" s="16">
        <f>[15]Fevereiro!$K$31</f>
        <v>0</v>
      </c>
      <c r="AC19" s="16">
        <f>[15]Fevereiro!$K$32</f>
        <v>0</v>
      </c>
      <c r="AD19" s="28">
        <f t="shared" si="4"/>
        <v>89.6</v>
      </c>
      <c r="AE19" s="30">
        <f t="shared" si="5"/>
        <v>33.400000000000006</v>
      </c>
      <c r="AF19" s="123">
        <f t="shared" si="6"/>
        <v>16</v>
      </c>
    </row>
    <row r="20" spans="1:35" ht="17.100000000000001" customHeight="1" x14ac:dyDescent="0.2">
      <c r="A20" s="131" t="s">
        <v>10</v>
      </c>
      <c r="B20" s="16">
        <f>[16]Fevereiro!$K$5</f>
        <v>0</v>
      </c>
      <c r="C20" s="16">
        <f>[16]Fevereiro!$K$6</f>
        <v>0</v>
      </c>
      <c r="D20" s="16">
        <f>[16]Fevereiro!$K$7</f>
        <v>0</v>
      </c>
      <c r="E20" s="16">
        <f>[16]Fevereiro!$K$8</f>
        <v>0</v>
      </c>
      <c r="F20" s="16">
        <f>[16]Fevereiro!$K$9</f>
        <v>0</v>
      </c>
      <c r="G20" s="16">
        <f>[16]Fevereiro!$K$10</f>
        <v>0</v>
      </c>
      <c r="H20" s="16">
        <f>[16]Fevereiro!$K$11</f>
        <v>0.8</v>
      </c>
      <c r="I20" s="16">
        <f>[16]Fevereiro!$K$12</f>
        <v>7</v>
      </c>
      <c r="J20" s="16">
        <f>[16]Fevereiro!$K$13</f>
        <v>0.4</v>
      </c>
      <c r="K20" s="16">
        <f>[16]Fevereiro!$K$14</f>
        <v>20.799999999999997</v>
      </c>
      <c r="L20" s="16">
        <f>[16]Fevereiro!$K$15</f>
        <v>9.6</v>
      </c>
      <c r="M20" s="16">
        <f>[16]Fevereiro!$K$16</f>
        <v>1.2</v>
      </c>
      <c r="N20" s="16">
        <f>[16]Fevereiro!$K$17</f>
        <v>0</v>
      </c>
      <c r="O20" s="16">
        <f>[16]Fevereiro!$K$18</f>
        <v>0</v>
      </c>
      <c r="P20" s="16">
        <f>[16]Fevereiro!$K$19</f>
        <v>0</v>
      </c>
      <c r="Q20" s="16">
        <f>[16]Fevereiro!$K$20</f>
        <v>0</v>
      </c>
      <c r="R20" s="16">
        <f>[16]Fevereiro!$K$21</f>
        <v>29.2</v>
      </c>
      <c r="S20" s="16">
        <f>[16]Fevereiro!$K$22</f>
        <v>4.8000000000000007</v>
      </c>
      <c r="T20" s="16">
        <f>[16]Fevereiro!$K$23</f>
        <v>40.600000000000009</v>
      </c>
      <c r="U20" s="16">
        <f>[16]Fevereiro!$K$24</f>
        <v>13.6</v>
      </c>
      <c r="V20" s="16">
        <f>[16]Fevereiro!$K$25</f>
        <v>0.4</v>
      </c>
      <c r="W20" s="16">
        <f>[16]Fevereiro!$K$26</f>
        <v>0</v>
      </c>
      <c r="X20" s="16">
        <f>[16]Fevereiro!$K$27</f>
        <v>0</v>
      </c>
      <c r="Y20" s="16">
        <f>[16]Fevereiro!$K$28</f>
        <v>0</v>
      </c>
      <c r="Z20" s="16">
        <f>[16]Fevereiro!$K$29</f>
        <v>0</v>
      </c>
      <c r="AA20" s="16">
        <f>[16]Fevereiro!$K$30</f>
        <v>31.8</v>
      </c>
      <c r="AB20" s="16">
        <f>[16]Fevereiro!$K$31</f>
        <v>2.2000000000000002</v>
      </c>
      <c r="AC20" s="16">
        <f>[16]Fevereiro!$K$32</f>
        <v>28.4</v>
      </c>
      <c r="AD20" s="28">
        <f t="shared" si="4"/>
        <v>190.8</v>
      </c>
      <c r="AE20" s="30">
        <f t="shared" si="5"/>
        <v>40.600000000000009</v>
      </c>
      <c r="AF20" s="123">
        <f t="shared" si="6"/>
        <v>14</v>
      </c>
    </row>
    <row r="21" spans="1:35" ht="17.100000000000001" customHeight="1" x14ac:dyDescent="0.2">
      <c r="A21" s="131" t="s">
        <v>11</v>
      </c>
      <c r="B21" s="16">
        <f>[17]Fevereiro!$K$5</f>
        <v>0</v>
      </c>
      <c r="C21" s="16">
        <f>[17]Fevereiro!$K$6</f>
        <v>0</v>
      </c>
      <c r="D21" s="16">
        <f>[17]Fevereiro!$K$7</f>
        <v>0</v>
      </c>
      <c r="E21" s="16">
        <f>[17]Fevereiro!$K$8</f>
        <v>0</v>
      </c>
      <c r="F21" s="16">
        <f>[17]Fevereiro!$K$9</f>
        <v>0</v>
      </c>
      <c r="G21" s="16">
        <f>[17]Fevereiro!$K$10</f>
        <v>0</v>
      </c>
      <c r="H21" s="16">
        <f>[17]Fevereiro!$K$11</f>
        <v>11.2</v>
      </c>
      <c r="I21" s="16">
        <f>[17]Fevereiro!$K$12</f>
        <v>0.4</v>
      </c>
      <c r="J21" s="16">
        <f>[17]Fevereiro!$K$13</f>
        <v>4.4000000000000004</v>
      </c>
      <c r="K21" s="16">
        <f>[17]Fevereiro!$K$14</f>
        <v>3.2</v>
      </c>
      <c r="L21" s="16">
        <f>[17]Fevereiro!$K$15</f>
        <v>0.4</v>
      </c>
      <c r="M21" s="16">
        <f>[17]Fevereiro!$K$16</f>
        <v>8</v>
      </c>
      <c r="N21" s="16">
        <f>[17]Fevereiro!$K$17</f>
        <v>2.2000000000000002</v>
      </c>
      <c r="O21" s="16">
        <f>[17]Fevereiro!$K$18</f>
        <v>6</v>
      </c>
      <c r="P21" s="16">
        <f>[17]Fevereiro!$K$19</f>
        <v>0</v>
      </c>
      <c r="Q21" s="16">
        <f>[17]Fevereiro!$K$20</f>
        <v>0.4</v>
      </c>
      <c r="R21" s="16">
        <f>[17]Fevereiro!$K$21</f>
        <v>0.6</v>
      </c>
      <c r="S21" s="16">
        <f>[17]Fevereiro!$K$22</f>
        <v>2.4000000000000004</v>
      </c>
      <c r="T21" s="16">
        <f>[17]Fevereiro!$K$23</f>
        <v>9.3999999999999986</v>
      </c>
      <c r="U21" s="16">
        <f>[17]Fevereiro!$K$24</f>
        <v>0</v>
      </c>
      <c r="V21" s="16">
        <f>[17]Fevereiro!$K$25</f>
        <v>0</v>
      </c>
      <c r="W21" s="16">
        <f>[17]Fevereiro!$K$26</f>
        <v>1.6</v>
      </c>
      <c r="X21" s="16">
        <f>[17]Fevereiro!$K$27</f>
        <v>0</v>
      </c>
      <c r="Y21" s="16">
        <f>[17]Fevereiro!$K$28</f>
        <v>0</v>
      </c>
      <c r="Z21" s="16">
        <f>[17]Fevereiro!$K$29</f>
        <v>0.60000000000000009</v>
      </c>
      <c r="AA21" s="16">
        <f>[17]Fevereiro!$K$30</f>
        <v>8.6</v>
      </c>
      <c r="AB21" s="16">
        <f>[17]Fevereiro!$K$31</f>
        <v>4.8000000000000007</v>
      </c>
      <c r="AC21" s="16">
        <f>[17]Fevereiro!$K$32</f>
        <v>5.2</v>
      </c>
      <c r="AD21" s="28">
        <f t="shared" si="4"/>
        <v>69.400000000000006</v>
      </c>
      <c r="AE21" s="30">
        <f t="shared" si="5"/>
        <v>11.2</v>
      </c>
      <c r="AF21" s="123">
        <f t="shared" si="6"/>
        <v>11</v>
      </c>
      <c r="AG21" s="23" t="s">
        <v>50</v>
      </c>
      <c r="AH21" s="23" t="s">
        <v>50</v>
      </c>
    </row>
    <row r="22" spans="1:35" ht="17.100000000000001" customHeight="1" x14ac:dyDescent="0.2">
      <c r="A22" s="131" t="s">
        <v>12</v>
      </c>
      <c r="B22" s="16">
        <f>[18]Fevereiro!$K$5</f>
        <v>0.4</v>
      </c>
      <c r="C22" s="16">
        <f>[18]Fevereiro!$K$6</f>
        <v>0.4</v>
      </c>
      <c r="D22" s="16">
        <f>[18]Fevereiro!$K$7</f>
        <v>0.2</v>
      </c>
      <c r="E22" s="16">
        <f>[18]Fevereiro!$K$8</f>
        <v>0.4</v>
      </c>
      <c r="F22" s="16">
        <f>[18]Fevereiro!$K$9</f>
        <v>0.60000000000000009</v>
      </c>
      <c r="G22" s="16">
        <f>[18]Fevereiro!$K$10</f>
        <v>0.4</v>
      </c>
      <c r="H22" s="16">
        <f>[18]Fevereiro!$K$11</f>
        <v>0.4</v>
      </c>
      <c r="I22" s="16">
        <f>[18]Fevereiro!$K$12</f>
        <v>0.4</v>
      </c>
      <c r="J22" s="16">
        <f>[18]Fevereiro!$K$13</f>
        <v>0.2</v>
      </c>
      <c r="K22" s="16">
        <f>[18]Fevereiro!$K$14</f>
        <v>0.60000000000000009</v>
      </c>
      <c r="L22" s="16">
        <f>[18]Fevereiro!$K$15</f>
        <v>0.4</v>
      </c>
      <c r="M22" s="16">
        <f>[18]Fevereiro!$K$16</f>
        <v>0.4</v>
      </c>
      <c r="N22" s="16">
        <f>[18]Fevereiro!$K$17</f>
        <v>0.2</v>
      </c>
      <c r="O22" s="16">
        <f>[18]Fevereiro!$K$18</f>
        <v>0.4</v>
      </c>
      <c r="P22" s="16">
        <f>[18]Fevereiro!$K$19</f>
        <v>0.60000000000000009</v>
      </c>
      <c r="Q22" s="16">
        <f>[18]Fevereiro!$K$20</f>
        <v>0.2</v>
      </c>
      <c r="R22" s="16">
        <f>[18]Fevereiro!$K$21</f>
        <v>0.60000000000000009</v>
      </c>
      <c r="S22" s="16">
        <f>[18]Fevereiro!$K$22</f>
        <v>0.2</v>
      </c>
      <c r="T22" s="16">
        <f>[18]Fevereiro!$K$23</f>
        <v>0.4</v>
      </c>
      <c r="U22" s="16">
        <f>[18]Fevereiro!$K$24</f>
        <v>0.4</v>
      </c>
      <c r="V22" s="16">
        <f>[18]Fevereiro!$K$25</f>
        <v>0.4</v>
      </c>
      <c r="W22" s="16">
        <f>[18]Fevereiro!$K$26</f>
        <v>0.4</v>
      </c>
      <c r="X22" s="16">
        <f>[18]Fevereiro!$K$27</f>
        <v>0.2</v>
      </c>
      <c r="Y22" s="16">
        <f>[18]Fevereiro!$K$28</f>
        <v>0.2</v>
      </c>
      <c r="Z22" s="16">
        <f>[18]Fevereiro!$K$29</f>
        <v>0.2</v>
      </c>
      <c r="AA22" s="16">
        <f>[18]Fevereiro!$K$30</f>
        <v>0</v>
      </c>
      <c r="AB22" s="16">
        <f>[18]Fevereiro!$K$31</f>
        <v>0</v>
      </c>
      <c r="AC22" s="16">
        <f>[18]Fevereiro!$K$32</f>
        <v>0</v>
      </c>
      <c r="AD22" s="28">
        <f t="shared" si="4"/>
        <v>9.2000000000000011</v>
      </c>
      <c r="AE22" s="30">
        <f t="shared" si="5"/>
        <v>0.60000000000000009</v>
      </c>
      <c r="AF22" s="123">
        <f t="shared" si="6"/>
        <v>3</v>
      </c>
    </row>
    <row r="23" spans="1:35" ht="17.100000000000001" customHeight="1" x14ac:dyDescent="0.2">
      <c r="A23" s="131" t="s">
        <v>13</v>
      </c>
      <c r="B23" s="16">
        <f>[19]Fevereiro!$K$5</f>
        <v>132.19999999999999</v>
      </c>
      <c r="C23" s="16">
        <f>[19]Fevereiro!$K$6</f>
        <v>0.60000000000000009</v>
      </c>
      <c r="D23" s="16">
        <f>[19]Fevereiro!$K$7</f>
        <v>0</v>
      </c>
      <c r="E23" s="16">
        <f>[19]Fevereiro!$K$8</f>
        <v>0</v>
      </c>
      <c r="F23" s="16">
        <f>[19]Fevereiro!$K$9</f>
        <v>2</v>
      </c>
      <c r="G23" s="16">
        <f>[19]Fevereiro!$K$10</f>
        <v>0</v>
      </c>
      <c r="H23" s="16">
        <f>[19]Fevereiro!$K$11</f>
        <v>0</v>
      </c>
      <c r="I23" s="16">
        <f>[19]Fevereiro!$K$12</f>
        <v>0</v>
      </c>
      <c r="J23" s="16">
        <f>[19]Fevereiro!$K$13</f>
        <v>0</v>
      </c>
      <c r="K23" s="16">
        <f>[19]Fevereiro!$K$14</f>
        <v>24.399999999999995</v>
      </c>
      <c r="L23" s="16">
        <f>[19]Fevereiro!$K$15</f>
        <v>37.199999999999996</v>
      </c>
      <c r="M23" s="16">
        <f>[19]Fevereiro!$K$16</f>
        <v>20.999999999999996</v>
      </c>
      <c r="N23" s="16">
        <f>[19]Fevereiro!$K$17</f>
        <v>0</v>
      </c>
      <c r="O23" s="16">
        <f>[19]Fevereiro!$K$18</f>
        <v>11.799999999999999</v>
      </c>
      <c r="P23" s="16">
        <f>[19]Fevereiro!$K$19</f>
        <v>0.2</v>
      </c>
      <c r="Q23" s="16">
        <f>[19]Fevereiro!$K$20</f>
        <v>0</v>
      </c>
      <c r="R23" s="16">
        <f>[19]Fevereiro!$K$21</f>
        <v>9.1999999999999993</v>
      </c>
      <c r="S23" s="16">
        <f>[19]Fevereiro!$K$22</f>
        <v>7.1999999999999993</v>
      </c>
      <c r="T23" s="16">
        <f>[19]Fevereiro!$K$23</f>
        <v>0.8</v>
      </c>
      <c r="U23" s="16">
        <f>[19]Fevereiro!$K$24</f>
        <v>5.8</v>
      </c>
      <c r="V23" s="16">
        <f>[19]Fevereiro!$K$25</f>
        <v>0</v>
      </c>
      <c r="W23" s="16">
        <f>[19]Fevereiro!$K$26</f>
        <v>0</v>
      </c>
      <c r="X23" s="16">
        <f>[19]Fevereiro!$K$27</f>
        <v>0</v>
      </c>
      <c r="Y23" s="16">
        <f>[19]Fevereiro!$K$28</f>
        <v>17</v>
      </c>
      <c r="Z23" s="16">
        <f>[19]Fevereiro!$K$29</f>
        <v>0.8</v>
      </c>
      <c r="AA23" s="16">
        <f>[19]Fevereiro!$K$30</f>
        <v>12.4</v>
      </c>
      <c r="AB23" s="16">
        <f>[19]Fevereiro!$K$31</f>
        <v>0</v>
      </c>
      <c r="AC23" s="16">
        <f>[19]Fevereiro!$K$32</f>
        <v>6</v>
      </c>
      <c r="AD23" s="28">
        <f t="shared" si="4"/>
        <v>288.59999999999997</v>
      </c>
      <c r="AE23" s="30">
        <f t="shared" si="5"/>
        <v>132.19999999999999</v>
      </c>
      <c r="AF23" s="123">
        <f t="shared" si="6"/>
        <v>12</v>
      </c>
    </row>
    <row r="24" spans="1:35" ht="17.100000000000001" customHeight="1" x14ac:dyDescent="0.2">
      <c r="A24" s="131" t="s">
        <v>14</v>
      </c>
      <c r="B24" s="16">
        <f>[20]Fevereiro!$K$5</f>
        <v>0</v>
      </c>
      <c r="C24" s="16">
        <f>[20]Fevereiro!$K$6</f>
        <v>0</v>
      </c>
      <c r="D24" s="16">
        <f>[20]Fevereiro!$K$7</f>
        <v>0</v>
      </c>
      <c r="E24" s="16">
        <f>[20]Fevereiro!$K$8</f>
        <v>0</v>
      </c>
      <c r="F24" s="16">
        <f>[20]Fevereiro!$K$9</f>
        <v>3</v>
      </c>
      <c r="G24" s="16">
        <f>[20]Fevereiro!$K$10</f>
        <v>0</v>
      </c>
      <c r="H24" s="16">
        <f>[20]Fevereiro!$K$11</f>
        <v>1</v>
      </c>
      <c r="I24" s="16">
        <f>[20]Fevereiro!$K$12</f>
        <v>0</v>
      </c>
      <c r="J24" s="16">
        <f>[20]Fevereiro!$K$13</f>
        <v>0</v>
      </c>
      <c r="K24" s="16">
        <f>[20]Fevereiro!$K$14</f>
        <v>0</v>
      </c>
      <c r="L24" s="16">
        <f>[20]Fevereiro!$K$15</f>
        <v>0</v>
      </c>
      <c r="M24" s="16">
        <f>[20]Fevereiro!$K$16</f>
        <v>0</v>
      </c>
      <c r="N24" s="16">
        <f>[20]Fevereiro!$K$17</f>
        <v>7</v>
      </c>
      <c r="O24" s="16">
        <f>[20]Fevereiro!$K$18</f>
        <v>2.6</v>
      </c>
      <c r="P24" s="16">
        <f>[20]Fevereiro!$K$19</f>
        <v>0</v>
      </c>
      <c r="Q24" s="16">
        <f>[20]Fevereiro!$K$20</f>
        <v>0</v>
      </c>
      <c r="R24" s="16">
        <f>[20]Fevereiro!$K$21</f>
        <v>0</v>
      </c>
      <c r="S24" s="16">
        <f>[20]Fevereiro!$K$22</f>
        <v>26.799999999999997</v>
      </c>
      <c r="T24" s="16">
        <f>[20]Fevereiro!$K$23</f>
        <v>8.6</v>
      </c>
      <c r="U24" s="16">
        <f>[20]Fevereiro!$K$24</f>
        <v>0.2</v>
      </c>
      <c r="V24" s="16">
        <f>[20]Fevereiro!$K$25</f>
        <v>0</v>
      </c>
      <c r="W24" s="16">
        <f>[20]Fevereiro!$K$26</f>
        <v>0.2</v>
      </c>
      <c r="X24" s="16">
        <f>[20]Fevereiro!$K$27</f>
        <v>0</v>
      </c>
      <c r="Y24" s="16">
        <f>[20]Fevereiro!$K$28</f>
        <v>0</v>
      </c>
      <c r="Z24" s="16">
        <f>[20]Fevereiro!$K$29</f>
        <v>0.4</v>
      </c>
      <c r="AA24" s="16">
        <f>[20]Fevereiro!$K$30</f>
        <v>8.6</v>
      </c>
      <c r="AB24" s="16">
        <f>[20]Fevereiro!$K$31</f>
        <v>0</v>
      </c>
      <c r="AC24" s="16">
        <f>[20]Fevereiro!$K$32</f>
        <v>0</v>
      </c>
      <c r="AD24" s="28">
        <f t="shared" si="4"/>
        <v>58.400000000000006</v>
      </c>
      <c r="AE24" s="30">
        <f t="shared" si="5"/>
        <v>26.799999999999997</v>
      </c>
      <c r="AF24" s="123">
        <f t="shared" si="6"/>
        <v>18</v>
      </c>
    </row>
    <row r="25" spans="1:35" ht="17.100000000000001" customHeight="1" x14ac:dyDescent="0.2">
      <c r="A25" s="131" t="s">
        <v>15</v>
      </c>
      <c r="B25" s="16">
        <f>[21]Fevereiro!$K$5</f>
        <v>0</v>
      </c>
      <c r="C25" s="16">
        <f>[21]Fevereiro!$K$6</f>
        <v>0</v>
      </c>
      <c r="D25" s="16">
        <f>[21]Fevereiro!$K$7</f>
        <v>0</v>
      </c>
      <c r="E25" s="16">
        <f>[21]Fevereiro!$K$8</f>
        <v>0</v>
      </c>
      <c r="F25" s="16">
        <f>[21]Fevereiro!$K$9</f>
        <v>0</v>
      </c>
      <c r="G25" s="16">
        <f>[21]Fevereiro!$K$10</f>
        <v>0</v>
      </c>
      <c r="H25" s="16">
        <f>[21]Fevereiro!$K$11</f>
        <v>8.1999999999999993</v>
      </c>
      <c r="I25" s="16">
        <f>[21]Fevereiro!$K$12</f>
        <v>14.399999999999999</v>
      </c>
      <c r="J25" s="16">
        <f>[21]Fevereiro!$K$13</f>
        <v>4.6000000000000005</v>
      </c>
      <c r="K25" s="16">
        <f>[21]Fevereiro!$K$14</f>
        <v>20.599999999999998</v>
      </c>
      <c r="L25" s="16">
        <f>[21]Fevereiro!$K$15</f>
        <v>3</v>
      </c>
      <c r="M25" s="16">
        <f>[21]Fevereiro!$K$16</f>
        <v>22.2</v>
      </c>
      <c r="N25" s="16">
        <f>[21]Fevereiro!$K$17</f>
        <v>0.2</v>
      </c>
      <c r="O25" s="16">
        <f>[21]Fevereiro!$K$18</f>
        <v>0</v>
      </c>
      <c r="P25" s="16">
        <f>[21]Fevereiro!$K$19</f>
        <v>0</v>
      </c>
      <c r="Q25" s="16">
        <f>[21]Fevereiro!$K$20</f>
        <v>2.8000000000000003</v>
      </c>
      <c r="R25" s="16">
        <f>[21]Fevereiro!$K$21</f>
        <v>57.600000000000009</v>
      </c>
      <c r="S25" s="16">
        <f>[21]Fevereiro!$K$22</f>
        <v>9.8000000000000007</v>
      </c>
      <c r="T25" s="16">
        <f>[21]Fevereiro!$K$23</f>
        <v>47.4</v>
      </c>
      <c r="U25" s="16">
        <f>[21]Fevereiro!$K$24</f>
        <v>20.399999999999999</v>
      </c>
      <c r="V25" s="16">
        <f>[21]Fevereiro!$K$25</f>
        <v>0.2</v>
      </c>
      <c r="W25" s="16">
        <f>[21]Fevereiro!$K$26</f>
        <v>0</v>
      </c>
      <c r="X25" s="16">
        <f>[21]Fevereiro!$K$27</f>
        <v>0</v>
      </c>
      <c r="Y25" s="16">
        <f>[21]Fevereiro!$K$28</f>
        <v>0</v>
      </c>
      <c r="Z25" s="16">
        <f>[21]Fevereiro!$K$29</f>
        <v>3.2</v>
      </c>
      <c r="AA25" s="16">
        <f>[21]Fevereiro!$K$30</f>
        <v>10.399999999999999</v>
      </c>
      <c r="AB25" s="16">
        <f>[21]Fevereiro!$K$31</f>
        <v>3</v>
      </c>
      <c r="AC25" s="16">
        <f>[21]Fevereiro!$K$32</f>
        <v>0.4</v>
      </c>
      <c r="AD25" s="28">
        <f t="shared" si="4"/>
        <v>228.40000000000003</v>
      </c>
      <c r="AE25" s="30">
        <f t="shared" si="5"/>
        <v>57.600000000000009</v>
      </c>
      <c r="AF25" s="123">
        <f t="shared" si="6"/>
        <v>11</v>
      </c>
    </row>
    <row r="26" spans="1:35" ht="17.100000000000001" customHeight="1" x14ac:dyDescent="0.2">
      <c r="A26" s="131" t="s">
        <v>16</v>
      </c>
      <c r="B26" s="15" t="str">
        <f>[22]Fevereiro!$K$5</f>
        <v>*</v>
      </c>
      <c r="C26" s="15" t="str">
        <f>[22]Fevereiro!$K$6</f>
        <v>*</v>
      </c>
      <c r="D26" s="15" t="str">
        <f>[22]Fevereiro!$K$7</f>
        <v>*</v>
      </c>
      <c r="E26" s="15" t="str">
        <f>[22]Fevereiro!$K$8</f>
        <v>*</v>
      </c>
      <c r="F26" s="15" t="str">
        <f>[22]Fevereiro!$K$9</f>
        <v>*</v>
      </c>
      <c r="G26" s="15" t="str">
        <f>[22]Fevereiro!$K$10</f>
        <v>*</v>
      </c>
      <c r="H26" s="15" t="str">
        <f>[22]Fevereiro!$K$11</f>
        <v>*</v>
      </c>
      <c r="I26" s="15" t="str">
        <f>[22]Fevereiro!$K$12</f>
        <v>*</v>
      </c>
      <c r="J26" s="15" t="str">
        <f>[22]Fevereiro!$K$13</f>
        <v>*</v>
      </c>
      <c r="K26" s="15" t="str">
        <f>[22]Fevereiro!$K$14</f>
        <v>*</v>
      </c>
      <c r="L26" s="15" t="str">
        <f>[22]Fevereiro!$K$15</f>
        <v>*</v>
      </c>
      <c r="M26" s="15" t="str">
        <f>[22]Fevereiro!$K$16</f>
        <v>*</v>
      </c>
      <c r="N26" s="16" t="str">
        <f>[22]Fevereiro!$K$17</f>
        <v>*</v>
      </c>
      <c r="O26" s="16" t="str">
        <f>[22]Fevereiro!$K$18</f>
        <v>*</v>
      </c>
      <c r="P26" s="16" t="str">
        <f>[22]Fevereiro!$K$19</f>
        <v>*</v>
      </c>
      <c r="Q26" s="16" t="str">
        <f>[22]Fevereiro!$K$20</f>
        <v>*</v>
      </c>
      <c r="R26" s="16" t="str">
        <f>[22]Fevereiro!$K$21</f>
        <v>*</v>
      </c>
      <c r="S26" s="16" t="str">
        <f>[22]Fevereiro!$K$22</f>
        <v>*</v>
      </c>
      <c r="T26" s="16" t="str">
        <f>[22]Fevereiro!$K$23</f>
        <v>*</v>
      </c>
      <c r="U26" s="16" t="str">
        <f>[22]Fevereiro!$K$24</f>
        <v>*</v>
      </c>
      <c r="V26" s="16" t="str">
        <f>[22]Fevereiro!$K$25</f>
        <v>*</v>
      </c>
      <c r="W26" s="16" t="str">
        <f>[22]Fevereiro!$K$26</f>
        <v>*</v>
      </c>
      <c r="X26" s="16" t="str">
        <f>[22]Fevereiro!$K$27</f>
        <v>*</v>
      </c>
      <c r="Y26" s="16" t="str">
        <f>[22]Fevereiro!$K$28</f>
        <v>*</v>
      </c>
      <c r="Z26" s="16" t="str">
        <f>[22]Fevereiro!$K$29</f>
        <v>*</v>
      </c>
      <c r="AA26" s="16" t="str">
        <f>[22]Fevereiro!$K$30</f>
        <v>*</v>
      </c>
      <c r="AB26" s="16" t="str">
        <f>[22]Fevereiro!$K$31</f>
        <v>*</v>
      </c>
      <c r="AC26" s="16" t="str">
        <f>[22]Fevereiro!$K$32</f>
        <v>*</v>
      </c>
      <c r="AD26" s="28" t="s">
        <v>133</v>
      </c>
      <c r="AE26" s="30" t="s">
        <v>133</v>
      </c>
      <c r="AF26" s="123" t="s">
        <v>133</v>
      </c>
      <c r="AH26" s="23" t="s">
        <v>50</v>
      </c>
    </row>
    <row r="27" spans="1:35" ht="17.100000000000001" customHeight="1" x14ac:dyDescent="0.2">
      <c r="A27" s="131" t="s">
        <v>17</v>
      </c>
      <c r="B27" s="16">
        <f>[23]Fevereiro!$K$5</f>
        <v>0</v>
      </c>
      <c r="C27" s="16">
        <f>[23]Fevereiro!$K$6</f>
        <v>0</v>
      </c>
      <c r="D27" s="16">
        <f>[23]Fevereiro!$K$7</f>
        <v>0</v>
      </c>
      <c r="E27" s="16">
        <f>[23]Fevereiro!$K$8</f>
        <v>0</v>
      </c>
      <c r="F27" s="16">
        <f>[23]Fevereiro!$K$9</f>
        <v>0</v>
      </c>
      <c r="G27" s="16">
        <f>[23]Fevereiro!$K$10</f>
        <v>0</v>
      </c>
      <c r="H27" s="16">
        <f>[23]Fevereiro!$K$11</f>
        <v>0</v>
      </c>
      <c r="I27" s="16">
        <f>[23]Fevereiro!$K$12</f>
        <v>0.1</v>
      </c>
      <c r="J27" s="16">
        <f>[23]Fevereiro!$K$13</f>
        <v>8.1</v>
      </c>
      <c r="K27" s="16">
        <f>[23]Fevereiro!$K$14</f>
        <v>15.2</v>
      </c>
      <c r="L27" s="16">
        <f>[23]Fevereiro!$K$15</f>
        <v>18.7</v>
      </c>
      <c r="M27" s="16">
        <f>[23]Fevereiro!$K$16</f>
        <v>22.1</v>
      </c>
      <c r="N27" s="16">
        <f>[23]Fevereiro!$K$17</f>
        <v>0</v>
      </c>
      <c r="O27" s="16">
        <f>[23]Fevereiro!$K$18</f>
        <v>0.1</v>
      </c>
      <c r="P27" s="16">
        <f>[23]Fevereiro!$K$19</f>
        <v>0</v>
      </c>
      <c r="Q27" s="16">
        <f>[23]Fevereiro!$K$20</f>
        <v>20.8</v>
      </c>
      <c r="R27" s="16">
        <f>[23]Fevereiro!$K$21</f>
        <v>0</v>
      </c>
      <c r="S27" s="16">
        <f>[23]Fevereiro!$K$22</f>
        <v>0</v>
      </c>
      <c r="T27" s="16">
        <f>[23]Fevereiro!$K$23</f>
        <v>0.2</v>
      </c>
      <c r="U27" s="16">
        <f>[23]Fevereiro!$K$24</f>
        <v>0</v>
      </c>
      <c r="V27" s="16">
        <f>[23]Fevereiro!$K$25</f>
        <v>0</v>
      </c>
      <c r="W27" s="16">
        <f>[23]Fevereiro!$K$26</f>
        <v>0.2</v>
      </c>
      <c r="X27" s="16">
        <f>[23]Fevereiro!$K$27</f>
        <v>2.4</v>
      </c>
      <c r="Y27" s="16">
        <f>[23]Fevereiro!$K$28</f>
        <v>0</v>
      </c>
      <c r="Z27" s="16">
        <f>[23]Fevereiro!$K$29</f>
        <v>1.2</v>
      </c>
      <c r="AA27" s="16">
        <f>[23]Fevereiro!$K$30</f>
        <v>1</v>
      </c>
      <c r="AB27" s="16">
        <f>[23]Fevereiro!$K$31</f>
        <v>5.6</v>
      </c>
      <c r="AC27" s="16">
        <f>[23]Fevereiro!$K$32</f>
        <v>0</v>
      </c>
      <c r="AD27" s="28">
        <f t="shared" si="4"/>
        <v>95.699999999999989</v>
      </c>
      <c r="AE27" s="30">
        <f t="shared" si="5"/>
        <v>22.1</v>
      </c>
      <c r="AF27" s="123">
        <f t="shared" si="6"/>
        <v>15</v>
      </c>
      <c r="AH27" s="23" t="s">
        <v>50</v>
      </c>
    </row>
    <row r="28" spans="1:35" ht="17.100000000000001" customHeight="1" x14ac:dyDescent="0.2">
      <c r="A28" s="131" t="s">
        <v>18</v>
      </c>
      <c r="B28" s="16" t="str">
        <f>[24]Fevereiro!$K$5</f>
        <v>*</v>
      </c>
      <c r="C28" s="16" t="str">
        <f>[24]Fevereiro!$K$6</f>
        <v>*</v>
      </c>
      <c r="D28" s="16" t="str">
        <f>[24]Fevereiro!$K$7</f>
        <v>*</v>
      </c>
      <c r="E28" s="16" t="str">
        <f>[24]Fevereiro!$K$8</f>
        <v>*</v>
      </c>
      <c r="F28" s="16" t="str">
        <f>[24]Fevereiro!$K$9</f>
        <v>*</v>
      </c>
      <c r="G28" s="16" t="str">
        <f>[24]Fevereiro!$K$10</f>
        <v>*</v>
      </c>
      <c r="H28" s="16" t="str">
        <f>[24]Fevereiro!$K$11</f>
        <v>*</v>
      </c>
      <c r="I28" s="16">
        <f>[24]Fevereiro!$K$12</f>
        <v>0.60000000000000009</v>
      </c>
      <c r="J28" s="16">
        <f>[24]Fevereiro!$K$13</f>
        <v>0.4</v>
      </c>
      <c r="K28" s="16">
        <f>[24]Fevereiro!$K$14</f>
        <v>0.2</v>
      </c>
      <c r="L28" s="16">
        <f>[24]Fevereiro!$K$15</f>
        <v>0.4</v>
      </c>
      <c r="M28" s="16">
        <f>[24]Fevereiro!$K$16</f>
        <v>0.2</v>
      </c>
      <c r="N28" s="16">
        <f>[24]Fevereiro!$K$17</f>
        <v>0.2</v>
      </c>
      <c r="O28" s="16">
        <f>[24]Fevereiro!$K$18</f>
        <v>0.2</v>
      </c>
      <c r="P28" s="16">
        <f>[24]Fevereiro!$K$19</f>
        <v>0.2</v>
      </c>
      <c r="Q28" s="16">
        <f>[24]Fevereiro!$K$20</f>
        <v>0</v>
      </c>
      <c r="R28" s="16">
        <f>[24]Fevereiro!$K$21</f>
        <v>0.2</v>
      </c>
      <c r="S28" s="16" t="str">
        <f>[24]Fevereiro!$K$22</f>
        <v>*</v>
      </c>
      <c r="T28" s="16" t="str">
        <f>[24]Fevereiro!$K$23</f>
        <v>*</v>
      </c>
      <c r="U28" s="16" t="str">
        <f>[24]Fevereiro!$K$24</f>
        <v>*</v>
      </c>
      <c r="V28" s="16" t="str">
        <f>[24]Fevereiro!$K$25</f>
        <v>*</v>
      </c>
      <c r="W28" s="16" t="str">
        <f>[24]Fevereiro!$K$26</f>
        <v>*</v>
      </c>
      <c r="X28" s="16" t="str">
        <f>[24]Fevereiro!$K$27</f>
        <v>*</v>
      </c>
      <c r="Y28" s="16" t="str">
        <f>[24]Fevereiro!$K$28</f>
        <v>*</v>
      </c>
      <c r="Z28" s="16" t="str">
        <f>[24]Fevereiro!$K$29</f>
        <v>*</v>
      </c>
      <c r="AA28" s="16" t="str">
        <f>[24]Fevereiro!$K$30</f>
        <v>*</v>
      </c>
      <c r="AB28" s="16" t="str">
        <f>[24]Fevereiro!$K$31</f>
        <v>*</v>
      </c>
      <c r="AC28" s="16" t="str">
        <f>[24]Fevereiro!$K$32</f>
        <v>*</v>
      </c>
      <c r="AD28" s="28">
        <f t="shared" si="4"/>
        <v>2.6000000000000005</v>
      </c>
      <c r="AE28" s="30">
        <f t="shared" si="5"/>
        <v>0.60000000000000009</v>
      </c>
      <c r="AF28" s="123">
        <f t="shared" si="6"/>
        <v>1</v>
      </c>
      <c r="AG28" s="23" t="s">
        <v>50</v>
      </c>
    </row>
    <row r="29" spans="1:35" ht="17.100000000000001" customHeight="1" x14ac:dyDescent="0.2">
      <c r="A29" s="131" t="s">
        <v>19</v>
      </c>
      <c r="B29" s="16">
        <f>[25]Fevereiro!$K$5</f>
        <v>0</v>
      </c>
      <c r="C29" s="16">
        <f>[25]Fevereiro!$K$6</f>
        <v>0</v>
      </c>
      <c r="D29" s="16">
        <f>[25]Fevereiro!$K$7</f>
        <v>0</v>
      </c>
      <c r="E29" s="16">
        <f>[25]Fevereiro!$K$8</f>
        <v>0</v>
      </c>
      <c r="F29" s="16">
        <f>[25]Fevereiro!$K$9</f>
        <v>0</v>
      </c>
      <c r="G29" s="16">
        <f>[25]Fevereiro!$K$10</f>
        <v>0</v>
      </c>
      <c r="H29" s="16">
        <f>[25]Fevereiro!$K$11</f>
        <v>0</v>
      </c>
      <c r="I29" s="16">
        <f>[25]Fevereiro!$K$12</f>
        <v>4.4000000000000004</v>
      </c>
      <c r="J29" s="16">
        <f>[25]Fevereiro!$K$13</f>
        <v>0</v>
      </c>
      <c r="K29" s="16">
        <f>[25]Fevereiro!$K$14</f>
        <v>1</v>
      </c>
      <c r="L29" s="16">
        <f>[25]Fevereiro!$K$15</f>
        <v>20.399999999999995</v>
      </c>
      <c r="M29" s="16">
        <f>[25]Fevereiro!$K$16</f>
        <v>1</v>
      </c>
      <c r="N29" s="16">
        <f>[25]Fevereiro!$K$17</f>
        <v>0</v>
      </c>
      <c r="O29" s="16">
        <f>[25]Fevereiro!$K$18</f>
        <v>0</v>
      </c>
      <c r="P29" s="16">
        <f>[25]Fevereiro!$K$19</f>
        <v>0</v>
      </c>
      <c r="Q29" s="16">
        <f>[25]Fevereiro!$K$20</f>
        <v>0</v>
      </c>
      <c r="R29" s="16" t="str">
        <f>[25]Fevereiro!$K$21</f>
        <v>*</v>
      </c>
      <c r="S29" s="16" t="str">
        <f>[25]Fevereiro!$K$22</f>
        <v>*</v>
      </c>
      <c r="T29" s="16" t="str">
        <f>[25]Fevereiro!$K$23</f>
        <v>*</v>
      </c>
      <c r="U29" s="16" t="str">
        <f>[25]Fevereiro!$K$24</f>
        <v>*</v>
      </c>
      <c r="V29" s="16" t="str">
        <f>[25]Fevereiro!$K$25</f>
        <v>*</v>
      </c>
      <c r="W29" s="16" t="str">
        <f>[25]Fevereiro!$K$26</f>
        <v>*</v>
      </c>
      <c r="X29" s="16" t="str">
        <f>[25]Fevereiro!$K$27</f>
        <v>*</v>
      </c>
      <c r="Y29" s="16" t="str">
        <f>[25]Fevereiro!$K$28</f>
        <v>*</v>
      </c>
      <c r="Z29" s="16" t="str">
        <f>[25]Fevereiro!$K$29</f>
        <v>*</v>
      </c>
      <c r="AA29" s="16" t="str">
        <f>[25]Fevereiro!$K$30</f>
        <v>*</v>
      </c>
      <c r="AB29" s="16" t="str">
        <f>[25]Fevereiro!$K$31</f>
        <v>*</v>
      </c>
      <c r="AC29" s="16" t="str">
        <f>[25]Fevereiro!$K$32</f>
        <v>*</v>
      </c>
      <c r="AD29" s="28">
        <f t="shared" si="4"/>
        <v>26.799999999999997</v>
      </c>
      <c r="AE29" s="30">
        <f t="shared" si="5"/>
        <v>20.399999999999995</v>
      </c>
      <c r="AF29" s="123">
        <f t="shared" si="6"/>
        <v>12</v>
      </c>
      <c r="AH29" s="23" t="s">
        <v>50</v>
      </c>
      <c r="AI29" s="23" t="s">
        <v>50</v>
      </c>
    </row>
    <row r="30" spans="1:35" ht="17.100000000000001" customHeight="1" x14ac:dyDescent="0.2">
      <c r="A30" s="131" t="s">
        <v>31</v>
      </c>
      <c r="B30" s="16">
        <f>[26]Fevereiro!$K$5</f>
        <v>0</v>
      </c>
      <c r="C30" s="16">
        <f>[26]Fevereiro!$K$6</f>
        <v>0</v>
      </c>
      <c r="D30" s="16">
        <f>[26]Fevereiro!$K$7</f>
        <v>0</v>
      </c>
      <c r="E30" s="16">
        <f>[26]Fevereiro!$K$8</f>
        <v>0</v>
      </c>
      <c r="F30" s="16">
        <f>[26]Fevereiro!$K$9</f>
        <v>0</v>
      </c>
      <c r="G30" s="16">
        <f>[26]Fevereiro!$K$10</f>
        <v>0</v>
      </c>
      <c r="H30" s="16">
        <f>[26]Fevereiro!$K$11</f>
        <v>0</v>
      </c>
      <c r="I30" s="16">
        <f>[26]Fevereiro!$K$12</f>
        <v>0</v>
      </c>
      <c r="J30" s="16">
        <f>[26]Fevereiro!$K$13</f>
        <v>0</v>
      </c>
      <c r="K30" s="16">
        <f>[26]Fevereiro!$K$14</f>
        <v>0</v>
      </c>
      <c r="L30" s="16">
        <f>[26]Fevereiro!$K$15</f>
        <v>0</v>
      </c>
      <c r="M30" s="16">
        <f>[26]Fevereiro!$K$16</f>
        <v>0</v>
      </c>
      <c r="N30" s="16">
        <f>[26]Fevereiro!$K$17</f>
        <v>0</v>
      </c>
      <c r="O30" s="16">
        <f>[26]Fevereiro!$K$18</f>
        <v>0</v>
      </c>
      <c r="P30" s="16">
        <f>[26]Fevereiro!$K$19</f>
        <v>0.4</v>
      </c>
      <c r="Q30" s="16">
        <f>[26]Fevereiro!$K$20</f>
        <v>0</v>
      </c>
      <c r="R30" s="16">
        <f>[26]Fevereiro!$K$21</f>
        <v>8.2000000000000011</v>
      </c>
      <c r="S30" s="16">
        <f>[26]Fevereiro!$K$22</f>
        <v>2.6</v>
      </c>
      <c r="T30" s="16">
        <f>[26]Fevereiro!$K$23</f>
        <v>30.4</v>
      </c>
      <c r="U30" s="16">
        <f>[26]Fevereiro!$K$24</f>
        <v>57.2</v>
      </c>
      <c r="V30" s="16">
        <f>[26]Fevereiro!$K$25</f>
        <v>0.2</v>
      </c>
      <c r="W30" s="16">
        <f>[26]Fevereiro!$K$26</f>
        <v>0</v>
      </c>
      <c r="X30" s="16">
        <f>[26]Fevereiro!$K$27</f>
        <v>0</v>
      </c>
      <c r="Y30" s="16">
        <f>[26]Fevereiro!$K$28</f>
        <v>3</v>
      </c>
      <c r="Z30" s="16">
        <f>[26]Fevereiro!$K$29</f>
        <v>1.2</v>
      </c>
      <c r="AA30" s="16">
        <f>[26]Fevereiro!$K$30</f>
        <v>1</v>
      </c>
      <c r="AB30" s="16">
        <f>[26]Fevereiro!$K$31</f>
        <v>0.2</v>
      </c>
      <c r="AC30" s="16">
        <f>[26]Fevereiro!$K$32</f>
        <v>6.4</v>
      </c>
      <c r="AD30" s="28">
        <f t="shared" si="4"/>
        <v>110.80000000000003</v>
      </c>
      <c r="AE30" s="30">
        <f t="shared" si="5"/>
        <v>57.2</v>
      </c>
      <c r="AF30" s="123">
        <f t="shared" si="6"/>
        <v>17</v>
      </c>
    </row>
    <row r="31" spans="1:35" ht="17.100000000000001" customHeight="1" x14ac:dyDescent="0.2">
      <c r="A31" s="131" t="s">
        <v>49</v>
      </c>
      <c r="B31" s="16">
        <f>[27]Fevereiro!$K$5</f>
        <v>38</v>
      </c>
      <c r="C31" s="16">
        <f>[27]Fevereiro!$K$6</f>
        <v>25.799999999999997</v>
      </c>
      <c r="D31" s="16">
        <f>[27]Fevereiro!$K$7</f>
        <v>3.4000000000000004</v>
      </c>
      <c r="E31" s="16">
        <f>[27]Fevereiro!$K$8</f>
        <v>0</v>
      </c>
      <c r="F31" s="16">
        <f>[27]Fevereiro!$K$9</f>
        <v>0</v>
      </c>
      <c r="G31" s="16">
        <f>[27]Fevereiro!$K$10</f>
        <v>4.8</v>
      </c>
      <c r="H31" s="16">
        <f>[27]Fevereiro!$K$11</f>
        <v>3.2</v>
      </c>
      <c r="I31" s="16">
        <f>[27]Fevereiro!$K$12</f>
        <v>1</v>
      </c>
      <c r="J31" s="16">
        <f>[27]Fevereiro!$K$13</f>
        <v>42.800000000000004</v>
      </c>
      <c r="K31" s="16">
        <f>[27]Fevereiro!$K$14</f>
        <v>1.4</v>
      </c>
      <c r="L31" s="16">
        <f>[27]Fevereiro!$K$15</f>
        <v>12.4</v>
      </c>
      <c r="M31" s="16">
        <f>[27]Fevereiro!$K$16</f>
        <v>8</v>
      </c>
      <c r="N31" s="16">
        <f>[27]Fevereiro!$K$17</f>
        <v>15.399999999999999</v>
      </c>
      <c r="O31" s="16">
        <f>[27]Fevereiro!$K$18</f>
        <v>30.4</v>
      </c>
      <c r="P31" s="16">
        <f>[27]Fevereiro!$K$19</f>
        <v>13</v>
      </c>
      <c r="Q31" s="16">
        <f>[27]Fevereiro!$K$20</f>
        <v>0.2</v>
      </c>
      <c r="R31" s="16">
        <f>[27]Fevereiro!$K$21</f>
        <v>3.6</v>
      </c>
      <c r="S31" s="16">
        <f>[27]Fevereiro!$K$22</f>
        <v>1</v>
      </c>
      <c r="T31" s="16">
        <f>[27]Fevereiro!$K$23</f>
        <v>7</v>
      </c>
      <c r="U31" s="16">
        <f>[27]Fevereiro!$K$24</f>
        <v>6</v>
      </c>
      <c r="V31" s="16">
        <f>[27]Fevereiro!$K$25</f>
        <v>15.6</v>
      </c>
      <c r="W31" s="16">
        <f>[27]Fevereiro!$K$26</f>
        <v>0</v>
      </c>
      <c r="X31" s="16">
        <f>[27]Fevereiro!$K$27</f>
        <v>18.600000000000001</v>
      </c>
      <c r="Y31" s="16">
        <f>[27]Fevereiro!$K$28</f>
        <v>35.799999999999997</v>
      </c>
      <c r="Z31" s="16">
        <f>[27]Fevereiro!$K$29</f>
        <v>3</v>
      </c>
      <c r="AA31" s="16">
        <f>[27]Fevereiro!$K$30</f>
        <v>10.4</v>
      </c>
      <c r="AB31" s="16">
        <f>[27]Fevereiro!$K$31</f>
        <v>15.4</v>
      </c>
      <c r="AC31" s="16">
        <f>[27]Fevereiro!$K$32</f>
        <v>15.2</v>
      </c>
      <c r="AD31" s="28">
        <f t="shared" si="4"/>
        <v>331.39999999999992</v>
      </c>
      <c r="AE31" s="30">
        <f t="shared" si="5"/>
        <v>42.800000000000004</v>
      </c>
      <c r="AF31" s="123">
        <f t="shared" si="6"/>
        <v>3</v>
      </c>
    </row>
    <row r="32" spans="1:35" ht="17.100000000000001" customHeight="1" x14ac:dyDescent="0.2">
      <c r="A32" s="131" t="s">
        <v>20</v>
      </c>
      <c r="B32" s="15">
        <f>[28]Fevereiro!$K$5</f>
        <v>0</v>
      </c>
      <c r="C32" s="15">
        <f>[28]Fevereiro!$K$6</f>
        <v>0</v>
      </c>
      <c r="D32" s="15">
        <f>[28]Fevereiro!$K$7</f>
        <v>0</v>
      </c>
      <c r="E32" s="15">
        <f>[28]Fevereiro!$K$8</f>
        <v>0</v>
      </c>
      <c r="F32" s="15">
        <f>[28]Fevereiro!$K$9</f>
        <v>0</v>
      </c>
      <c r="G32" s="15">
        <f>[28]Fevereiro!$K$10</f>
        <v>0</v>
      </c>
      <c r="H32" s="15">
        <f>[28]Fevereiro!$K$11</f>
        <v>0</v>
      </c>
      <c r="I32" s="15">
        <f>[28]Fevereiro!$K$12</f>
        <v>0</v>
      </c>
      <c r="J32" s="15">
        <f>[28]Fevereiro!$K$13</f>
        <v>0</v>
      </c>
      <c r="K32" s="15">
        <f>[28]Fevereiro!$K$14</f>
        <v>8.4</v>
      </c>
      <c r="L32" s="15">
        <f>[28]Fevereiro!$K$15</f>
        <v>2.6</v>
      </c>
      <c r="M32" s="15">
        <f>[28]Fevereiro!$K$16</f>
        <v>1.6</v>
      </c>
      <c r="N32" s="15">
        <f>[28]Fevereiro!$K$17</f>
        <v>3.2</v>
      </c>
      <c r="O32" s="15">
        <f>[28]Fevereiro!$K$18</f>
        <v>17.999999999999996</v>
      </c>
      <c r="P32" s="15">
        <f>[28]Fevereiro!$K$19</f>
        <v>0</v>
      </c>
      <c r="Q32" s="15">
        <f>[28]Fevereiro!$K$20</f>
        <v>0</v>
      </c>
      <c r="R32" s="15">
        <f>[28]Fevereiro!$K$21</f>
        <v>0</v>
      </c>
      <c r="S32" s="15">
        <f>[28]Fevereiro!$K$22</f>
        <v>12.2</v>
      </c>
      <c r="T32" s="15">
        <f>[28]Fevereiro!$K$23</f>
        <v>2.2000000000000002</v>
      </c>
      <c r="U32" s="15">
        <f>[28]Fevereiro!$K$24</f>
        <v>16.399999999999999</v>
      </c>
      <c r="V32" s="15">
        <f>[28]Fevereiro!$K$25</f>
        <v>0.2</v>
      </c>
      <c r="W32" s="15">
        <f>[28]Fevereiro!$K$26</f>
        <v>0</v>
      </c>
      <c r="X32" s="15">
        <f>[28]Fevereiro!$K$27</f>
        <v>0</v>
      </c>
      <c r="Y32" s="15">
        <f>[28]Fevereiro!$K$28</f>
        <v>0</v>
      </c>
      <c r="Z32" s="15">
        <f>[28]Fevereiro!$K$29</f>
        <v>0</v>
      </c>
      <c r="AA32" s="15">
        <f>[28]Fevereiro!$K$30</f>
        <v>4.2</v>
      </c>
      <c r="AB32" s="15">
        <f>[28]Fevereiro!$K$31</f>
        <v>3.2</v>
      </c>
      <c r="AC32" s="15">
        <f>[28]Fevereiro!$K$32</f>
        <v>8.8000000000000007</v>
      </c>
      <c r="AD32" s="28">
        <f t="shared" ref="AD32:AD33" si="7">SUM(B32:AC32)</f>
        <v>81</v>
      </c>
      <c r="AE32" s="30">
        <f t="shared" ref="AE32:AE33" si="8">MAX(B32:AC32)</f>
        <v>17.999999999999996</v>
      </c>
      <c r="AF32" s="123">
        <f t="shared" ref="AF32:AF33" si="9">COUNTIF(B32:AC32,"=0,0")</f>
        <v>16</v>
      </c>
    </row>
    <row r="33" spans="1:35" ht="17.100000000000001" customHeight="1" x14ac:dyDescent="0.2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[29]Fevereiro!$K$27</f>
        <v>0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8">
        <f t="shared" si="7"/>
        <v>0</v>
      </c>
      <c r="AE33" s="30">
        <f t="shared" si="8"/>
        <v>0</v>
      </c>
      <c r="AF33" s="123">
        <f t="shared" si="9"/>
        <v>1</v>
      </c>
    </row>
    <row r="34" spans="1:35" s="5" customFormat="1" ht="17.100000000000001" customHeight="1" x14ac:dyDescent="0.2">
      <c r="A34" s="115" t="s">
        <v>33</v>
      </c>
      <c r="B34" s="25">
        <f t="shared" ref="B34:AE34" si="10">MAX(B5:B33)</f>
        <v>132.19999999999999</v>
      </c>
      <c r="C34" s="25">
        <f t="shared" si="10"/>
        <v>25.799999999999997</v>
      </c>
      <c r="D34" s="25">
        <f t="shared" si="10"/>
        <v>3.4000000000000004</v>
      </c>
      <c r="E34" s="25">
        <f t="shared" si="10"/>
        <v>0.4</v>
      </c>
      <c r="F34" s="25">
        <f t="shared" si="10"/>
        <v>3</v>
      </c>
      <c r="G34" s="25">
        <f t="shared" si="10"/>
        <v>13.6</v>
      </c>
      <c r="H34" s="25">
        <f t="shared" si="10"/>
        <v>11.2</v>
      </c>
      <c r="I34" s="25">
        <f t="shared" si="10"/>
        <v>36.799999999999997</v>
      </c>
      <c r="J34" s="25">
        <f t="shared" si="10"/>
        <v>44.2</v>
      </c>
      <c r="K34" s="25">
        <f t="shared" si="10"/>
        <v>49</v>
      </c>
      <c r="L34" s="25">
        <f t="shared" si="10"/>
        <v>37.199999999999996</v>
      </c>
      <c r="M34" s="25">
        <f t="shared" si="10"/>
        <v>48.599999999999994</v>
      </c>
      <c r="N34" s="25">
        <f t="shared" si="10"/>
        <v>28</v>
      </c>
      <c r="O34" s="25">
        <f t="shared" si="10"/>
        <v>30.4</v>
      </c>
      <c r="P34" s="25">
        <f t="shared" si="10"/>
        <v>13</v>
      </c>
      <c r="Q34" s="25">
        <f t="shared" si="10"/>
        <v>20.8</v>
      </c>
      <c r="R34" s="25">
        <f t="shared" si="10"/>
        <v>57.600000000000009</v>
      </c>
      <c r="S34" s="25">
        <f t="shared" si="10"/>
        <v>31.4</v>
      </c>
      <c r="T34" s="25">
        <f t="shared" si="10"/>
        <v>86.4</v>
      </c>
      <c r="U34" s="25">
        <f t="shared" si="10"/>
        <v>167.6</v>
      </c>
      <c r="V34" s="25">
        <f t="shared" si="10"/>
        <v>33</v>
      </c>
      <c r="W34" s="25">
        <f t="shared" si="10"/>
        <v>8.4</v>
      </c>
      <c r="X34" s="25">
        <f t="shared" si="10"/>
        <v>18.600000000000001</v>
      </c>
      <c r="Y34" s="25">
        <f t="shared" si="10"/>
        <v>35.799999999999997</v>
      </c>
      <c r="Z34" s="25">
        <f t="shared" si="10"/>
        <v>16.799999999999997</v>
      </c>
      <c r="AA34" s="25">
        <f t="shared" si="10"/>
        <v>31.8</v>
      </c>
      <c r="AB34" s="25">
        <f t="shared" si="10"/>
        <v>15.4</v>
      </c>
      <c r="AC34" s="25">
        <f t="shared" si="10"/>
        <v>34</v>
      </c>
      <c r="AD34" s="27">
        <f t="shared" si="10"/>
        <v>331.39999999999992</v>
      </c>
      <c r="AE34" s="29">
        <f t="shared" si="10"/>
        <v>167.6</v>
      </c>
      <c r="AF34" s="161"/>
    </row>
    <row r="35" spans="1:35" s="11" customFormat="1" ht="13.5" thickBot="1" x14ac:dyDescent="0.25">
      <c r="A35" s="125" t="s">
        <v>36</v>
      </c>
      <c r="B35" s="126">
        <f t="shared" ref="B35:AD35" si="11">SUM(B5:B33)</f>
        <v>257</v>
      </c>
      <c r="C35" s="126">
        <f t="shared" si="11"/>
        <v>40.799999999999997</v>
      </c>
      <c r="D35" s="126">
        <f t="shared" si="11"/>
        <v>3.6000000000000005</v>
      </c>
      <c r="E35" s="126">
        <f t="shared" si="11"/>
        <v>0.60000000000000009</v>
      </c>
      <c r="F35" s="126">
        <f t="shared" si="11"/>
        <v>7.8000000000000007</v>
      </c>
      <c r="G35" s="126">
        <f t="shared" si="11"/>
        <v>18.8</v>
      </c>
      <c r="H35" s="126">
        <f t="shared" si="11"/>
        <v>33.4</v>
      </c>
      <c r="I35" s="126">
        <f t="shared" si="11"/>
        <v>87.9</v>
      </c>
      <c r="J35" s="126">
        <f t="shared" si="11"/>
        <v>156.70000000000002</v>
      </c>
      <c r="K35" s="126">
        <f t="shared" si="11"/>
        <v>310.99999999999994</v>
      </c>
      <c r="L35" s="126">
        <f t="shared" si="11"/>
        <v>190.7</v>
      </c>
      <c r="M35" s="126">
        <f t="shared" si="11"/>
        <v>192.09999999999997</v>
      </c>
      <c r="N35" s="126">
        <f t="shared" si="11"/>
        <v>127.40000000000002</v>
      </c>
      <c r="O35" s="126">
        <f t="shared" si="11"/>
        <v>159.5</v>
      </c>
      <c r="P35" s="126">
        <f t="shared" si="11"/>
        <v>23.4</v>
      </c>
      <c r="Q35" s="126">
        <f t="shared" si="11"/>
        <v>36.800000000000004</v>
      </c>
      <c r="R35" s="126">
        <f t="shared" si="11"/>
        <v>240.39999999999995</v>
      </c>
      <c r="S35" s="126">
        <f t="shared" si="11"/>
        <v>181.39999999999995</v>
      </c>
      <c r="T35" s="126">
        <f t="shared" si="11"/>
        <v>397.59999999999991</v>
      </c>
      <c r="U35" s="126">
        <f t="shared" si="11"/>
        <v>483.59999999999997</v>
      </c>
      <c r="V35" s="126">
        <f t="shared" si="11"/>
        <v>52.000000000000014</v>
      </c>
      <c r="W35" s="126">
        <f t="shared" si="11"/>
        <v>12.799999999999999</v>
      </c>
      <c r="X35" s="126">
        <f t="shared" si="11"/>
        <v>21.200000000000003</v>
      </c>
      <c r="Y35" s="126">
        <f t="shared" si="11"/>
        <v>104.39999999999999</v>
      </c>
      <c r="Z35" s="126">
        <f t="shared" si="11"/>
        <v>65.2</v>
      </c>
      <c r="AA35" s="126">
        <f t="shared" si="11"/>
        <v>178.79999999999998</v>
      </c>
      <c r="AB35" s="126">
        <f t="shared" si="11"/>
        <v>69.000000000000014</v>
      </c>
      <c r="AC35" s="126">
        <f t="shared" si="11"/>
        <v>155.4</v>
      </c>
      <c r="AD35" s="127">
        <f t="shared" si="11"/>
        <v>3609.3</v>
      </c>
      <c r="AE35" s="128"/>
      <c r="AF35" s="162"/>
    </row>
    <row r="36" spans="1:35" x14ac:dyDescent="0.2">
      <c r="A36" s="84"/>
      <c r="B36" s="68"/>
      <c r="C36" s="68"/>
      <c r="D36" s="68" t="s">
        <v>134</v>
      </c>
      <c r="E36" s="68"/>
      <c r="F36" s="68"/>
      <c r="G36" s="68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78"/>
      <c r="AE36" s="78"/>
      <c r="AF36" s="79"/>
    </row>
    <row r="37" spans="1:35" x14ac:dyDescent="0.2">
      <c r="A37" s="84"/>
      <c r="B37" s="85" t="s">
        <v>135</v>
      </c>
      <c r="C37" s="85"/>
      <c r="D37" s="85"/>
      <c r="E37" s="85"/>
      <c r="F37" s="85"/>
      <c r="G37" s="85"/>
      <c r="H37" s="85"/>
      <c r="I37" s="85"/>
      <c r="J37" s="67"/>
      <c r="K37" s="67"/>
      <c r="L37" s="67"/>
      <c r="M37" s="67" t="s">
        <v>51</v>
      </c>
      <c r="N37" s="67"/>
      <c r="O37" s="67"/>
      <c r="P37" s="67"/>
      <c r="Q37" s="67"/>
      <c r="R37" s="67"/>
      <c r="S37" s="67"/>
      <c r="T37" s="136" t="s">
        <v>136</v>
      </c>
      <c r="U37" s="136"/>
      <c r="V37" s="136"/>
      <c r="W37" s="136"/>
      <c r="X37" s="136"/>
      <c r="Y37" s="67"/>
      <c r="Z37" s="67"/>
      <c r="AA37" s="67"/>
      <c r="AB37" s="67"/>
      <c r="AC37" s="67"/>
      <c r="AD37" s="67"/>
      <c r="AE37" s="67" t="s">
        <v>50</v>
      </c>
      <c r="AF37" s="72"/>
      <c r="AG37" s="9"/>
      <c r="AH37" s="2"/>
    </row>
    <row r="38" spans="1:35" x14ac:dyDescent="0.2">
      <c r="A38" s="66"/>
      <c r="B38" s="67"/>
      <c r="C38" s="67"/>
      <c r="D38" s="67"/>
      <c r="E38" s="67"/>
      <c r="F38" s="67"/>
      <c r="G38" s="67"/>
      <c r="H38" s="67"/>
      <c r="I38" s="67"/>
      <c r="J38" s="69"/>
      <c r="K38" s="69"/>
      <c r="L38" s="69"/>
      <c r="M38" s="69" t="s">
        <v>52</v>
      </c>
      <c r="N38" s="69"/>
      <c r="O38" s="69"/>
      <c r="P38" s="69"/>
      <c r="Q38" s="67"/>
      <c r="R38" s="67"/>
      <c r="S38" s="67"/>
      <c r="T38" s="137" t="s">
        <v>137</v>
      </c>
      <c r="U38" s="137"/>
      <c r="V38" s="137"/>
      <c r="W38" s="137"/>
      <c r="X38" s="137"/>
      <c r="Y38" s="67"/>
      <c r="Z38" s="67"/>
      <c r="AA38" s="67"/>
      <c r="AB38" s="67"/>
      <c r="AC38" s="67"/>
      <c r="AD38" s="78"/>
      <c r="AE38" s="78"/>
      <c r="AF38" s="79"/>
      <c r="AG38" s="2"/>
      <c r="AH38" s="2"/>
      <c r="AI38" s="2"/>
    </row>
    <row r="39" spans="1:35" x14ac:dyDescent="0.2">
      <c r="A39" s="84"/>
      <c r="B39" s="68"/>
      <c r="C39" s="68"/>
      <c r="D39" s="68"/>
      <c r="E39" s="68"/>
      <c r="F39" s="68"/>
      <c r="G39" s="68"/>
      <c r="H39" s="68"/>
      <c r="I39" s="68"/>
      <c r="J39" s="68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78"/>
      <c r="AE39" s="78"/>
      <c r="AF39" s="79"/>
    </row>
    <row r="40" spans="1:35" x14ac:dyDescent="0.2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78"/>
      <c r="AF40" s="79"/>
    </row>
    <row r="41" spans="1:35" ht="13.5" thickBot="1" x14ac:dyDescent="0.25">
      <c r="A41" s="86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80"/>
      <c r="AF41" s="124"/>
    </row>
    <row r="43" spans="1:35" x14ac:dyDescent="0.2">
      <c r="K43" s="2" t="s">
        <v>50</v>
      </c>
    </row>
    <row r="44" spans="1:35" x14ac:dyDescent="0.2">
      <c r="E44" s="2" t="s">
        <v>50</v>
      </c>
      <c r="L44" s="2" t="s">
        <v>50</v>
      </c>
      <c r="AF44" s="13" t="s">
        <v>50</v>
      </c>
    </row>
    <row r="45" spans="1:35" x14ac:dyDescent="0.2">
      <c r="I45" s="2" t="s">
        <v>50</v>
      </c>
      <c r="N45" s="2" t="s">
        <v>50</v>
      </c>
      <c r="V45" s="2" t="s">
        <v>50</v>
      </c>
      <c r="AB45" s="2" t="s">
        <v>50</v>
      </c>
    </row>
    <row r="46" spans="1:35" x14ac:dyDescent="0.2">
      <c r="AE46" s="33" t="s">
        <v>50</v>
      </c>
    </row>
    <row r="47" spans="1:35" x14ac:dyDescent="0.2">
      <c r="E47" s="2" t="s">
        <v>50</v>
      </c>
      <c r="G47" s="2" t="s">
        <v>50</v>
      </c>
    </row>
    <row r="49" spans="19:32" x14ac:dyDescent="0.2">
      <c r="AD49" s="9" t="s">
        <v>50</v>
      </c>
    </row>
    <row r="51" spans="19:32" x14ac:dyDescent="0.2">
      <c r="AE51" s="33" t="s">
        <v>50</v>
      </c>
    </row>
    <row r="53" spans="19:32" x14ac:dyDescent="0.2">
      <c r="S53" s="2" t="s">
        <v>50</v>
      </c>
    </row>
    <row r="54" spans="19:32" x14ac:dyDescent="0.2">
      <c r="AF54" s="13" t="s">
        <v>50</v>
      </c>
    </row>
  </sheetData>
  <sheetProtection algorithmName="SHA-512" hashValue="cWqveeB9Esd0h0rWZmaJKa4dHGTMtwOGPg0r0rLd4ZpGhinH8XbWO4EE26gRiogPrzHpFbYJAeEhv9X3gORYZQ==" saltValue="SQf+TciYLhF/aylb+504kA==" spinCount="100000" sheet="1" objects="1" scenarios="1"/>
  <mergeCells count="34">
    <mergeCell ref="T37:X37"/>
    <mergeCell ref="T38:X38"/>
    <mergeCell ref="AF34:AF35"/>
    <mergeCell ref="M3:M4"/>
    <mergeCell ref="N3:N4"/>
    <mergeCell ref="O3:O4"/>
    <mergeCell ref="AA3:AA4"/>
    <mergeCell ref="T3:T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A1:AE1"/>
    <mergeCell ref="B2:AE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61" customWidth="1"/>
    <col min="3" max="3" width="9.5703125" style="62" customWidth="1"/>
    <col min="4" max="4" width="9.5703125" style="61" customWidth="1"/>
    <col min="5" max="5" width="9.85546875" style="61" customWidth="1"/>
    <col min="6" max="6" width="9.5703125" style="61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6" customFormat="1" ht="42.75" customHeight="1" x14ac:dyDescent="0.2">
      <c r="A1" s="34" t="s">
        <v>57</v>
      </c>
      <c r="B1" s="34" t="s">
        <v>58</v>
      </c>
      <c r="C1" s="34" t="s">
        <v>59</v>
      </c>
      <c r="D1" s="34" t="s">
        <v>60</v>
      </c>
      <c r="E1" s="34" t="s">
        <v>61</v>
      </c>
      <c r="F1" s="34" t="s">
        <v>62</v>
      </c>
      <c r="G1" s="34" t="s">
        <v>63</v>
      </c>
      <c r="H1" s="34" t="s">
        <v>64</v>
      </c>
      <c r="I1" s="34" t="s">
        <v>65</v>
      </c>
      <c r="J1" s="35"/>
      <c r="K1" s="35"/>
      <c r="L1" s="35"/>
      <c r="M1" s="35"/>
    </row>
    <row r="2" spans="1:13" s="41" customFormat="1" x14ac:dyDescent="0.2">
      <c r="A2" s="37" t="s">
        <v>66</v>
      </c>
      <c r="B2" s="37" t="s">
        <v>67</v>
      </c>
      <c r="C2" s="38" t="s">
        <v>68</v>
      </c>
      <c r="D2" s="38">
        <v>-20.444199999999999</v>
      </c>
      <c r="E2" s="38">
        <v>-52.875599999999999</v>
      </c>
      <c r="F2" s="38">
        <v>388</v>
      </c>
      <c r="G2" s="39">
        <v>40405</v>
      </c>
      <c r="H2" s="40">
        <v>1</v>
      </c>
      <c r="I2" s="38" t="s">
        <v>69</v>
      </c>
      <c r="J2" s="35"/>
      <c r="K2" s="35"/>
      <c r="L2" s="35"/>
      <c r="M2" s="35"/>
    </row>
    <row r="3" spans="1:13" ht="12.75" customHeight="1" x14ac:dyDescent="0.2">
      <c r="A3" s="37" t="s">
        <v>0</v>
      </c>
      <c r="B3" s="37" t="s">
        <v>67</v>
      </c>
      <c r="C3" s="38" t="s">
        <v>70</v>
      </c>
      <c r="D3" s="40">
        <v>-23.002500000000001</v>
      </c>
      <c r="E3" s="40">
        <v>-55.3294</v>
      </c>
      <c r="F3" s="40">
        <v>431</v>
      </c>
      <c r="G3" s="42">
        <v>39611</v>
      </c>
      <c r="H3" s="40">
        <v>1</v>
      </c>
      <c r="I3" s="38" t="s">
        <v>71</v>
      </c>
      <c r="J3" s="43"/>
      <c r="K3" s="43"/>
      <c r="L3" s="43"/>
      <c r="M3" s="43"/>
    </row>
    <row r="4" spans="1:13" x14ac:dyDescent="0.2">
      <c r="A4" s="37" t="s">
        <v>1</v>
      </c>
      <c r="B4" s="37" t="s">
        <v>67</v>
      </c>
      <c r="C4" s="38" t="s">
        <v>72</v>
      </c>
      <c r="D4" s="44">
        <v>-20.4756</v>
      </c>
      <c r="E4" s="44">
        <v>-55.783900000000003</v>
      </c>
      <c r="F4" s="44">
        <v>155</v>
      </c>
      <c r="G4" s="42">
        <v>39022</v>
      </c>
      <c r="H4" s="40">
        <v>1</v>
      </c>
      <c r="I4" s="38" t="s">
        <v>73</v>
      </c>
      <c r="J4" s="43"/>
      <c r="K4" s="43"/>
      <c r="L4" s="43"/>
      <c r="M4" s="43"/>
    </row>
    <row r="5" spans="1:13" s="46" customFormat="1" x14ac:dyDescent="0.2">
      <c r="A5" s="37" t="s">
        <v>46</v>
      </c>
      <c r="B5" s="37" t="s">
        <v>67</v>
      </c>
      <c r="C5" s="38" t="s">
        <v>74</v>
      </c>
      <c r="D5" s="44">
        <v>-22.1008</v>
      </c>
      <c r="E5" s="44">
        <v>-56.54</v>
      </c>
      <c r="F5" s="44">
        <v>208</v>
      </c>
      <c r="G5" s="42">
        <v>40764</v>
      </c>
      <c r="H5" s="40">
        <v>1</v>
      </c>
      <c r="I5" s="45" t="s">
        <v>75</v>
      </c>
      <c r="J5" s="43"/>
      <c r="K5" s="43"/>
      <c r="L5" s="43"/>
      <c r="M5" s="43"/>
    </row>
    <row r="6" spans="1:13" s="46" customFormat="1" x14ac:dyDescent="0.2">
      <c r="A6" s="37" t="s">
        <v>56</v>
      </c>
      <c r="B6" s="37" t="s">
        <v>67</v>
      </c>
      <c r="C6" s="38" t="s">
        <v>76</v>
      </c>
      <c r="D6" s="44">
        <v>-21.7514</v>
      </c>
      <c r="E6" s="44">
        <v>-52.470599999999997</v>
      </c>
      <c r="F6" s="44">
        <v>387</v>
      </c>
      <c r="G6" s="42">
        <v>41354</v>
      </c>
      <c r="H6" s="40">
        <v>1</v>
      </c>
      <c r="I6" s="45" t="s">
        <v>77</v>
      </c>
      <c r="J6" s="43"/>
      <c r="K6" s="43"/>
      <c r="L6" s="43"/>
      <c r="M6" s="43"/>
    </row>
    <row r="7" spans="1:13" x14ac:dyDescent="0.2">
      <c r="A7" s="37" t="s">
        <v>2</v>
      </c>
      <c r="B7" s="37" t="s">
        <v>67</v>
      </c>
      <c r="C7" s="38" t="s">
        <v>78</v>
      </c>
      <c r="D7" s="44">
        <v>-20.45</v>
      </c>
      <c r="E7" s="44">
        <v>-54.616599999999998</v>
      </c>
      <c r="F7" s="44">
        <v>530</v>
      </c>
      <c r="G7" s="42">
        <v>37145</v>
      </c>
      <c r="H7" s="40">
        <v>1</v>
      </c>
      <c r="I7" s="38" t="s">
        <v>79</v>
      </c>
      <c r="J7" s="43"/>
      <c r="K7" s="43"/>
      <c r="L7" s="43"/>
      <c r="M7" s="43"/>
    </row>
    <row r="8" spans="1:13" x14ac:dyDescent="0.2">
      <c r="A8" s="37" t="s">
        <v>3</v>
      </c>
      <c r="B8" s="37" t="s">
        <v>67</v>
      </c>
      <c r="C8" s="38" t="s">
        <v>80</v>
      </c>
      <c r="D8" s="40">
        <v>-19.122499999999999</v>
      </c>
      <c r="E8" s="40">
        <v>-51.720799999999997</v>
      </c>
      <c r="F8" s="44">
        <v>516</v>
      </c>
      <c r="G8" s="42">
        <v>39515</v>
      </c>
      <c r="H8" s="40">
        <v>1</v>
      </c>
      <c r="I8" s="38" t="s">
        <v>81</v>
      </c>
      <c r="J8" s="43"/>
      <c r="K8" s="43"/>
      <c r="L8" s="43"/>
      <c r="M8" s="43"/>
    </row>
    <row r="9" spans="1:13" x14ac:dyDescent="0.2">
      <c r="A9" s="37" t="s">
        <v>4</v>
      </c>
      <c r="B9" s="37" t="s">
        <v>67</v>
      </c>
      <c r="C9" s="38" t="s">
        <v>82</v>
      </c>
      <c r="D9" s="44">
        <v>-18.802199999999999</v>
      </c>
      <c r="E9" s="44">
        <v>-52.602800000000002</v>
      </c>
      <c r="F9" s="44">
        <v>818</v>
      </c>
      <c r="G9" s="42">
        <v>39070</v>
      </c>
      <c r="H9" s="40">
        <v>1</v>
      </c>
      <c r="I9" s="38" t="s">
        <v>83</v>
      </c>
      <c r="J9" s="43"/>
      <c r="K9" s="43"/>
      <c r="L9" s="43"/>
      <c r="M9" s="43"/>
    </row>
    <row r="10" spans="1:13" ht="13.5" customHeight="1" x14ac:dyDescent="0.2">
      <c r="A10" s="37" t="s">
        <v>5</v>
      </c>
      <c r="B10" s="37" t="s">
        <v>67</v>
      </c>
      <c r="C10" s="38" t="s">
        <v>84</v>
      </c>
      <c r="D10" s="44">
        <v>-18.996700000000001</v>
      </c>
      <c r="E10" s="44">
        <v>-57.637500000000003</v>
      </c>
      <c r="F10" s="44">
        <v>126</v>
      </c>
      <c r="G10" s="42">
        <v>39017</v>
      </c>
      <c r="H10" s="40">
        <v>1</v>
      </c>
      <c r="I10" s="38" t="s">
        <v>85</v>
      </c>
      <c r="J10" s="43"/>
      <c r="K10" s="43"/>
      <c r="L10" s="43"/>
      <c r="M10" s="43"/>
    </row>
    <row r="11" spans="1:13" ht="13.5" customHeight="1" x14ac:dyDescent="0.2">
      <c r="A11" s="37" t="s">
        <v>48</v>
      </c>
      <c r="B11" s="37" t="s">
        <v>67</v>
      </c>
      <c r="C11" s="38" t="s">
        <v>86</v>
      </c>
      <c r="D11" s="44">
        <v>-18.4922</v>
      </c>
      <c r="E11" s="44">
        <v>-53.167200000000001</v>
      </c>
      <c r="F11" s="44">
        <v>730</v>
      </c>
      <c r="G11" s="42">
        <v>41247</v>
      </c>
      <c r="H11" s="40">
        <v>1</v>
      </c>
      <c r="I11" s="45" t="s">
        <v>87</v>
      </c>
      <c r="J11" s="43"/>
      <c r="K11" s="43"/>
      <c r="L11" s="43"/>
      <c r="M11" s="43"/>
    </row>
    <row r="12" spans="1:13" x14ac:dyDescent="0.2">
      <c r="A12" s="37" t="s">
        <v>6</v>
      </c>
      <c r="B12" s="37" t="s">
        <v>67</v>
      </c>
      <c r="C12" s="38" t="s">
        <v>88</v>
      </c>
      <c r="D12" s="44">
        <v>-18.304400000000001</v>
      </c>
      <c r="E12" s="44">
        <v>-54.440899999999999</v>
      </c>
      <c r="F12" s="44">
        <v>252</v>
      </c>
      <c r="G12" s="42">
        <v>39028</v>
      </c>
      <c r="H12" s="40">
        <v>1</v>
      </c>
      <c r="I12" s="38" t="s">
        <v>89</v>
      </c>
      <c r="J12" s="43"/>
      <c r="K12" s="43"/>
      <c r="L12" s="43"/>
      <c r="M12" s="43"/>
    </row>
    <row r="13" spans="1:13" x14ac:dyDescent="0.2">
      <c r="A13" s="37" t="s">
        <v>7</v>
      </c>
      <c r="B13" s="37" t="s">
        <v>67</v>
      </c>
      <c r="C13" s="38" t="s">
        <v>90</v>
      </c>
      <c r="D13" s="44">
        <v>-22.193899999999999</v>
      </c>
      <c r="E13" s="47">
        <v>-54.9114</v>
      </c>
      <c r="F13" s="44">
        <v>469</v>
      </c>
      <c r="G13" s="42">
        <v>39011</v>
      </c>
      <c r="H13" s="40">
        <v>1</v>
      </c>
      <c r="I13" s="38" t="s">
        <v>91</v>
      </c>
      <c r="J13" s="43"/>
      <c r="K13" s="43"/>
      <c r="L13" s="43"/>
      <c r="M13" s="43"/>
    </row>
    <row r="14" spans="1:13" x14ac:dyDescent="0.2">
      <c r="A14" s="37" t="s">
        <v>92</v>
      </c>
      <c r="B14" s="37" t="s">
        <v>67</v>
      </c>
      <c r="C14" s="38" t="s">
        <v>93</v>
      </c>
      <c r="D14" s="40">
        <v>-23.449400000000001</v>
      </c>
      <c r="E14" s="40">
        <v>-54.181699999999999</v>
      </c>
      <c r="F14" s="40">
        <v>336</v>
      </c>
      <c r="G14" s="42">
        <v>39598</v>
      </c>
      <c r="H14" s="40">
        <v>1</v>
      </c>
      <c r="I14" s="38" t="s">
        <v>94</v>
      </c>
      <c r="J14" s="43"/>
      <c r="K14" s="43"/>
      <c r="L14" s="43"/>
      <c r="M14" s="43"/>
    </row>
    <row r="15" spans="1:13" x14ac:dyDescent="0.2">
      <c r="A15" s="37" t="s">
        <v>9</v>
      </c>
      <c r="B15" s="37" t="s">
        <v>67</v>
      </c>
      <c r="C15" s="38" t="s">
        <v>95</v>
      </c>
      <c r="D15" s="44">
        <v>-22.3</v>
      </c>
      <c r="E15" s="44">
        <v>-53.816600000000001</v>
      </c>
      <c r="F15" s="44">
        <v>373.29</v>
      </c>
      <c r="G15" s="42">
        <v>37662</v>
      </c>
      <c r="H15" s="40">
        <v>1</v>
      </c>
      <c r="I15" s="38" t="s">
        <v>96</v>
      </c>
      <c r="J15" s="43"/>
      <c r="K15" s="43"/>
      <c r="L15" s="43"/>
      <c r="M15" s="43"/>
    </row>
    <row r="16" spans="1:13" s="46" customFormat="1" x14ac:dyDescent="0.2">
      <c r="A16" s="37" t="s">
        <v>47</v>
      </c>
      <c r="B16" s="37" t="s">
        <v>67</v>
      </c>
      <c r="C16" s="38" t="s">
        <v>97</v>
      </c>
      <c r="D16" s="44">
        <v>-21.478200000000001</v>
      </c>
      <c r="E16" s="44">
        <v>-56.136899999999997</v>
      </c>
      <c r="F16" s="44">
        <v>249</v>
      </c>
      <c r="G16" s="42">
        <v>40759</v>
      </c>
      <c r="H16" s="40">
        <v>1</v>
      </c>
      <c r="I16" s="45" t="s">
        <v>98</v>
      </c>
      <c r="J16" s="43"/>
      <c r="K16" s="43"/>
      <c r="L16" s="43"/>
      <c r="M16" s="43"/>
    </row>
    <row r="17" spans="1:13" x14ac:dyDescent="0.2">
      <c r="A17" s="37" t="s">
        <v>10</v>
      </c>
      <c r="B17" s="37" t="s">
        <v>67</v>
      </c>
      <c r="C17" s="38" t="s">
        <v>99</v>
      </c>
      <c r="D17" s="40">
        <v>-22.857199999999999</v>
      </c>
      <c r="E17" s="40">
        <v>-54.605600000000003</v>
      </c>
      <c r="F17" s="40">
        <v>379</v>
      </c>
      <c r="G17" s="42">
        <v>39617</v>
      </c>
      <c r="H17" s="40">
        <v>1</v>
      </c>
      <c r="I17" s="38" t="s">
        <v>100</v>
      </c>
      <c r="J17" s="43"/>
      <c r="K17" s="43"/>
      <c r="L17" s="43"/>
      <c r="M17" s="43"/>
    </row>
    <row r="18" spans="1:13" ht="12.75" customHeight="1" x14ac:dyDescent="0.2">
      <c r="A18" s="37" t="s">
        <v>11</v>
      </c>
      <c r="B18" s="37" t="s">
        <v>67</v>
      </c>
      <c r="C18" s="38" t="s">
        <v>101</v>
      </c>
      <c r="D18" s="44">
        <v>-21.609200000000001</v>
      </c>
      <c r="E18" s="44">
        <v>-55.177799999999998</v>
      </c>
      <c r="F18" s="44">
        <v>401</v>
      </c>
      <c r="G18" s="42">
        <v>39065</v>
      </c>
      <c r="H18" s="40">
        <v>1</v>
      </c>
      <c r="I18" s="38" t="s">
        <v>102</v>
      </c>
      <c r="J18" s="43"/>
      <c r="K18" s="43"/>
      <c r="L18" s="43"/>
      <c r="M18" s="43"/>
    </row>
    <row r="19" spans="1:13" s="46" customFormat="1" x14ac:dyDescent="0.2">
      <c r="A19" s="37" t="s">
        <v>12</v>
      </c>
      <c r="B19" s="37" t="s">
        <v>67</v>
      </c>
      <c r="C19" s="38" t="s">
        <v>103</v>
      </c>
      <c r="D19" s="44">
        <v>-20.395600000000002</v>
      </c>
      <c r="E19" s="44">
        <v>-56.431699999999999</v>
      </c>
      <c r="F19" s="44">
        <v>140</v>
      </c>
      <c r="G19" s="42">
        <v>39023</v>
      </c>
      <c r="H19" s="40">
        <v>1</v>
      </c>
      <c r="I19" s="38" t="s">
        <v>104</v>
      </c>
      <c r="J19" s="43"/>
      <c r="K19" s="43"/>
      <c r="L19" s="43"/>
      <c r="M19" s="43"/>
    </row>
    <row r="20" spans="1:13" x14ac:dyDescent="0.2">
      <c r="A20" s="37" t="s">
        <v>105</v>
      </c>
      <c r="B20" s="37" t="s">
        <v>67</v>
      </c>
      <c r="C20" s="38" t="s">
        <v>106</v>
      </c>
      <c r="D20" s="44">
        <v>-18.988900000000001</v>
      </c>
      <c r="E20" s="44">
        <v>-56.623100000000001</v>
      </c>
      <c r="F20" s="44">
        <v>104</v>
      </c>
      <c r="G20" s="42">
        <v>38932</v>
      </c>
      <c r="H20" s="40">
        <v>1</v>
      </c>
      <c r="I20" s="38" t="s">
        <v>107</v>
      </c>
      <c r="J20" s="43"/>
      <c r="K20" s="43"/>
      <c r="L20" s="43"/>
      <c r="M20" s="43"/>
    </row>
    <row r="21" spans="1:13" s="46" customFormat="1" x14ac:dyDescent="0.2">
      <c r="A21" s="37" t="s">
        <v>14</v>
      </c>
      <c r="B21" s="37" t="s">
        <v>67</v>
      </c>
      <c r="C21" s="38" t="s">
        <v>108</v>
      </c>
      <c r="D21" s="44">
        <v>-19.414300000000001</v>
      </c>
      <c r="E21" s="44">
        <v>-51.1053</v>
      </c>
      <c r="F21" s="44">
        <v>424</v>
      </c>
      <c r="G21" s="42" t="s">
        <v>109</v>
      </c>
      <c r="H21" s="40">
        <v>1</v>
      </c>
      <c r="I21" s="38" t="s">
        <v>110</v>
      </c>
      <c r="J21" s="43"/>
      <c r="K21" s="43"/>
      <c r="L21" s="43"/>
      <c r="M21" s="43"/>
    </row>
    <row r="22" spans="1:13" x14ac:dyDescent="0.2">
      <c r="A22" s="37" t="s">
        <v>15</v>
      </c>
      <c r="B22" s="37" t="s">
        <v>67</v>
      </c>
      <c r="C22" s="38" t="s">
        <v>111</v>
      </c>
      <c r="D22" s="44">
        <v>-22.533300000000001</v>
      </c>
      <c r="E22" s="44">
        <v>-55.533299999999997</v>
      </c>
      <c r="F22" s="44">
        <v>650</v>
      </c>
      <c r="G22" s="42">
        <v>37140</v>
      </c>
      <c r="H22" s="40">
        <v>1</v>
      </c>
      <c r="I22" s="38" t="s">
        <v>112</v>
      </c>
      <c r="J22" s="43"/>
      <c r="K22" s="43"/>
      <c r="L22" s="43"/>
      <c r="M22" s="43"/>
    </row>
    <row r="23" spans="1:13" x14ac:dyDescent="0.2">
      <c r="A23" s="37" t="s">
        <v>16</v>
      </c>
      <c r="B23" s="37" t="s">
        <v>67</v>
      </c>
      <c r="C23" s="38" t="s">
        <v>113</v>
      </c>
      <c r="D23" s="44">
        <v>-21.7058</v>
      </c>
      <c r="E23" s="44">
        <v>-57.5533</v>
      </c>
      <c r="F23" s="44">
        <v>85</v>
      </c>
      <c r="G23" s="42">
        <v>39014</v>
      </c>
      <c r="H23" s="40">
        <v>1</v>
      </c>
      <c r="I23" s="38" t="s">
        <v>114</v>
      </c>
      <c r="J23" s="43"/>
      <c r="K23" s="43"/>
      <c r="L23" s="43"/>
      <c r="M23" s="43"/>
    </row>
    <row r="24" spans="1:13" s="46" customFormat="1" x14ac:dyDescent="0.2">
      <c r="A24" s="37" t="s">
        <v>18</v>
      </c>
      <c r="B24" s="37" t="s">
        <v>67</v>
      </c>
      <c r="C24" s="38" t="s">
        <v>115</v>
      </c>
      <c r="D24" s="44">
        <v>-19.420100000000001</v>
      </c>
      <c r="E24" s="44">
        <v>-54.553100000000001</v>
      </c>
      <c r="F24" s="44">
        <v>647</v>
      </c>
      <c r="G24" s="42">
        <v>39067</v>
      </c>
      <c r="H24" s="40">
        <v>1</v>
      </c>
      <c r="I24" s="38" t="s">
        <v>116</v>
      </c>
      <c r="J24" s="43"/>
      <c r="K24" s="43"/>
      <c r="L24" s="43"/>
      <c r="M24" s="43"/>
    </row>
    <row r="25" spans="1:13" x14ac:dyDescent="0.2">
      <c r="A25" s="37" t="s">
        <v>117</v>
      </c>
      <c r="B25" s="37" t="s">
        <v>67</v>
      </c>
      <c r="C25" s="38" t="s">
        <v>118</v>
      </c>
      <c r="D25" s="40">
        <v>-21.774999999999999</v>
      </c>
      <c r="E25" s="40">
        <v>-54.528100000000002</v>
      </c>
      <c r="F25" s="40">
        <v>329</v>
      </c>
      <c r="G25" s="42">
        <v>39625</v>
      </c>
      <c r="H25" s="40">
        <v>1</v>
      </c>
      <c r="I25" s="38" t="s">
        <v>119</v>
      </c>
      <c r="J25" s="43"/>
      <c r="K25" s="43"/>
      <c r="L25" s="43"/>
      <c r="M25" s="43"/>
    </row>
    <row r="26" spans="1:13" s="51" customFormat="1" ht="15" customHeight="1" x14ac:dyDescent="0.2">
      <c r="A26" s="48" t="s">
        <v>31</v>
      </c>
      <c r="B26" s="48" t="s">
        <v>67</v>
      </c>
      <c r="C26" s="38" t="s">
        <v>120</v>
      </c>
      <c r="D26" s="49">
        <v>-20.9817</v>
      </c>
      <c r="E26" s="49">
        <v>-54.971899999999998</v>
      </c>
      <c r="F26" s="49">
        <v>464</v>
      </c>
      <c r="G26" s="39" t="s">
        <v>121</v>
      </c>
      <c r="H26" s="38">
        <v>1</v>
      </c>
      <c r="I26" s="48" t="s">
        <v>122</v>
      </c>
      <c r="J26" s="50"/>
      <c r="K26" s="50"/>
      <c r="L26" s="50"/>
      <c r="M26" s="50"/>
    </row>
    <row r="27" spans="1:13" s="46" customFormat="1" x14ac:dyDescent="0.2">
      <c r="A27" s="37" t="s">
        <v>19</v>
      </c>
      <c r="B27" s="37" t="s">
        <v>67</v>
      </c>
      <c r="C27" s="38" t="s">
        <v>123</v>
      </c>
      <c r="D27" s="40">
        <v>-23.966899999999999</v>
      </c>
      <c r="E27" s="40">
        <v>-55.0242</v>
      </c>
      <c r="F27" s="40">
        <v>402</v>
      </c>
      <c r="G27" s="42">
        <v>39605</v>
      </c>
      <c r="H27" s="40">
        <v>1</v>
      </c>
      <c r="I27" s="38" t="s">
        <v>124</v>
      </c>
      <c r="J27" s="43"/>
      <c r="K27" s="43"/>
      <c r="L27" s="43"/>
      <c r="M27" s="43"/>
    </row>
    <row r="28" spans="1:13" s="53" customFormat="1" x14ac:dyDescent="0.2">
      <c r="A28" s="48" t="s">
        <v>49</v>
      </c>
      <c r="B28" s="48" t="s">
        <v>67</v>
      </c>
      <c r="C28" s="38" t="s">
        <v>125</v>
      </c>
      <c r="D28" s="38">
        <v>-17.634699999999999</v>
      </c>
      <c r="E28" s="38">
        <v>-54.760100000000001</v>
      </c>
      <c r="F28" s="38">
        <v>486</v>
      </c>
      <c r="G28" s="39" t="s">
        <v>126</v>
      </c>
      <c r="H28" s="38">
        <v>1</v>
      </c>
      <c r="I28" s="40" t="s">
        <v>127</v>
      </c>
      <c r="J28" s="52"/>
      <c r="K28" s="52"/>
      <c r="L28" s="52"/>
      <c r="M28" s="52"/>
    </row>
    <row r="29" spans="1:13" x14ac:dyDescent="0.2">
      <c r="A29" s="37" t="s">
        <v>20</v>
      </c>
      <c r="B29" s="37" t="s">
        <v>67</v>
      </c>
      <c r="C29" s="38" t="s">
        <v>128</v>
      </c>
      <c r="D29" s="40">
        <v>-20.783300000000001</v>
      </c>
      <c r="E29" s="40">
        <v>-51.7</v>
      </c>
      <c r="F29" s="40">
        <v>313</v>
      </c>
      <c r="G29" s="42">
        <v>37137</v>
      </c>
      <c r="H29" s="40">
        <v>1</v>
      </c>
      <c r="I29" s="38" t="s">
        <v>129</v>
      </c>
      <c r="J29" s="43"/>
      <c r="K29" s="43"/>
      <c r="L29" s="43"/>
      <c r="M29" s="43"/>
    </row>
    <row r="30" spans="1:13" ht="18" customHeight="1" x14ac:dyDescent="0.2">
      <c r="A30" s="54"/>
      <c r="B30" s="55"/>
      <c r="C30" s="56"/>
      <c r="D30" s="56"/>
      <c r="E30" s="56"/>
      <c r="F30" s="56"/>
      <c r="G30" s="34" t="s">
        <v>130</v>
      </c>
      <c r="H30" s="38">
        <f>SUM(H2:H29)</f>
        <v>28</v>
      </c>
      <c r="I30" s="54"/>
      <c r="J30" s="43"/>
      <c r="K30" s="43"/>
      <c r="L30" s="43"/>
      <c r="M30" s="43"/>
    </row>
    <row r="31" spans="1:13" x14ac:dyDescent="0.2">
      <c r="A31" s="43" t="s">
        <v>131</v>
      </c>
      <c r="B31" s="57"/>
      <c r="C31" s="57"/>
      <c r="D31" s="57"/>
      <c r="E31" s="57"/>
      <c r="F31" s="57"/>
      <c r="G31" s="43"/>
      <c r="H31" s="58"/>
      <c r="I31" s="43"/>
      <c r="J31" s="43"/>
      <c r="K31" s="43"/>
      <c r="L31" s="43"/>
      <c r="M31" s="43"/>
    </row>
    <row r="32" spans="1:13" x14ac:dyDescent="0.2">
      <c r="A32" s="59" t="s">
        <v>132</v>
      </c>
      <c r="B32" s="60"/>
      <c r="C32" s="60"/>
      <c r="D32" s="60"/>
      <c r="E32" s="60"/>
      <c r="F32" s="60"/>
      <c r="G32" s="43"/>
      <c r="H32" s="43"/>
      <c r="I32" s="43"/>
      <c r="J32" s="43"/>
      <c r="K32" s="43"/>
      <c r="L32" s="43"/>
      <c r="M32" s="43"/>
    </row>
    <row r="33" spans="1:13" x14ac:dyDescent="0.2">
      <c r="A33" s="43"/>
      <c r="B33" s="60"/>
      <c r="C33" s="60"/>
      <c r="D33" s="60"/>
      <c r="E33" s="60"/>
      <c r="F33" s="60"/>
      <c r="G33" s="43"/>
      <c r="H33" s="43"/>
      <c r="I33" s="43"/>
      <c r="J33" s="43"/>
      <c r="K33" s="43"/>
      <c r="L33" s="43"/>
      <c r="M33" s="43"/>
    </row>
    <row r="34" spans="1:13" x14ac:dyDescent="0.2">
      <c r="A34" s="43"/>
      <c r="B34" s="60"/>
      <c r="C34" s="60"/>
      <c r="D34" s="60"/>
      <c r="E34" s="60"/>
      <c r="F34" s="60"/>
      <c r="G34" s="43"/>
      <c r="H34" s="43"/>
      <c r="I34" s="43"/>
      <c r="J34" s="43"/>
      <c r="K34" s="43"/>
      <c r="L34" s="43"/>
      <c r="M34" s="43"/>
    </row>
    <row r="35" spans="1:13" x14ac:dyDescent="0.2">
      <c r="A35" s="43"/>
      <c r="B35" s="60"/>
      <c r="C35" s="60"/>
      <c r="D35" s="60"/>
      <c r="E35" s="60"/>
      <c r="F35" s="60"/>
      <c r="G35" s="43"/>
      <c r="H35" s="43"/>
      <c r="I35" s="43"/>
      <c r="J35" s="43"/>
      <c r="K35" s="43"/>
      <c r="L35" s="43"/>
      <c r="M35" s="43"/>
    </row>
    <row r="36" spans="1:13" x14ac:dyDescent="0.2">
      <c r="A36" s="43"/>
      <c r="B36" s="60"/>
      <c r="C36" s="60"/>
      <c r="D36" s="60"/>
      <c r="E36" s="60"/>
      <c r="F36" s="60"/>
      <c r="G36" s="43"/>
      <c r="H36" s="43"/>
      <c r="I36" s="43"/>
      <c r="J36" s="43"/>
      <c r="K36" s="43"/>
      <c r="L36" s="43"/>
      <c r="M36" s="43"/>
    </row>
    <row r="37" spans="1:13" x14ac:dyDescent="0.2">
      <c r="A37" s="43"/>
      <c r="B37" s="60"/>
      <c r="C37" s="60"/>
      <c r="D37" s="60"/>
      <c r="E37" s="60"/>
      <c r="F37" s="60"/>
      <c r="G37" s="43"/>
      <c r="H37" s="43"/>
      <c r="I37" s="43"/>
      <c r="J37" s="43"/>
      <c r="K37" s="43"/>
      <c r="L37" s="43"/>
      <c r="M37" s="43"/>
    </row>
    <row r="38" spans="1:13" x14ac:dyDescent="0.2">
      <c r="A38" s="43"/>
      <c r="B38" s="60"/>
      <c r="C38" s="60"/>
      <c r="D38" s="60"/>
      <c r="E38" s="60"/>
      <c r="F38" s="60"/>
      <c r="G38" s="43"/>
      <c r="H38" s="43"/>
      <c r="I38" s="43"/>
      <c r="J38" s="43"/>
      <c r="K38" s="43"/>
      <c r="L38" s="43"/>
      <c r="M38" s="43"/>
    </row>
    <row r="39" spans="1:13" x14ac:dyDescent="0.2">
      <c r="A39" s="43"/>
      <c r="B39" s="60"/>
      <c r="C39" s="60"/>
      <c r="D39" s="60"/>
      <c r="E39" s="60"/>
      <c r="F39" s="60"/>
      <c r="G39" s="43"/>
      <c r="H39" s="43"/>
      <c r="I39" s="43"/>
      <c r="J39" s="43"/>
      <c r="K39" s="43"/>
      <c r="L39" s="43"/>
      <c r="M39" s="43"/>
    </row>
    <row r="40" spans="1:13" x14ac:dyDescent="0.2">
      <c r="A40" s="43"/>
      <c r="B40" s="60"/>
      <c r="C40" s="60"/>
      <c r="D40" s="60"/>
      <c r="E40" s="60"/>
      <c r="F40" s="60"/>
      <c r="G40" s="43"/>
      <c r="H40" s="43"/>
      <c r="I40" s="43"/>
      <c r="J40" s="43"/>
      <c r="K40" s="43"/>
      <c r="L40" s="43"/>
      <c r="M40" s="43"/>
    </row>
    <row r="41" spans="1:13" x14ac:dyDescent="0.2">
      <c r="A41" s="43"/>
      <c r="B41" s="60"/>
      <c r="C41" s="60"/>
      <c r="D41" s="60"/>
      <c r="E41" s="60"/>
      <c r="F41" s="60"/>
      <c r="G41" s="43"/>
      <c r="H41" s="43"/>
      <c r="I41" s="43"/>
      <c r="J41" s="43"/>
      <c r="K41" s="43"/>
      <c r="L41" s="43"/>
      <c r="M41" s="43"/>
    </row>
    <row r="42" spans="1:13" x14ac:dyDescent="0.2">
      <c r="A42" s="43"/>
      <c r="B42" s="60"/>
      <c r="C42" s="60"/>
      <c r="D42" s="60"/>
      <c r="E42" s="60"/>
      <c r="F42" s="60"/>
      <c r="G42" s="43"/>
      <c r="H42" s="43"/>
      <c r="I42" s="43"/>
      <c r="J42" s="43"/>
      <c r="K42" s="43"/>
      <c r="L42" s="43"/>
      <c r="M42" s="43"/>
    </row>
    <row r="43" spans="1:13" x14ac:dyDescent="0.2">
      <c r="A43" s="43"/>
      <c r="B43" s="60"/>
      <c r="C43" s="60"/>
      <c r="D43" s="60"/>
      <c r="E43" s="60"/>
      <c r="F43" s="60"/>
      <c r="G43" s="43"/>
      <c r="H43" s="43"/>
      <c r="I43" s="43"/>
      <c r="J43" s="43"/>
      <c r="K43" s="43"/>
      <c r="L43" s="43"/>
      <c r="M43" s="43"/>
    </row>
    <row r="44" spans="1:13" x14ac:dyDescent="0.2">
      <c r="A44" s="43"/>
      <c r="B44" s="60"/>
      <c r="C44" s="60"/>
      <c r="D44" s="60"/>
      <c r="E44" s="60"/>
      <c r="F44" s="60"/>
      <c r="G44" s="43"/>
      <c r="H44" s="43"/>
      <c r="I44" s="43"/>
      <c r="J44" s="43"/>
      <c r="K44" s="43"/>
      <c r="L44" s="43"/>
      <c r="M44" s="43"/>
    </row>
    <row r="45" spans="1:13" x14ac:dyDescent="0.2">
      <c r="A45" s="43"/>
      <c r="B45" s="60"/>
      <c r="C45" s="60"/>
      <c r="D45" s="60"/>
      <c r="E45" s="60"/>
      <c r="F45" s="60"/>
      <c r="G45" s="43"/>
      <c r="H45" s="43"/>
      <c r="I45" s="43"/>
      <c r="J45" s="43"/>
      <c r="K45" s="43"/>
      <c r="L45" s="43"/>
      <c r="M45" s="43"/>
    </row>
    <row r="46" spans="1:13" x14ac:dyDescent="0.2">
      <c r="A46" s="43"/>
      <c r="B46" s="60"/>
      <c r="C46" s="60"/>
      <c r="D46" s="60"/>
      <c r="E46" s="60"/>
      <c r="F46" s="60"/>
      <c r="G46" s="43"/>
      <c r="H46" s="43"/>
      <c r="I46" s="43"/>
      <c r="J46" s="43"/>
      <c r="K46" s="43"/>
      <c r="L46" s="43"/>
      <c r="M46" s="43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="90" zoomScaleNormal="90" workbookViewId="0">
      <selection activeCell="AJ41" sqref="AJ41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.5703125" style="9" bestFit="1" customWidth="1"/>
    <col min="31" max="31" width="7.28515625" style="12" bestFit="1" customWidth="1"/>
  </cols>
  <sheetData>
    <row r="1" spans="1:34" ht="20.100000000000001" customHeight="1" x14ac:dyDescent="0.2">
      <c r="A1" s="141" t="s">
        <v>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3"/>
    </row>
    <row r="2" spans="1:34" ht="20.100000000000001" customHeight="1" x14ac:dyDescent="0.2">
      <c r="A2" s="144" t="s">
        <v>21</v>
      </c>
      <c r="B2" s="145" t="s">
        <v>138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6"/>
    </row>
    <row r="3" spans="1:34" s="4" customFormat="1" ht="20.100000000000001" customHeight="1" x14ac:dyDescent="0.2">
      <c r="A3" s="144"/>
      <c r="B3" s="135">
        <v>1</v>
      </c>
      <c r="C3" s="135">
        <f>SUM(B3+1)</f>
        <v>2</v>
      </c>
      <c r="D3" s="135">
        <f t="shared" ref="D3:AC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26" t="s">
        <v>41</v>
      </c>
      <c r="AE3" s="93" t="s">
        <v>40</v>
      </c>
    </row>
    <row r="4" spans="1:34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93" t="s">
        <v>39</v>
      </c>
    </row>
    <row r="5" spans="1:34" s="5" customFormat="1" ht="20.100000000000001" customHeight="1" x14ac:dyDescent="0.2">
      <c r="A5" s="131" t="s">
        <v>45</v>
      </c>
      <c r="B5" s="14" t="str">
        <f>[1]Fevereiro!$C$5</f>
        <v>*</v>
      </c>
      <c r="C5" s="14" t="str">
        <f>[1]Fevereiro!$C$6</f>
        <v>*</v>
      </c>
      <c r="D5" s="14" t="str">
        <f>[1]Fevereiro!$C$7</f>
        <v>*</v>
      </c>
      <c r="E5" s="14" t="str">
        <f>[1]Fevereiro!$C$8</f>
        <v>*</v>
      </c>
      <c r="F5" s="14" t="str">
        <f>[1]Fevereiro!$C$9</f>
        <v>*</v>
      </c>
      <c r="G5" s="14" t="str">
        <f>[1]Fevereiro!$C$10</f>
        <v>*</v>
      </c>
      <c r="H5" s="14" t="str">
        <f>[1]Fevereiro!$C$11</f>
        <v>*</v>
      </c>
      <c r="I5" s="14" t="str">
        <f>[1]Fevereiro!$C$12</f>
        <v>*</v>
      </c>
      <c r="J5" s="14" t="str">
        <f>[1]Fevereiro!$C$13</f>
        <v>*</v>
      </c>
      <c r="K5" s="14" t="str">
        <f>[1]Fevereiro!$C$14</f>
        <v>*</v>
      </c>
      <c r="L5" s="14" t="str">
        <f>[1]Fevereiro!$C$15</f>
        <v>*</v>
      </c>
      <c r="M5" s="14" t="str">
        <f>[1]Fevereiro!$C$16</f>
        <v>*</v>
      </c>
      <c r="N5" s="14" t="str">
        <f>[1]Fevereiro!$C$17</f>
        <v>*</v>
      </c>
      <c r="O5" s="14" t="str">
        <f>[1]Fevereiro!$C$18</f>
        <v>*</v>
      </c>
      <c r="P5" s="14" t="str">
        <f>[1]Fevereiro!$C$19</f>
        <v>*</v>
      </c>
      <c r="Q5" s="14" t="str">
        <f>[1]Fevereiro!$C$20</f>
        <v>*</v>
      </c>
      <c r="R5" s="14" t="str">
        <f>[1]Fevereiro!$C$21</f>
        <v>*</v>
      </c>
      <c r="S5" s="14" t="str">
        <f>[1]Fevereiro!$C$22</f>
        <v>*</v>
      </c>
      <c r="T5" s="14" t="str">
        <f>[1]Fevereiro!$C$23</f>
        <v>*</v>
      </c>
      <c r="U5" s="14" t="str">
        <f>[1]Fevereiro!$C$24</f>
        <v>*</v>
      </c>
      <c r="V5" s="14" t="str">
        <f>[1]Fevereiro!$C$25</f>
        <v>*</v>
      </c>
      <c r="W5" s="14">
        <f>[1]Fevereiro!$C$26</f>
        <v>32.9</v>
      </c>
      <c r="X5" s="14">
        <f>[1]Fevereiro!$C$27</f>
        <v>33.4</v>
      </c>
      <c r="Y5" s="14">
        <f>[1]Fevereiro!$C$28</f>
        <v>33.9</v>
      </c>
      <c r="Z5" s="14">
        <f>[1]Fevereiro!$C$29</f>
        <v>30.9</v>
      </c>
      <c r="AA5" s="14">
        <f>[1]Fevereiro!$C$30</f>
        <v>30.9</v>
      </c>
      <c r="AB5" s="14">
        <f>[1]Fevereiro!$C$31</f>
        <v>32</v>
      </c>
      <c r="AC5" s="14">
        <f>[1]Fevereiro!$C$32</f>
        <v>33.299999999999997</v>
      </c>
      <c r="AD5" s="27">
        <f t="shared" ref="AD5" si="1">MAX(B5:AC5)</f>
        <v>33.9</v>
      </c>
      <c r="AE5" s="94">
        <f t="shared" ref="AE5" si="2">AVERAGE(B5:AC5)</f>
        <v>32.471428571428575</v>
      </c>
    </row>
    <row r="6" spans="1:34" ht="17.100000000000001" customHeight="1" x14ac:dyDescent="0.2">
      <c r="A6" s="131" t="s">
        <v>0</v>
      </c>
      <c r="B6" s="15">
        <f>[2]Fevereiro!$C$5</f>
        <v>29.1</v>
      </c>
      <c r="C6" s="15">
        <f>[2]Fevereiro!$C$6</f>
        <v>32.1</v>
      </c>
      <c r="D6" s="15">
        <f>[2]Fevereiro!$C$7</f>
        <v>33.4</v>
      </c>
      <c r="E6" s="15">
        <f>[2]Fevereiro!$C$8</f>
        <v>31.7</v>
      </c>
      <c r="F6" s="15">
        <f>[2]Fevereiro!$C$9</f>
        <v>31.9</v>
      </c>
      <c r="G6" s="15">
        <f>[2]Fevereiro!$C$10</f>
        <v>32.4</v>
      </c>
      <c r="H6" s="15">
        <f>[2]Fevereiro!$C$11</f>
        <v>30.1</v>
      </c>
      <c r="I6" s="15">
        <f>[2]Fevereiro!$C$12</f>
        <v>31.6</v>
      </c>
      <c r="J6" s="15">
        <f>[2]Fevereiro!$C$13</f>
        <v>34.9</v>
      </c>
      <c r="K6" s="15">
        <f>[2]Fevereiro!$C$14</f>
        <v>28.8</v>
      </c>
      <c r="L6" s="15">
        <f>[2]Fevereiro!$C$15</f>
        <v>32.6</v>
      </c>
      <c r="M6" s="15">
        <f>[2]Fevereiro!$C$16</f>
        <v>29.5</v>
      </c>
      <c r="N6" s="15">
        <f>[2]Fevereiro!$C$17</f>
        <v>32.6</v>
      </c>
      <c r="O6" s="15">
        <f>[2]Fevereiro!$C$18</f>
        <v>29.7</v>
      </c>
      <c r="P6" s="15">
        <f>[2]Fevereiro!$C$19</f>
        <v>30.1</v>
      </c>
      <c r="Q6" s="15">
        <f>[2]Fevereiro!$C$20</f>
        <v>32.9</v>
      </c>
      <c r="R6" s="15">
        <f>[2]Fevereiro!$C$21</f>
        <v>22.1</v>
      </c>
      <c r="S6" s="15">
        <f>[2]Fevereiro!$C$22</f>
        <v>25.8</v>
      </c>
      <c r="T6" s="15">
        <f>[2]Fevereiro!$C$23</f>
        <v>28.8</v>
      </c>
      <c r="U6" s="15">
        <f>[2]Fevereiro!$C$24</f>
        <v>31.4</v>
      </c>
      <c r="V6" s="15">
        <f>[2]Fevereiro!$C$25</f>
        <v>32.200000000000003</v>
      </c>
      <c r="W6" s="15">
        <f>[2]Fevereiro!$C$26</f>
        <v>30.9</v>
      </c>
      <c r="X6" s="15">
        <f>[2]Fevereiro!$C$27</f>
        <v>31.9</v>
      </c>
      <c r="Y6" s="15">
        <f>[2]Fevereiro!$C$28</f>
        <v>33.4</v>
      </c>
      <c r="Z6" s="15">
        <f>[2]Fevereiro!$C$29</f>
        <v>32.4</v>
      </c>
      <c r="AA6" s="15">
        <f>[2]Fevereiro!$C$30</f>
        <v>32.200000000000003</v>
      </c>
      <c r="AB6" s="15">
        <f>[2]Fevereiro!$C$31</f>
        <v>30.3</v>
      </c>
      <c r="AC6" s="15">
        <f>[2]Fevereiro!$C$32</f>
        <v>31.2</v>
      </c>
      <c r="AD6" s="27">
        <f t="shared" ref="AD6:AD31" si="3">MAX(B6:AC6)</f>
        <v>34.9</v>
      </c>
      <c r="AE6" s="94">
        <f t="shared" ref="AE6:AE31" si="4">AVERAGE(B6:AC6)</f>
        <v>30.928571428571423</v>
      </c>
    </row>
    <row r="7" spans="1:34" ht="17.100000000000001" customHeight="1" x14ac:dyDescent="0.2">
      <c r="A7" s="131" t="s">
        <v>1</v>
      </c>
      <c r="B7" s="15">
        <f>[3]Fevereiro!$C$5</f>
        <v>32.799999999999997</v>
      </c>
      <c r="C7" s="15">
        <f>[3]Fevereiro!$C$6</f>
        <v>33.5</v>
      </c>
      <c r="D7" s="15">
        <f>[3]Fevereiro!$C$7</f>
        <v>34.5</v>
      </c>
      <c r="E7" s="15">
        <f>[3]Fevereiro!$C$8</f>
        <v>34.9</v>
      </c>
      <c r="F7" s="15">
        <f>[3]Fevereiro!$C$9</f>
        <v>36.1</v>
      </c>
      <c r="G7" s="15">
        <f>[3]Fevereiro!$C$10</f>
        <v>36.200000000000003</v>
      </c>
      <c r="H7" s="15">
        <f>[3]Fevereiro!$C$11</f>
        <v>36.700000000000003</v>
      </c>
      <c r="I7" s="15">
        <f>[3]Fevereiro!$C$12</f>
        <v>34.6</v>
      </c>
      <c r="J7" s="15">
        <f>[3]Fevereiro!$C$13</f>
        <v>34.700000000000003</v>
      </c>
      <c r="K7" s="15">
        <f>[3]Fevereiro!$C$14</f>
        <v>32.200000000000003</v>
      </c>
      <c r="L7" s="15">
        <f>[3]Fevereiro!$C$15</f>
        <v>28.8</v>
      </c>
      <c r="M7" s="15">
        <f>[3]Fevereiro!$C$16</f>
        <v>30.9</v>
      </c>
      <c r="N7" s="15">
        <f>[3]Fevereiro!$C$17</f>
        <v>33.700000000000003</v>
      </c>
      <c r="O7" s="15">
        <f>[3]Fevereiro!$C$18</f>
        <v>33.799999999999997</v>
      </c>
      <c r="P7" s="15">
        <f>[3]Fevereiro!$C$19</f>
        <v>33.799999999999997</v>
      </c>
      <c r="Q7" s="15">
        <f>[3]Fevereiro!$C$20</f>
        <v>35.200000000000003</v>
      </c>
      <c r="R7" s="15">
        <f>[3]Fevereiro!$C$21</f>
        <v>32.9</v>
      </c>
      <c r="S7" s="15">
        <f>[3]Fevereiro!$C$22</f>
        <v>25.9</v>
      </c>
      <c r="T7" s="15">
        <f>[3]Fevereiro!$C$23</f>
        <v>30.8</v>
      </c>
      <c r="U7" s="15">
        <f>[3]Fevereiro!$C$24</f>
        <v>27</v>
      </c>
      <c r="V7" s="15">
        <f>[3]Fevereiro!$C$25</f>
        <v>32.4</v>
      </c>
      <c r="W7" s="15">
        <f>[3]Fevereiro!$C$26</f>
        <v>33.5</v>
      </c>
      <c r="X7" s="15">
        <f>[3]Fevereiro!$C$27</f>
        <v>33.6</v>
      </c>
      <c r="Y7" s="15">
        <f>[3]Fevereiro!$C$28</f>
        <v>34.1</v>
      </c>
      <c r="Z7" s="15">
        <f>[3]Fevereiro!$C$29</f>
        <v>34</v>
      </c>
      <c r="AA7" s="15">
        <f>[3]Fevereiro!$C$30</f>
        <v>28.8</v>
      </c>
      <c r="AB7" s="15">
        <f>[3]Fevereiro!$C$31</f>
        <v>32.299999999999997</v>
      </c>
      <c r="AC7" s="15">
        <f>[3]Fevereiro!$C$32</f>
        <v>33.4</v>
      </c>
      <c r="AD7" s="27">
        <f t="shared" si="3"/>
        <v>36.700000000000003</v>
      </c>
      <c r="AE7" s="94">
        <f t="shared" si="4"/>
        <v>32.896428571428565</v>
      </c>
      <c r="AH7" t="s">
        <v>50</v>
      </c>
    </row>
    <row r="8" spans="1:34" ht="17.100000000000001" customHeight="1" x14ac:dyDescent="0.2">
      <c r="A8" s="131" t="s">
        <v>55</v>
      </c>
      <c r="B8" s="15">
        <f>[4]Fevereiro!$C$5</f>
        <v>30.1</v>
      </c>
      <c r="C8" s="15">
        <f>[4]Fevereiro!$C$6</f>
        <v>31.9</v>
      </c>
      <c r="D8" s="15">
        <f>[4]Fevereiro!$C$7</f>
        <v>31.8</v>
      </c>
      <c r="E8" s="15">
        <f>[4]Fevereiro!$C$8</f>
        <v>32.1</v>
      </c>
      <c r="F8" s="15">
        <f>[4]Fevereiro!$C$9</f>
        <v>31.8</v>
      </c>
      <c r="G8" s="15">
        <f>[4]Fevereiro!$C$10</f>
        <v>32.700000000000003</v>
      </c>
      <c r="H8" s="15">
        <f>[4]Fevereiro!$C$11</f>
        <v>34</v>
      </c>
      <c r="I8" s="15">
        <f>[4]Fevereiro!$C$12</f>
        <v>34.700000000000003</v>
      </c>
      <c r="J8" s="15">
        <f>[4]Fevereiro!$C$13</f>
        <v>34.799999999999997</v>
      </c>
      <c r="K8" s="15">
        <f>[4]Fevereiro!$C$14</f>
        <v>29.4</v>
      </c>
      <c r="L8" s="15">
        <f>[4]Fevereiro!$C$15</f>
        <v>32.6</v>
      </c>
      <c r="M8" s="15">
        <f>[4]Fevereiro!$C$16</f>
        <v>29.9</v>
      </c>
      <c r="N8" s="15">
        <f>[4]Fevereiro!$C$17</f>
        <v>28.1</v>
      </c>
      <c r="O8" s="15">
        <f>[4]Fevereiro!$C$18</f>
        <v>29.6</v>
      </c>
      <c r="P8" s="15">
        <f>[4]Fevereiro!$C$19</f>
        <v>30.9</v>
      </c>
      <c r="Q8" s="15">
        <f>[4]Fevereiro!$C$20</f>
        <v>31.8</v>
      </c>
      <c r="R8" s="15">
        <f>[4]Fevereiro!$C$21</f>
        <v>27.9</v>
      </c>
      <c r="S8" s="15">
        <f>[4]Fevereiro!$C$22</f>
        <v>28.6</v>
      </c>
      <c r="T8" s="15">
        <f>[4]Fevereiro!$C$23</f>
        <v>25.7</v>
      </c>
      <c r="U8" s="15">
        <f>[4]Fevereiro!$C$24</f>
        <v>23.7</v>
      </c>
      <c r="V8" s="15">
        <f>[4]Fevereiro!$C$25</f>
        <v>32</v>
      </c>
      <c r="W8" s="15">
        <f>[4]Fevereiro!$C$26</f>
        <v>31.5</v>
      </c>
      <c r="X8" s="15">
        <f>[4]Fevereiro!$C$27</f>
        <v>32.1</v>
      </c>
      <c r="Y8" s="15">
        <f>[4]Fevereiro!$C$28</f>
        <v>32</v>
      </c>
      <c r="Z8" s="15">
        <f>[4]Fevereiro!$C$29</f>
        <v>31.3</v>
      </c>
      <c r="AA8" s="15">
        <f>[4]Fevereiro!$C$30</f>
        <v>29.9</v>
      </c>
      <c r="AB8" s="15">
        <f>[4]Fevereiro!$C$31</f>
        <v>29.8</v>
      </c>
      <c r="AC8" s="15">
        <f>[4]Fevereiro!$C$32</f>
        <v>32.799999999999997</v>
      </c>
      <c r="AD8" s="27">
        <f t="shared" si="3"/>
        <v>34.799999999999997</v>
      </c>
      <c r="AE8" s="94">
        <f t="shared" si="4"/>
        <v>30.839285714285715</v>
      </c>
    </row>
    <row r="9" spans="1:34" ht="17.100000000000001" customHeight="1" x14ac:dyDescent="0.2">
      <c r="A9" s="131" t="s">
        <v>46</v>
      </c>
      <c r="B9" s="15">
        <f>[5]Fevereiro!$C$5</f>
        <v>32.6</v>
      </c>
      <c r="C9" s="15">
        <f>[5]Fevereiro!$C$6</f>
        <v>33.799999999999997</v>
      </c>
      <c r="D9" s="15">
        <f>[5]Fevereiro!$C$7</f>
        <v>34.6</v>
      </c>
      <c r="E9" s="15">
        <f>[5]Fevereiro!$C$8</f>
        <v>34</v>
      </c>
      <c r="F9" s="15">
        <f>[5]Fevereiro!$C$9</f>
        <v>33.799999999999997</v>
      </c>
      <c r="G9" s="15">
        <f>[5]Fevereiro!$C$10</f>
        <v>34.6</v>
      </c>
      <c r="H9" s="15">
        <f>[5]Fevereiro!$C$11</f>
        <v>34.5</v>
      </c>
      <c r="I9" s="15">
        <f>[5]Fevereiro!$C$12</f>
        <v>34.200000000000003</v>
      </c>
      <c r="J9" s="15">
        <f>[5]Fevereiro!$C$13</f>
        <v>34.5</v>
      </c>
      <c r="K9" s="15">
        <f>[5]Fevereiro!$C$14</f>
        <v>31.9</v>
      </c>
      <c r="L9" s="15">
        <f>[5]Fevereiro!$C$15</f>
        <v>30.8</v>
      </c>
      <c r="M9" s="15">
        <f>[5]Fevereiro!$C$16</f>
        <v>28.7</v>
      </c>
      <c r="N9" s="15">
        <f>[5]Fevereiro!$C$17</f>
        <v>31.7</v>
      </c>
      <c r="O9" s="15">
        <f>[5]Fevereiro!$C$18</f>
        <v>32.1</v>
      </c>
      <c r="P9" s="15">
        <f>[5]Fevereiro!$C$19</f>
        <v>32.799999999999997</v>
      </c>
      <c r="Q9" s="15">
        <f>[5]Fevereiro!$C$20</f>
        <v>33.799999999999997</v>
      </c>
      <c r="R9" s="15">
        <f>[5]Fevereiro!$C$21</f>
        <v>22.5</v>
      </c>
      <c r="S9" s="15" t="str">
        <f>[5]Fevereiro!$C$22</f>
        <v>*</v>
      </c>
      <c r="T9" s="15" t="str">
        <f>[5]Fevereiro!$C$23</f>
        <v>*</v>
      </c>
      <c r="U9" s="15" t="str">
        <f>[5]Fevereiro!$C$24</f>
        <v>*</v>
      </c>
      <c r="V9" s="15" t="str">
        <f>[5]Fevereiro!$C$25</f>
        <v>*</v>
      </c>
      <c r="W9" s="15" t="str">
        <f>[5]Fevereiro!$C$26</f>
        <v>*</v>
      </c>
      <c r="X9" s="15" t="str">
        <f>[5]Fevereiro!$C$27</f>
        <v>*</v>
      </c>
      <c r="Y9" s="15" t="str">
        <f>[5]Fevereiro!$C$28</f>
        <v>*</v>
      </c>
      <c r="Z9" s="15" t="str">
        <f>[5]Fevereiro!$C$29</f>
        <v>*</v>
      </c>
      <c r="AA9" s="15" t="str">
        <f>[5]Fevereiro!$C$30</f>
        <v>*</v>
      </c>
      <c r="AB9" s="15" t="str">
        <f>[5]Fevereiro!$C$31</f>
        <v>*</v>
      </c>
      <c r="AC9" s="15" t="str">
        <f>[5]Fevereiro!$C$32</f>
        <v>*</v>
      </c>
      <c r="AD9" s="27">
        <f t="shared" si="3"/>
        <v>34.6</v>
      </c>
      <c r="AE9" s="94">
        <f t="shared" si="4"/>
        <v>32.405882352941177</v>
      </c>
      <c r="AG9" s="23" t="s">
        <v>50</v>
      </c>
    </row>
    <row r="10" spans="1:34" ht="17.100000000000001" customHeight="1" x14ac:dyDescent="0.2">
      <c r="A10" s="131" t="s">
        <v>2</v>
      </c>
      <c r="B10" s="15">
        <f>[6]Fevereiro!$C$5</f>
        <v>30.1</v>
      </c>
      <c r="C10" s="15">
        <f>[6]Fevereiro!$C$6</f>
        <v>31.3</v>
      </c>
      <c r="D10" s="15">
        <f>[6]Fevereiro!$C$7</f>
        <v>32.6</v>
      </c>
      <c r="E10" s="15">
        <f>[6]Fevereiro!$C$8</f>
        <v>32.700000000000003</v>
      </c>
      <c r="F10" s="15">
        <f>[6]Fevereiro!$C$9</f>
        <v>32.799999999999997</v>
      </c>
      <c r="G10" s="15">
        <f>[6]Fevereiro!$C$10</f>
        <v>32.5</v>
      </c>
      <c r="H10" s="15">
        <f>[6]Fevereiro!$C$11</f>
        <v>32.799999999999997</v>
      </c>
      <c r="I10" s="15">
        <f>[6]Fevereiro!$C$12</f>
        <v>32.200000000000003</v>
      </c>
      <c r="J10" s="15">
        <f>[6]Fevereiro!$C$13</f>
        <v>30.8</v>
      </c>
      <c r="K10" s="15">
        <f>[6]Fevereiro!$C$14</f>
        <v>29.7</v>
      </c>
      <c r="L10" s="15">
        <f>[6]Fevereiro!$C$15</f>
        <v>27.6</v>
      </c>
      <c r="M10" s="15">
        <f>[6]Fevereiro!$C$16</f>
        <v>27.6</v>
      </c>
      <c r="N10" s="15">
        <f>[6]Fevereiro!$C$17</f>
        <v>31</v>
      </c>
      <c r="O10" s="15">
        <f>[6]Fevereiro!$C$18</f>
        <v>30</v>
      </c>
      <c r="P10" s="15">
        <f>[6]Fevereiro!$C$19</f>
        <v>31.5</v>
      </c>
      <c r="Q10" s="15">
        <f>[6]Fevereiro!$C$20</f>
        <v>32</v>
      </c>
      <c r="R10" s="15">
        <f>[6]Fevereiro!$C$21</f>
        <v>29.8</v>
      </c>
      <c r="S10" s="15">
        <f>[6]Fevereiro!$C$22</f>
        <v>26.7</v>
      </c>
      <c r="T10" s="15">
        <f>[6]Fevereiro!$C$23</f>
        <v>28.1</v>
      </c>
      <c r="U10" s="15">
        <f>[6]Fevereiro!$C$24</f>
        <v>24.8</v>
      </c>
      <c r="V10" s="15">
        <f>[6]Fevereiro!$C$25</f>
        <v>30.5</v>
      </c>
      <c r="W10" s="15">
        <f>[6]Fevereiro!$C$26</f>
        <v>31.6</v>
      </c>
      <c r="X10" s="15">
        <f>[6]Fevereiro!$C$27</f>
        <v>31.3</v>
      </c>
      <c r="Y10" s="15">
        <f>[6]Fevereiro!$C$28</f>
        <v>30</v>
      </c>
      <c r="Z10" s="15">
        <f>[6]Fevereiro!$C$29</f>
        <v>30.6</v>
      </c>
      <c r="AA10" s="15">
        <f>[6]Fevereiro!$C$30</f>
        <v>25.6</v>
      </c>
      <c r="AB10" s="15">
        <f>[6]Fevereiro!$C$31</f>
        <v>29.7</v>
      </c>
      <c r="AC10" s="15">
        <f>[6]Fevereiro!$C$32</f>
        <v>30.8</v>
      </c>
      <c r="AD10" s="27">
        <f t="shared" si="3"/>
        <v>32.799999999999997</v>
      </c>
      <c r="AE10" s="94">
        <f t="shared" si="4"/>
        <v>30.239285714285717</v>
      </c>
    </row>
    <row r="11" spans="1:34" ht="17.100000000000001" customHeight="1" x14ac:dyDescent="0.2">
      <c r="A11" s="131" t="s">
        <v>3</v>
      </c>
      <c r="B11" s="15">
        <f>[7]Fevereiro!$C$5</f>
        <v>32.200000000000003</v>
      </c>
      <c r="C11" s="15">
        <f>[7]Fevereiro!$C$6</f>
        <v>33</v>
      </c>
      <c r="D11" s="15">
        <f>[7]Fevereiro!$C$7</f>
        <v>33.1</v>
      </c>
      <c r="E11" s="15">
        <f>[7]Fevereiro!$C$8</f>
        <v>31.6</v>
      </c>
      <c r="F11" s="15">
        <f>[7]Fevereiro!$C$9</f>
        <v>31.9</v>
      </c>
      <c r="G11" s="15">
        <f>[7]Fevereiro!$C$10</f>
        <v>33.9</v>
      </c>
      <c r="H11" s="15">
        <f>[7]Fevereiro!$C$11</f>
        <v>32.200000000000003</v>
      </c>
      <c r="I11" s="15">
        <f>[7]Fevereiro!$C$12</f>
        <v>32.299999999999997</v>
      </c>
      <c r="J11" s="15">
        <f>[7]Fevereiro!$C$13</f>
        <v>33.200000000000003</v>
      </c>
      <c r="K11" s="15">
        <f>[7]Fevereiro!$C$14</f>
        <v>29.9</v>
      </c>
      <c r="L11" s="15">
        <f>[7]Fevereiro!$C$15</f>
        <v>32.5</v>
      </c>
      <c r="M11" s="15">
        <f>[7]Fevereiro!$C$16</f>
        <v>32.299999999999997</v>
      </c>
      <c r="N11" s="15">
        <f>[7]Fevereiro!$C$17</f>
        <v>30.9</v>
      </c>
      <c r="O11" s="15">
        <f>[7]Fevereiro!$C$18</f>
        <v>31.6</v>
      </c>
      <c r="P11" s="15">
        <f>[7]Fevereiro!$C$19</f>
        <v>32.200000000000003</v>
      </c>
      <c r="Q11" s="15">
        <f>[7]Fevereiro!$C$20</f>
        <v>33.4</v>
      </c>
      <c r="R11" s="15">
        <f>[7]Fevereiro!$C$21</f>
        <v>34.1</v>
      </c>
      <c r="S11" s="15">
        <f>[7]Fevereiro!$C$22</f>
        <v>27.4</v>
      </c>
      <c r="T11" s="15">
        <f>[7]Fevereiro!$C$23</f>
        <v>30.6</v>
      </c>
      <c r="U11" s="15">
        <f>[7]Fevereiro!$C$24</f>
        <v>29.8</v>
      </c>
      <c r="V11" s="15">
        <f>[7]Fevereiro!$C$25</f>
        <v>31.4</v>
      </c>
      <c r="W11" s="15">
        <f>[7]Fevereiro!$C$26</f>
        <v>34</v>
      </c>
      <c r="X11" s="15">
        <f>[7]Fevereiro!$C$27</f>
        <v>31.7</v>
      </c>
      <c r="Y11" s="15">
        <f>[7]Fevereiro!$C$28</f>
        <v>28.6</v>
      </c>
      <c r="Z11" s="15">
        <f>[7]Fevereiro!$C$29</f>
        <v>30.8</v>
      </c>
      <c r="AA11" s="15">
        <f>[7]Fevereiro!$C$30</f>
        <v>30.2</v>
      </c>
      <c r="AB11" s="15">
        <f>[7]Fevereiro!$C$31</f>
        <v>32</v>
      </c>
      <c r="AC11" s="15">
        <f>[7]Fevereiro!$C$32</f>
        <v>32.9</v>
      </c>
      <c r="AD11" s="27">
        <f t="shared" si="3"/>
        <v>34.1</v>
      </c>
      <c r="AE11" s="94">
        <f t="shared" si="4"/>
        <v>31.775000000000002</v>
      </c>
    </row>
    <row r="12" spans="1:34" ht="17.100000000000001" customHeight="1" x14ac:dyDescent="0.2">
      <c r="A12" s="131" t="s">
        <v>4</v>
      </c>
      <c r="B12" s="15">
        <f>[8]Fevereiro!$C$5</f>
        <v>28.7</v>
      </c>
      <c r="C12" s="15">
        <f>[8]Fevereiro!$C$6</f>
        <v>30.6</v>
      </c>
      <c r="D12" s="15">
        <f>[8]Fevereiro!$C$7</f>
        <v>29.6</v>
      </c>
      <c r="E12" s="15">
        <f>[8]Fevereiro!$C$8</f>
        <v>29.5</v>
      </c>
      <c r="F12" s="15">
        <f>[8]Fevereiro!$C$9</f>
        <v>29.6</v>
      </c>
      <c r="G12" s="15">
        <f>[8]Fevereiro!$C$10</f>
        <v>31.8</v>
      </c>
      <c r="H12" s="15">
        <f>[8]Fevereiro!$C$11</f>
        <v>30.7</v>
      </c>
      <c r="I12" s="15">
        <f>[8]Fevereiro!$C$12</f>
        <v>30.5</v>
      </c>
      <c r="J12" s="15">
        <f>[8]Fevereiro!$C$13</f>
        <v>30.4</v>
      </c>
      <c r="K12" s="15">
        <f>[8]Fevereiro!$C$14</f>
        <v>29.2</v>
      </c>
      <c r="L12" s="15">
        <f>[8]Fevereiro!$C$15</f>
        <v>28.4</v>
      </c>
      <c r="M12" s="15">
        <f>[8]Fevereiro!$C$16</f>
        <v>29.8</v>
      </c>
      <c r="N12" s="15">
        <f>[8]Fevereiro!$C$17</f>
        <v>30.8</v>
      </c>
      <c r="O12" s="15">
        <f>[8]Fevereiro!$C$18</f>
        <v>29.6</v>
      </c>
      <c r="P12" s="15">
        <f>[8]Fevereiro!$C$19</f>
        <v>29.9</v>
      </c>
      <c r="Q12" s="15">
        <f>[8]Fevereiro!$C$20</f>
        <v>30.1</v>
      </c>
      <c r="R12" s="15">
        <f>[8]Fevereiro!$C$21</f>
        <v>29.8</v>
      </c>
      <c r="S12" s="15">
        <f>[8]Fevereiro!$C$22</f>
        <v>28.1</v>
      </c>
      <c r="T12" s="15">
        <f>[8]Fevereiro!$C$23</f>
        <v>28</v>
      </c>
      <c r="U12" s="15">
        <f>[8]Fevereiro!$C$24</f>
        <v>27.6</v>
      </c>
      <c r="V12" s="15">
        <f>[8]Fevereiro!$C$25</f>
        <v>27.2</v>
      </c>
      <c r="W12" s="15">
        <f>[8]Fevereiro!$C$26</f>
        <v>30.5</v>
      </c>
      <c r="X12" s="15">
        <f>[8]Fevereiro!$C$27</f>
        <v>28.9</v>
      </c>
      <c r="Y12" s="15">
        <f>[8]Fevereiro!$C$28</f>
        <v>28.3</v>
      </c>
      <c r="Z12" s="15">
        <f>[8]Fevereiro!$C$29</f>
        <v>29.6</v>
      </c>
      <c r="AA12" s="15">
        <f>[8]Fevereiro!$C$30</f>
        <v>25.8</v>
      </c>
      <c r="AB12" s="15">
        <f>[8]Fevereiro!$C$31</f>
        <v>29.7</v>
      </c>
      <c r="AC12" s="15">
        <f>[8]Fevereiro!$C$32</f>
        <v>31.2</v>
      </c>
      <c r="AD12" s="27">
        <f t="shared" si="3"/>
        <v>31.8</v>
      </c>
      <c r="AE12" s="94">
        <f t="shared" si="4"/>
        <v>29.425000000000004</v>
      </c>
      <c r="AF12" s="23" t="s">
        <v>50</v>
      </c>
    </row>
    <row r="13" spans="1:34" ht="17.100000000000001" customHeight="1" x14ac:dyDescent="0.2">
      <c r="A13" s="131" t="s">
        <v>5</v>
      </c>
      <c r="B13" s="15">
        <f>[9]Fevereiro!$C$5</f>
        <v>31.2</v>
      </c>
      <c r="C13" s="15">
        <f>[9]Fevereiro!$C$6</f>
        <v>28.1</v>
      </c>
      <c r="D13" s="15">
        <f>[9]Fevereiro!$C$7</f>
        <v>34.1</v>
      </c>
      <c r="E13" s="15">
        <f>[9]Fevereiro!$C$8</f>
        <v>34.299999999999997</v>
      </c>
      <c r="F13" s="15">
        <f>[9]Fevereiro!$C$9</f>
        <v>34.200000000000003</v>
      </c>
      <c r="G13" s="15">
        <f>[9]Fevereiro!$C$10</f>
        <v>34.799999999999997</v>
      </c>
      <c r="H13" s="15">
        <f>[9]Fevereiro!$C$11</f>
        <v>34.200000000000003</v>
      </c>
      <c r="I13" s="15">
        <f>[9]Fevereiro!$C$12</f>
        <v>31.2</v>
      </c>
      <c r="J13" s="15">
        <f>[9]Fevereiro!$C$13</f>
        <v>31.4</v>
      </c>
      <c r="K13" s="15">
        <f>[9]Fevereiro!$C$14</f>
        <v>30.9</v>
      </c>
      <c r="L13" s="15">
        <f>[9]Fevereiro!$C$15</f>
        <v>29.1</v>
      </c>
      <c r="M13" s="15">
        <f>[9]Fevereiro!$C$16</f>
        <v>30.1</v>
      </c>
      <c r="N13" s="15">
        <f>[9]Fevereiro!$C$17</f>
        <v>30.5</v>
      </c>
      <c r="O13" s="15">
        <f>[9]Fevereiro!$C$18</f>
        <v>32.299999999999997</v>
      </c>
      <c r="P13" s="15">
        <f>[9]Fevereiro!$C$19</f>
        <v>32.700000000000003</v>
      </c>
      <c r="Q13" s="15">
        <f>[9]Fevereiro!$C$20</f>
        <v>33.5</v>
      </c>
      <c r="R13" s="15">
        <f>[9]Fevereiro!$C$21</f>
        <v>30.5</v>
      </c>
      <c r="S13" s="15">
        <f>[9]Fevereiro!$C$22</f>
        <v>27.4</v>
      </c>
      <c r="T13" s="15">
        <f>[9]Fevereiro!$C$23</f>
        <v>31.6</v>
      </c>
      <c r="U13" s="15">
        <f>[9]Fevereiro!$C$24</f>
        <v>31.8</v>
      </c>
      <c r="V13" s="15">
        <f>[9]Fevereiro!$C$25</f>
        <v>31.8</v>
      </c>
      <c r="W13" s="15">
        <f>[9]Fevereiro!$C$26</f>
        <v>32.700000000000003</v>
      </c>
      <c r="X13" s="15">
        <f>[9]Fevereiro!$C$27</f>
        <v>32</v>
      </c>
      <c r="Y13" s="15">
        <f>[9]Fevereiro!$C$28</f>
        <v>32.200000000000003</v>
      </c>
      <c r="Z13" s="15">
        <f>[9]Fevereiro!$C$29</f>
        <v>29.2</v>
      </c>
      <c r="AA13" s="15">
        <f>[9]Fevereiro!$C$30</f>
        <v>29.2</v>
      </c>
      <c r="AB13" s="15">
        <f>[9]Fevereiro!$C$31</f>
        <v>31.1</v>
      </c>
      <c r="AC13" s="15">
        <f>[9]Fevereiro!$C$32</f>
        <v>32.200000000000003</v>
      </c>
      <c r="AD13" s="27">
        <f t="shared" si="3"/>
        <v>34.799999999999997</v>
      </c>
      <c r="AE13" s="94">
        <f t="shared" si="4"/>
        <v>31.582142857142859</v>
      </c>
    </row>
    <row r="14" spans="1:34" ht="17.100000000000001" customHeight="1" x14ac:dyDescent="0.2">
      <c r="A14" s="131" t="s">
        <v>48</v>
      </c>
      <c r="B14" s="15">
        <f>[10]Fevereiro!$C$5</f>
        <v>30.6</v>
      </c>
      <c r="C14" s="15">
        <f>[10]Fevereiro!$C$6</f>
        <v>31.5</v>
      </c>
      <c r="D14" s="15">
        <f>[10]Fevereiro!$C$7</f>
        <v>30.9</v>
      </c>
      <c r="E14" s="15">
        <f>[10]Fevereiro!$C$8</f>
        <v>32.1</v>
      </c>
      <c r="F14" s="15">
        <f>[10]Fevereiro!$C$9</f>
        <v>31.4</v>
      </c>
      <c r="G14" s="15">
        <f>[10]Fevereiro!$C$10</f>
        <v>32.6</v>
      </c>
      <c r="H14" s="15">
        <f>[10]Fevereiro!$C$11</f>
        <v>32.700000000000003</v>
      </c>
      <c r="I14" s="15">
        <f>[10]Fevereiro!$C$12</f>
        <v>31.7</v>
      </c>
      <c r="J14" s="15">
        <f>[10]Fevereiro!$C$13</f>
        <v>31.4</v>
      </c>
      <c r="K14" s="15">
        <f>[10]Fevereiro!$C$14</f>
        <v>28.7</v>
      </c>
      <c r="L14" s="15">
        <f>[10]Fevereiro!$C$15</f>
        <v>28.4</v>
      </c>
      <c r="M14" s="15">
        <f>[10]Fevereiro!$C$16</f>
        <v>31.3</v>
      </c>
      <c r="N14" s="15">
        <f>[10]Fevereiro!$C$17</f>
        <v>32.299999999999997</v>
      </c>
      <c r="O14" s="15">
        <f>[10]Fevereiro!$C$18</f>
        <v>31.6</v>
      </c>
      <c r="P14" s="15">
        <f>[10]Fevereiro!$C$19</f>
        <v>31.9</v>
      </c>
      <c r="Q14" s="15">
        <f>[10]Fevereiro!$C$20</f>
        <v>31.5</v>
      </c>
      <c r="R14" s="15">
        <f>[10]Fevereiro!$C$21</f>
        <v>28.7</v>
      </c>
      <c r="S14" s="15">
        <f>[10]Fevereiro!$C$22</f>
        <v>29.7</v>
      </c>
      <c r="T14" s="15">
        <f>[10]Fevereiro!$C$23</f>
        <v>28.5</v>
      </c>
      <c r="U14" s="15">
        <f>[10]Fevereiro!$C$24</f>
        <v>29.2</v>
      </c>
      <c r="V14" s="15">
        <f>[10]Fevereiro!$C$25</f>
        <v>25.6</v>
      </c>
      <c r="W14" s="15">
        <f>[10]Fevereiro!$C$26</f>
        <v>31.4</v>
      </c>
      <c r="X14" s="15">
        <f>[10]Fevereiro!$C$27</f>
        <v>29.4</v>
      </c>
      <c r="Y14" s="15">
        <f>[10]Fevereiro!$C$28</f>
        <v>30.6</v>
      </c>
      <c r="Z14" s="15">
        <f>[10]Fevereiro!$C$29</f>
        <v>28.7</v>
      </c>
      <c r="AA14" s="15">
        <f>[10]Fevereiro!$C$30</f>
        <v>25.3</v>
      </c>
      <c r="AB14" s="15">
        <f>[10]Fevereiro!$C$31</f>
        <v>31.7</v>
      </c>
      <c r="AC14" s="15">
        <f>[10]Fevereiro!$C$32</f>
        <v>32.6</v>
      </c>
      <c r="AD14" s="27">
        <f t="shared" si="3"/>
        <v>32.700000000000003</v>
      </c>
      <c r="AE14" s="94">
        <f t="shared" si="4"/>
        <v>30.428571428571434</v>
      </c>
      <c r="AG14" s="23" t="s">
        <v>50</v>
      </c>
    </row>
    <row r="15" spans="1:34" ht="17.100000000000001" customHeight="1" x14ac:dyDescent="0.2">
      <c r="A15" s="131" t="s">
        <v>6</v>
      </c>
      <c r="B15" s="15">
        <f>[11]Fevereiro!$C$5</f>
        <v>34.5</v>
      </c>
      <c r="C15" s="15">
        <f>[11]Fevereiro!$C$6</f>
        <v>33.799999999999997</v>
      </c>
      <c r="D15" s="15">
        <f>[11]Fevereiro!$C$7</f>
        <v>34.5</v>
      </c>
      <c r="E15" s="15">
        <f>[11]Fevereiro!$C$8</f>
        <v>35</v>
      </c>
      <c r="F15" s="15">
        <f>[11]Fevereiro!$C$9</f>
        <v>34.799999999999997</v>
      </c>
      <c r="G15" s="15">
        <f>[11]Fevereiro!$C$10</f>
        <v>35.299999999999997</v>
      </c>
      <c r="H15" s="15">
        <f>[11]Fevereiro!$C$11</f>
        <v>34.799999999999997</v>
      </c>
      <c r="I15" s="15">
        <f>[11]Fevereiro!$C$12</f>
        <v>30.8</v>
      </c>
      <c r="J15" s="15">
        <f>[11]Fevereiro!$C$13</f>
        <v>34.5</v>
      </c>
      <c r="K15" s="15">
        <f>[11]Fevereiro!$C$14</f>
        <v>28.2</v>
      </c>
      <c r="L15" s="15">
        <f>[11]Fevereiro!$C$15</f>
        <v>31.8</v>
      </c>
      <c r="M15" s="15">
        <f>[11]Fevereiro!$C$16</f>
        <v>31.8</v>
      </c>
      <c r="N15" s="15">
        <f>[11]Fevereiro!$C$17</f>
        <v>33.700000000000003</v>
      </c>
      <c r="O15" s="15">
        <f>[11]Fevereiro!$C$18</f>
        <v>32.9</v>
      </c>
      <c r="P15" s="15">
        <f>[11]Fevereiro!$C$19</f>
        <v>32.200000000000003</v>
      </c>
      <c r="Q15" s="15">
        <f>[11]Fevereiro!$C$20</f>
        <v>32</v>
      </c>
      <c r="R15" s="15">
        <f>[11]Fevereiro!$C$21</f>
        <v>33.9</v>
      </c>
      <c r="S15" s="15">
        <f>[11]Fevereiro!$C$22</f>
        <v>29.4</v>
      </c>
      <c r="T15" s="15">
        <f>[11]Fevereiro!$C$23</f>
        <v>31.9</v>
      </c>
      <c r="U15" s="15">
        <f>[11]Fevereiro!$C$24</f>
        <v>30.4</v>
      </c>
      <c r="V15" s="15">
        <f>[11]Fevereiro!$C$25</f>
        <v>24.1</v>
      </c>
      <c r="W15" s="15">
        <f>[11]Fevereiro!$C$26</f>
        <v>33.799999999999997</v>
      </c>
      <c r="X15" s="15">
        <f>[11]Fevereiro!$C$27</f>
        <v>33.1</v>
      </c>
      <c r="Y15" s="15">
        <f>[11]Fevereiro!$C$28</f>
        <v>30.9</v>
      </c>
      <c r="Z15" s="15">
        <f>[11]Fevereiro!$C$29</f>
        <v>34.1</v>
      </c>
      <c r="AA15" s="15">
        <f>[11]Fevereiro!$C$30</f>
        <v>25.1</v>
      </c>
      <c r="AB15" s="15">
        <f>[11]Fevereiro!$C$31</f>
        <v>32.799999999999997</v>
      </c>
      <c r="AC15" s="15">
        <f>[11]Fevereiro!$C$32</f>
        <v>34.6</v>
      </c>
      <c r="AD15" s="27">
        <f t="shared" si="3"/>
        <v>35.299999999999997</v>
      </c>
      <c r="AE15" s="94">
        <f t="shared" si="4"/>
        <v>32.310714285714283</v>
      </c>
    </row>
    <row r="16" spans="1:34" ht="17.100000000000001" customHeight="1" x14ac:dyDescent="0.2">
      <c r="A16" s="131" t="s">
        <v>7</v>
      </c>
      <c r="B16" s="15">
        <f>[12]Fevereiro!$C$5</f>
        <v>29.6</v>
      </c>
      <c r="C16" s="15">
        <f>[12]Fevereiro!$C$6</f>
        <v>31.1</v>
      </c>
      <c r="D16" s="15">
        <f>[12]Fevereiro!$C$7</f>
        <v>32.4</v>
      </c>
      <c r="E16" s="15">
        <f>[12]Fevereiro!$C$8</f>
        <v>31.4</v>
      </c>
      <c r="F16" s="15">
        <f>[12]Fevereiro!$C$9</f>
        <v>31.3</v>
      </c>
      <c r="G16" s="15">
        <f>[12]Fevereiro!$C$10</f>
        <v>32.1</v>
      </c>
      <c r="H16" s="15">
        <f>[12]Fevereiro!$C$11</f>
        <v>33.1</v>
      </c>
      <c r="I16" s="15">
        <f>[12]Fevereiro!$C$12</f>
        <v>34.200000000000003</v>
      </c>
      <c r="J16" s="15">
        <f>[12]Fevereiro!$C$13</f>
        <v>34.4</v>
      </c>
      <c r="K16" s="15">
        <f>[12]Fevereiro!$C$14</f>
        <v>30.2</v>
      </c>
      <c r="L16" s="15">
        <f>[12]Fevereiro!$C$15</f>
        <v>30.5</v>
      </c>
      <c r="M16" s="15">
        <f>[12]Fevereiro!$C$16</f>
        <v>28.4</v>
      </c>
      <c r="N16" s="15">
        <f>[12]Fevereiro!$C$17</f>
        <v>31.5</v>
      </c>
      <c r="O16" s="15">
        <f>[12]Fevereiro!$C$18</f>
        <v>29.8</v>
      </c>
      <c r="P16" s="15">
        <f>[12]Fevereiro!$C$19</f>
        <v>30.6</v>
      </c>
      <c r="Q16" s="15">
        <f>[12]Fevereiro!$C$20</f>
        <v>32</v>
      </c>
      <c r="R16" s="15">
        <f>[12]Fevereiro!$C$21</f>
        <v>23.9</v>
      </c>
      <c r="S16" s="15">
        <f>[12]Fevereiro!$C$22</f>
        <v>26.7</v>
      </c>
      <c r="T16" s="15">
        <f>[12]Fevereiro!$C$23</f>
        <v>28.1</v>
      </c>
      <c r="U16" s="15">
        <f>[12]Fevereiro!$C$24</f>
        <v>27.9</v>
      </c>
      <c r="V16" s="15">
        <f>[12]Fevereiro!$C$25</f>
        <v>32.1</v>
      </c>
      <c r="W16" s="15">
        <f>[12]Fevereiro!$C$26</f>
        <v>31.4</v>
      </c>
      <c r="X16" s="15">
        <f>[12]Fevereiro!$C$27</f>
        <v>31.6</v>
      </c>
      <c r="Y16" s="15">
        <f>[12]Fevereiro!$C$28</f>
        <v>32</v>
      </c>
      <c r="Z16" s="15">
        <f>[12]Fevereiro!$C$29</f>
        <v>30.4</v>
      </c>
      <c r="AA16" s="15">
        <f>[12]Fevereiro!$C$30</f>
        <v>29.5</v>
      </c>
      <c r="AB16" s="15">
        <f>[12]Fevereiro!$C$31</f>
        <v>27.7</v>
      </c>
      <c r="AC16" s="15">
        <f>[12]Fevereiro!$C$32</f>
        <v>32.299999999999997</v>
      </c>
      <c r="AD16" s="27">
        <f t="shared" si="3"/>
        <v>34.4</v>
      </c>
      <c r="AE16" s="94">
        <f t="shared" si="4"/>
        <v>30.578571428571429</v>
      </c>
    </row>
    <row r="17" spans="1:35" ht="17.100000000000001" customHeight="1" x14ac:dyDescent="0.2">
      <c r="A17" s="131" t="s">
        <v>8</v>
      </c>
      <c r="B17" s="15">
        <f>[13]Fevereiro!$C$5</f>
        <v>30.3</v>
      </c>
      <c r="C17" s="15">
        <f>[13]Fevereiro!$C$6</f>
        <v>31.1</v>
      </c>
      <c r="D17" s="15">
        <f>[13]Fevereiro!$C$7</f>
        <v>32.4</v>
      </c>
      <c r="E17" s="15">
        <f>[13]Fevereiro!$C$8</f>
        <v>31.8</v>
      </c>
      <c r="F17" s="15">
        <f>[13]Fevereiro!$C$9</f>
        <v>31.8</v>
      </c>
      <c r="G17" s="15">
        <f>[13]Fevereiro!$C$10</f>
        <v>33</v>
      </c>
      <c r="H17" s="15">
        <f>[13]Fevereiro!$C$11</f>
        <v>34</v>
      </c>
      <c r="I17" s="15">
        <f>[13]Fevereiro!$C$12</f>
        <v>32.299999999999997</v>
      </c>
      <c r="J17" s="15">
        <f>[13]Fevereiro!$C$13</f>
        <v>35.1</v>
      </c>
      <c r="K17" s="15">
        <f>[13]Fevereiro!$C$14</f>
        <v>26.1</v>
      </c>
      <c r="L17" s="15">
        <f>[13]Fevereiro!$C$15</f>
        <v>30.2</v>
      </c>
      <c r="M17" s="15">
        <f>[13]Fevereiro!$C$16</f>
        <v>29.6</v>
      </c>
      <c r="N17" s="15">
        <f>[13]Fevereiro!$C$17</f>
        <v>31.3</v>
      </c>
      <c r="O17" s="15">
        <f>[13]Fevereiro!$C$18</f>
        <v>29.4</v>
      </c>
      <c r="P17" s="15">
        <f>[13]Fevereiro!$C$19</f>
        <v>30.5</v>
      </c>
      <c r="Q17" s="15">
        <f>[13]Fevereiro!$C$20</f>
        <v>31.6</v>
      </c>
      <c r="R17" s="15">
        <f>[13]Fevereiro!$C$21</f>
        <v>27</v>
      </c>
      <c r="S17" s="15">
        <f>[13]Fevereiro!$C$22</f>
        <v>27.6</v>
      </c>
      <c r="T17" s="15">
        <f>[13]Fevereiro!$C$23</f>
        <v>24.2</v>
      </c>
      <c r="U17" s="15">
        <f>[13]Fevereiro!$C$24</f>
        <v>29.3</v>
      </c>
      <c r="V17" s="15">
        <f>[13]Fevereiro!$C$25</f>
        <v>32</v>
      </c>
      <c r="W17" s="15">
        <f>[13]Fevereiro!$C$26</f>
        <v>30.5</v>
      </c>
      <c r="X17" s="15">
        <f>[13]Fevereiro!$C$27</f>
        <v>31.2</v>
      </c>
      <c r="Y17" s="15">
        <f>[13]Fevereiro!$C$28</f>
        <v>31.7</v>
      </c>
      <c r="Z17" s="15">
        <f>[13]Fevereiro!$C$29</f>
        <v>30.7</v>
      </c>
      <c r="AA17" s="15">
        <f>[13]Fevereiro!$C$30</f>
        <v>29.5</v>
      </c>
      <c r="AB17" s="15">
        <f>[13]Fevereiro!$C$31</f>
        <v>30</v>
      </c>
      <c r="AC17" s="15">
        <f>[13]Fevereiro!$C$32</f>
        <v>29.6</v>
      </c>
      <c r="AD17" s="27">
        <f t="shared" si="3"/>
        <v>35.1</v>
      </c>
      <c r="AE17" s="94">
        <f t="shared" si="4"/>
        <v>30.492857142857151</v>
      </c>
    </row>
    <row r="18" spans="1:35" ht="17.100000000000001" customHeight="1" x14ac:dyDescent="0.2">
      <c r="A18" s="131" t="s">
        <v>9</v>
      </c>
      <c r="B18" s="15">
        <f>[14]Fevereiro!$C$5</f>
        <v>30.6</v>
      </c>
      <c r="C18" s="15">
        <f>[14]Fevereiro!$C$6</f>
        <v>31.5</v>
      </c>
      <c r="D18" s="15">
        <f>[14]Fevereiro!$C$7</f>
        <v>32.200000000000003</v>
      </c>
      <c r="E18" s="15">
        <f>[14]Fevereiro!$C$8</f>
        <v>32.1</v>
      </c>
      <c r="F18" s="15">
        <f>[14]Fevereiro!$C$9</f>
        <v>32.1</v>
      </c>
      <c r="G18" s="15">
        <f>[14]Fevereiro!$C$10</f>
        <v>33.799999999999997</v>
      </c>
      <c r="H18" s="15">
        <f>[14]Fevereiro!$C$11</f>
        <v>35.1</v>
      </c>
      <c r="I18" s="15">
        <f>[14]Fevereiro!$C$12</f>
        <v>36.1</v>
      </c>
      <c r="J18" s="15">
        <f>[14]Fevereiro!$C$13</f>
        <v>34.700000000000003</v>
      </c>
      <c r="K18" s="15">
        <f>[14]Fevereiro!$C$14</f>
        <v>29.5</v>
      </c>
      <c r="L18" s="15">
        <f>[14]Fevereiro!$C$15</f>
        <v>31.4</v>
      </c>
      <c r="M18" s="15">
        <f>[14]Fevereiro!$C$16</f>
        <v>28.7</v>
      </c>
      <c r="N18" s="15">
        <f>[14]Fevereiro!$C$17</f>
        <v>31.2</v>
      </c>
      <c r="O18" s="15">
        <f>[14]Fevereiro!$C$18</f>
        <v>29.5</v>
      </c>
      <c r="P18" s="15">
        <f>[14]Fevereiro!$C$19</f>
        <v>31.3</v>
      </c>
      <c r="Q18" s="15">
        <f>[14]Fevereiro!$C$20</f>
        <v>33.6</v>
      </c>
      <c r="R18" s="15">
        <f>[14]Fevereiro!$C$21</f>
        <v>27.9</v>
      </c>
      <c r="S18" s="15">
        <f>[14]Fevereiro!$C$22</f>
        <v>28.6</v>
      </c>
      <c r="T18" s="15">
        <f>[14]Fevereiro!$C$23</f>
        <v>26.1</v>
      </c>
      <c r="U18" s="15">
        <f>[14]Fevereiro!$C$24</f>
        <v>25.8</v>
      </c>
      <c r="V18" s="15">
        <f>[14]Fevereiro!$C$25</f>
        <v>32.1</v>
      </c>
      <c r="W18" s="15">
        <f>[14]Fevereiro!$C$26</f>
        <v>31.4</v>
      </c>
      <c r="X18" s="15">
        <f>[14]Fevereiro!$C$27</f>
        <v>32</v>
      </c>
      <c r="Y18" s="15">
        <f>[14]Fevereiro!$C$28</f>
        <v>32.200000000000003</v>
      </c>
      <c r="Z18" s="15">
        <f>[14]Fevereiro!$C$29</f>
        <v>31.2</v>
      </c>
      <c r="AA18" s="15">
        <f>[14]Fevereiro!$C$30</f>
        <v>30</v>
      </c>
      <c r="AB18" s="15">
        <f>[14]Fevereiro!$C$31</f>
        <v>31.1</v>
      </c>
      <c r="AC18" s="15">
        <f>[14]Fevereiro!$C$32</f>
        <v>33.5</v>
      </c>
      <c r="AD18" s="27">
        <f t="shared" si="3"/>
        <v>36.1</v>
      </c>
      <c r="AE18" s="94">
        <f t="shared" si="4"/>
        <v>31.26071428571429</v>
      </c>
    </row>
    <row r="19" spans="1:35" ht="17.100000000000001" customHeight="1" x14ac:dyDescent="0.2">
      <c r="A19" s="131" t="s">
        <v>47</v>
      </c>
      <c r="B19" s="15">
        <f>[15]Fevereiro!$C$5</f>
        <v>32.4</v>
      </c>
      <c r="C19" s="15">
        <f>[15]Fevereiro!$C$6</f>
        <v>31.8</v>
      </c>
      <c r="D19" s="15">
        <f>[15]Fevereiro!$C$7</f>
        <v>35.200000000000003</v>
      </c>
      <c r="E19" s="15">
        <f>[15]Fevereiro!$C$8</f>
        <v>34.4</v>
      </c>
      <c r="F19" s="15">
        <f>[15]Fevereiro!$C$9</f>
        <v>34.9</v>
      </c>
      <c r="G19" s="15">
        <f>[15]Fevereiro!$C$10</f>
        <v>34.200000000000003</v>
      </c>
      <c r="H19" s="15">
        <f>[15]Fevereiro!$C$11</f>
        <v>34.6</v>
      </c>
      <c r="I19" s="15">
        <f>[15]Fevereiro!$C$12</f>
        <v>33.6</v>
      </c>
      <c r="J19" s="15">
        <f>[15]Fevereiro!$C$13</f>
        <v>32.200000000000003</v>
      </c>
      <c r="K19" s="15">
        <f>[15]Fevereiro!$C$14</f>
        <v>31.6</v>
      </c>
      <c r="L19" s="15">
        <f>[15]Fevereiro!$C$15</f>
        <v>30.1</v>
      </c>
      <c r="M19" s="15" t="str">
        <f>[15]Fevereiro!$C$16</f>
        <v>*</v>
      </c>
      <c r="N19" s="15">
        <f>[15]Fevereiro!$C$17</f>
        <v>32.1</v>
      </c>
      <c r="O19" s="15">
        <f>[15]Fevereiro!$C$18</f>
        <v>31.6</v>
      </c>
      <c r="P19" s="15">
        <f>[15]Fevereiro!$C$19</f>
        <v>32.799999999999997</v>
      </c>
      <c r="Q19" s="15">
        <f>[15]Fevereiro!$C$20</f>
        <v>33</v>
      </c>
      <c r="R19" s="15">
        <f>[15]Fevereiro!$C$21</f>
        <v>29.8</v>
      </c>
      <c r="S19" s="15">
        <f>[15]Fevereiro!$C$22</f>
        <v>26.2</v>
      </c>
      <c r="T19" s="15">
        <f>[15]Fevereiro!$C$23</f>
        <v>28.8</v>
      </c>
      <c r="U19" s="15">
        <f>[15]Fevereiro!$C$24</f>
        <v>26.1</v>
      </c>
      <c r="V19" s="15">
        <f>[15]Fevereiro!$C$25</f>
        <v>32.9</v>
      </c>
      <c r="W19" s="15">
        <f>[15]Fevereiro!$C$26</f>
        <v>33</v>
      </c>
      <c r="X19" s="15">
        <f>[15]Fevereiro!$C$27</f>
        <v>32.4</v>
      </c>
      <c r="Y19" s="15">
        <f>[15]Fevereiro!$C$28</f>
        <v>34</v>
      </c>
      <c r="Z19" s="15">
        <f>[15]Fevereiro!$C$29</f>
        <v>31.9</v>
      </c>
      <c r="AA19" s="15" t="str">
        <f>[15]Fevereiro!$C$30</f>
        <v>*</v>
      </c>
      <c r="AB19" s="15">
        <f>[15]Fevereiro!$C$31</f>
        <v>30.2</v>
      </c>
      <c r="AC19" s="15">
        <f>[15]Fevereiro!$C$32</f>
        <v>33.4</v>
      </c>
      <c r="AD19" s="27">
        <f t="shared" si="3"/>
        <v>35.200000000000003</v>
      </c>
      <c r="AE19" s="94">
        <f t="shared" si="4"/>
        <v>32.04615384615385</v>
      </c>
      <c r="AF19" s="23" t="s">
        <v>50</v>
      </c>
    </row>
    <row r="20" spans="1:35" ht="17.100000000000001" customHeight="1" x14ac:dyDescent="0.2">
      <c r="A20" s="131" t="s">
        <v>10</v>
      </c>
      <c r="B20" s="15">
        <f>[16]Fevereiro!$C$5</f>
        <v>31.1</v>
      </c>
      <c r="C20" s="15">
        <f>[16]Fevereiro!$C$6</f>
        <v>32.299999999999997</v>
      </c>
      <c r="D20" s="15">
        <f>[16]Fevereiro!$C$7</f>
        <v>33.299999999999997</v>
      </c>
      <c r="E20" s="15">
        <f>[16]Fevereiro!$C$8</f>
        <v>32.6</v>
      </c>
      <c r="F20" s="15">
        <f>[16]Fevereiro!$C$9</f>
        <v>32.9</v>
      </c>
      <c r="G20" s="15">
        <f>[16]Fevereiro!$C$10</f>
        <v>34.200000000000003</v>
      </c>
      <c r="H20" s="15">
        <f>[16]Fevereiro!$C$11</f>
        <v>34.5</v>
      </c>
      <c r="I20" s="15">
        <f>[16]Fevereiro!$C$12</f>
        <v>34</v>
      </c>
      <c r="J20" s="15">
        <f>[16]Fevereiro!$C$13</f>
        <v>34.700000000000003</v>
      </c>
      <c r="K20" s="15">
        <f>[16]Fevereiro!$C$14</f>
        <v>27.6</v>
      </c>
      <c r="L20" s="15">
        <f>[16]Fevereiro!$C$15</f>
        <v>30.6</v>
      </c>
      <c r="M20" s="15">
        <f>[16]Fevereiro!$C$16</f>
        <v>30.6</v>
      </c>
      <c r="N20" s="15">
        <f>[16]Fevereiro!$C$17</f>
        <v>32.700000000000003</v>
      </c>
      <c r="O20" s="15">
        <f>[16]Fevereiro!$C$18</f>
        <v>29.8</v>
      </c>
      <c r="P20" s="15">
        <f>[16]Fevereiro!$C$19</f>
        <v>31.4</v>
      </c>
      <c r="Q20" s="15">
        <f>[16]Fevereiro!$C$20</f>
        <v>32.9</v>
      </c>
      <c r="R20" s="15">
        <f>[16]Fevereiro!$C$21</f>
        <v>24.2</v>
      </c>
      <c r="S20" s="15">
        <f>[16]Fevereiro!$C$22</f>
        <v>28.1</v>
      </c>
      <c r="T20" s="15">
        <f>[16]Fevereiro!$C$23</f>
        <v>27.1</v>
      </c>
      <c r="U20" s="15">
        <f>[16]Fevereiro!$C$24</f>
        <v>29</v>
      </c>
      <c r="V20" s="15">
        <f>[16]Fevereiro!$C$25</f>
        <v>32.4</v>
      </c>
      <c r="W20" s="15">
        <f>[16]Fevereiro!$C$26</f>
        <v>31.4</v>
      </c>
      <c r="X20" s="15">
        <f>[16]Fevereiro!$C$27</f>
        <v>32.200000000000003</v>
      </c>
      <c r="Y20" s="15">
        <f>[16]Fevereiro!$C$28</f>
        <v>32.200000000000003</v>
      </c>
      <c r="Z20" s="15">
        <f>[16]Fevereiro!$C$29</f>
        <v>31.3</v>
      </c>
      <c r="AA20" s="15">
        <f>[16]Fevereiro!$C$30</f>
        <v>29.8</v>
      </c>
      <c r="AB20" s="15">
        <f>[16]Fevereiro!$C$31</f>
        <v>29.1</v>
      </c>
      <c r="AC20" s="15">
        <f>[16]Fevereiro!$C$32</f>
        <v>32.200000000000003</v>
      </c>
      <c r="AD20" s="27">
        <f t="shared" si="3"/>
        <v>34.700000000000003</v>
      </c>
      <c r="AE20" s="94">
        <f t="shared" si="4"/>
        <v>31.221428571428579</v>
      </c>
    </row>
    <row r="21" spans="1:35" ht="17.100000000000001" customHeight="1" x14ac:dyDescent="0.2">
      <c r="A21" s="131" t="s">
        <v>11</v>
      </c>
      <c r="B21" s="15">
        <f>[17]Fevereiro!$C$5</f>
        <v>30</v>
      </c>
      <c r="C21" s="15">
        <f>[17]Fevereiro!$C$6</f>
        <v>31.4</v>
      </c>
      <c r="D21" s="15">
        <f>[17]Fevereiro!$C$7</f>
        <v>32.5</v>
      </c>
      <c r="E21" s="15">
        <f>[17]Fevereiro!$C$8</f>
        <v>32.700000000000003</v>
      </c>
      <c r="F21" s="15">
        <f>[17]Fevereiro!$C$9</f>
        <v>33.1</v>
      </c>
      <c r="G21" s="15">
        <f>[17]Fevereiro!$C$10</f>
        <v>33.6</v>
      </c>
      <c r="H21" s="15">
        <f>[17]Fevereiro!$C$11</f>
        <v>33.299999999999997</v>
      </c>
      <c r="I21" s="15">
        <f>[17]Fevereiro!$C$12</f>
        <v>33.200000000000003</v>
      </c>
      <c r="J21" s="15">
        <f>[17]Fevereiro!$C$13</f>
        <v>33.1</v>
      </c>
      <c r="K21" s="15">
        <f>[17]Fevereiro!$C$14</f>
        <v>30.2</v>
      </c>
      <c r="L21" s="15">
        <f>[17]Fevereiro!$C$15</f>
        <v>30.8</v>
      </c>
      <c r="M21" s="15">
        <f>[17]Fevereiro!$C$16</f>
        <v>26.7</v>
      </c>
      <c r="N21" s="15">
        <f>[17]Fevereiro!$C$17</f>
        <v>31</v>
      </c>
      <c r="O21" s="15">
        <f>[17]Fevereiro!$C$18</f>
        <v>30.1</v>
      </c>
      <c r="P21" s="15">
        <f>[17]Fevereiro!$C$19</f>
        <v>30.6</v>
      </c>
      <c r="Q21" s="15">
        <f>[17]Fevereiro!$C$20</f>
        <v>33.1</v>
      </c>
      <c r="R21" s="15">
        <f>[17]Fevereiro!$C$21</f>
        <v>26.7</v>
      </c>
      <c r="S21" s="15">
        <f>[17]Fevereiro!$C$22</f>
        <v>25.9</v>
      </c>
      <c r="T21" s="15">
        <f>[17]Fevereiro!$C$23</f>
        <v>27.5</v>
      </c>
      <c r="U21" s="15">
        <f>[17]Fevereiro!$C$24</f>
        <v>24.8</v>
      </c>
      <c r="V21" s="15">
        <f>[17]Fevereiro!$C$25</f>
        <v>33</v>
      </c>
      <c r="W21" s="15">
        <f>[17]Fevereiro!$C$26</f>
        <v>36.1</v>
      </c>
      <c r="X21" s="15">
        <f>[17]Fevereiro!$C$27</f>
        <v>32.4</v>
      </c>
      <c r="Y21" s="15">
        <f>[17]Fevereiro!$C$28</f>
        <v>33.299999999999997</v>
      </c>
      <c r="Z21" s="15">
        <f>[17]Fevereiro!$C$29</f>
        <v>30.5</v>
      </c>
      <c r="AA21" s="15">
        <f>[17]Fevereiro!$C$30</f>
        <v>29.2</v>
      </c>
      <c r="AB21" s="15">
        <f>[17]Fevereiro!$C$31</f>
        <v>30.7</v>
      </c>
      <c r="AC21" s="15">
        <f>[17]Fevereiro!$C$32</f>
        <v>33.9</v>
      </c>
      <c r="AD21" s="27">
        <f t="shared" si="3"/>
        <v>36.1</v>
      </c>
      <c r="AE21" s="94">
        <f t="shared" si="4"/>
        <v>31.050000000000004</v>
      </c>
    </row>
    <row r="22" spans="1:35" ht="17.100000000000001" customHeight="1" x14ac:dyDescent="0.2">
      <c r="A22" s="131" t="s">
        <v>12</v>
      </c>
      <c r="B22" s="15">
        <f>[18]Fevereiro!$C$5</f>
        <v>30.9</v>
      </c>
      <c r="C22" s="15">
        <f>[18]Fevereiro!$C$6</f>
        <v>31.7</v>
      </c>
      <c r="D22" s="15">
        <f>[18]Fevereiro!$C$7</f>
        <v>34</v>
      </c>
      <c r="E22" s="15">
        <f>[18]Fevereiro!$C$8</f>
        <v>34.200000000000003</v>
      </c>
      <c r="F22" s="15">
        <f>[18]Fevereiro!$C$9</f>
        <v>34.799999999999997</v>
      </c>
      <c r="G22" s="15">
        <f>[18]Fevereiro!$C$10</f>
        <v>34.299999999999997</v>
      </c>
      <c r="H22" s="15">
        <f>[18]Fevereiro!$C$11</f>
        <v>33.4</v>
      </c>
      <c r="I22" s="15">
        <f>[18]Fevereiro!$C$12</f>
        <v>31</v>
      </c>
      <c r="J22" s="15">
        <f>[18]Fevereiro!$C$13</f>
        <v>34.4</v>
      </c>
      <c r="K22" s="15">
        <f>[18]Fevereiro!$C$14</f>
        <v>30.3</v>
      </c>
      <c r="L22" s="15">
        <f>[18]Fevereiro!$C$15</f>
        <v>30.6</v>
      </c>
      <c r="M22" s="15">
        <f>[18]Fevereiro!$C$16</f>
        <v>30.5</v>
      </c>
      <c r="N22" s="15">
        <f>[18]Fevereiro!$C$17</f>
        <v>31.6</v>
      </c>
      <c r="O22" s="15">
        <f>[18]Fevereiro!$C$18</f>
        <v>31.9</v>
      </c>
      <c r="P22" s="15">
        <f>[18]Fevereiro!$C$19</f>
        <v>33.200000000000003</v>
      </c>
      <c r="Q22" s="15">
        <f>[18]Fevereiro!$C$20</f>
        <v>33.200000000000003</v>
      </c>
      <c r="R22" s="15">
        <f>[18]Fevereiro!$C$21</f>
        <v>30.9</v>
      </c>
      <c r="S22" s="15">
        <f>[18]Fevereiro!$C$22</f>
        <v>25.6</v>
      </c>
      <c r="T22" s="15">
        <f>[18]Fevereiro!$C$23</f>
        <v>31.1</v>
      </c>
      <c r="U22" s="15">
        <f>[18]Fevereiro!$C$24</f>
        <v>27.2</v>
      </c>
      <c r="V22" s="15">
        <f>[18]Fevereiro!$C$25</f>
        <v>32</v>
      </c>
      <c r="W22" s="15">
        <f>[18]Fevereiro!$C$26</f>
        <v>32.4</v>
      </c>
      <c r="X22" s="15">
        <f>[18]Fevereiro!$C$27</f>
        <v>32.6</v>
      </c>
      <c r="Y22" s="15">
        <f>[18]Fevereiro!$C$28</f>
        <v>32.299999999999997</v>
      </c>
      <c r="Z22" s="15">
        <f>[18]Fevereiro!$C$29</f>
        <v>32.200000000000003</v>
      </c>
      <c r="AA22" s="15">
        <f>[18]Fevereiro!$C$30</f>
        <v>27.5</v>
      </c>
      <c r="AB22" s="15">
        <f>[18]Fevereiro!$C$31</f>
        <v>31.3</v>
      </c>
      <c r="AC22" s="15">
        <f>[18]Fevereiro!$C$32</f>
        <v>31.9</v>
      </c>
      <c r="AD22" s="27">
        <f t="shared" si="3"/>
        <v>34.799999999999997</v>
      </c>
      <c r="AE22" s="94">
        <f t="shared" si="4"/>
        <v>31.678571428571434</v>
      </c>
    </row>
    <row r="23" spans="1:35" ht="17.100000000000001" customHeight="1" x14ac:dyDescent="0.2">
      <c r="A23" s="131" t="s">
        <v>13</v>
      </c>
      <c r="B23" s="15">
        <f>[19]Fevereiro!$C$5</f>
        <v>31.7</v>
      </c>
      <c r="C23" s="15">
        <f>[19]Fevereiro!$C$6</f>
        <v>32.6</v>
      </c>
      <c r="D23" s="15">
        <f>[19]Fevereiro!$C$7</f>
        <v>34.1</v>
      </c>
      <c r="E23" s="15">
        <f>[19]Fevereiro!$C$8</f>
        <v>34.200000000000003</v>
      </c>
      <c r="F23" s="15">
        <f>[19]Fevereiro!$C$9</f>
        <v>34.799999999999997</v>
      </c>
      <c r="G23" s="15">
        <f>[19]Fevereiro!$C$10</f>
        <v>34.9</v>
      </c>
      <c r="H23" s="15">
        <f>[19]Fevereiro!$C$11</f>
        <v>34.200000000000003</v>
      </c>
      <c r="I23" s="15">
        <f>[19]Fevereiro!$C$12</f>
        <v>32.6</v>
      </c>
      <c r="J23" s="15">
        <f>[19]Fevereiro!$C$13</f>
        <v>33</v>
      </c>
      <c r="K23" s="15">
        <f>[19]Fevereiro!$C$14</f>
        <v>29.1</v>
      </c>
      <c r="L23" s="15">
        <f>[19]Fevereiro!$C$15</f>
        <v>28.8</v>
      </c>
      <c r="M23" s="15">
        <f>[19]Fevereiro!$C$16</f>
        <v>30.5</v>
      </c>
      <c r="N23" s="15">
        <f>[19]Fevereiro!$C$17</f>
        <v>31.2</v>
      </c>
      <c r="O23" s="15">
        <f>[19]Fevereiro!$C$18</f>
        <v>33.4</v>
      </c>
      <c r="P23" s="15">
        <f>[19]Fevereiro!$C$19</f>
        <v>32.5</v>
      </c>
      <c r="Q23" s="15">
        <f>[19]Fevereiro!$C$20</f>
        <v>34.5</v>
      </c>
      <c r="R23" s="15">
        <f>[19]Fevereiro!$C$21</f>
        <v>32.5</v>
      </c>
      <c r="S23" s="15">
        <f>[19]Fevereiro!$C$22</f>
        <v>27.4</v>
      </c>
      <c r="T23" s="15">
        <f>[19]Fevereiro!$C$23</f>
        <v>30.5</v>
      </c>
      <c r="U23" s="15">
        <f>[19]Fevereiro!$C$24</f>
        <v>32.1</v>
      </c>
      <c r="V23" s="15">
        <f>[19]Fevereiro!$C$25</f>
        <v>31</v>
      </c>
      <c r="W23" s="15">
        <f>[19]Fevereiro!$C$26</f>
        <v>32.9</v>
      </c>
      <c r="X23" s="15">
        <f>[19]Fevereiro!$C$27</f>
        <v>33.1</v>
      </c>
      <c r="Y23" s="15">
        <f>[19]Fevereiro!$C$28</f>
        <v>32.299999999999997</v>
      </c>
      <c r="Z23" s="15">
        <f>[19]Fevereiro!$C$29</f>
        <v>31.2</v>
      </c>
      <c r="AA23" s="15">
        <f>[19]Fevereiro!$C$30</f>
        <v>26.8</v>
      </c>
      <c r="AB23" s="15">
        <f>[19]Fevereiro!$C$31</f>
        <v>32.1</v>
      </c>
      <c r="AC23" s="15">
        <f>[19]Fevereiro!$C$32</f>
        <v>32.4</v>
      </c>
      <c r="AD23" s="27">
        <f t="shared" si="3"/>
        <v>34.9</v>
      </c>
      <c r="AE23" s="94">
        <f t="shared" si="4"/>
        <v>32.01428571428572</v>
      </c>
    </row>
    <row r="24" spans="1:35" ht="17.100000000000001" customHeight="1" x14ac:dyDescent="0.2">
      <c r="A24" s="131" t="s">
        <v>14</v>
      </c>
      <c r="B24" s="15">
        <f>[20]Fevereiro!$C$5</f>
        <v>32</v>
      </c>
      <c r="C24" s="15">
        <f>[20]Fevereiro!$C$6</f>
        <v>32.299999999999997</v>
      </c>
      <c r="D24" s="15">
        <f>[20]Fevereiro!$C$7</f>
        <v>32.4</v>
      </c>
      <c r="E24" s="15">
        <f>[20]Fevereiro!$C$8</f>
        <v>31.1</v>
      </c>
      <c r="F24" s="15">
        <f>[20]Fevereiro!$C$9</f>
        <v>30.5</v>
      </c>
      <c r="G24" s="15">
        <f>[20]Fevereiro!$C$10</f>
        <v>33.5</v>
      </c>
      <c r="H24" s="15">
        <f>[20]Fevereiro!$C$11</f>
        <v>32.200000000000003</v>
      </c>
      <c r="I24" s="15">
        <f>[20]Fevereiro!$C$12</f>
        <v>33.200000000000003</v>
      </c>
      <c r="J24" s="15">
        <f>[20]Fevereiro!$C$13</f>
        <v>33.700000000000003</v>
      </c>
      <c r="K24" s="15">
        <f>[20]Fevereiro!$C$14</f>
        <v>30.4</v>
      </c>
      <c r="L24" s="15">
        <f>[20]Fevereiro!$C$15</f>
        <v>33.4</v>
      </c>
      <c r="M24" s="15">
        <f>[20]Fevereiro!$C$16</f>
        <v>34.5</v>
      </c>
      <c r="N24" s="15">
        <f>[20]Fevereiro!$C$17</f>
        <v>32.799999999999997</v>
      </c>
      <c r="O24" s="15">
        <f>[20]Fevereiro!$C$18</f>
        <v>29.8</v>
      </c>
      <c r="P24" s="15">
        <f>[20]Fevereiro!$C$19</f>
        <v>32.9</v>
      </c>
      <c r="Q24" s="15">
        <f>[20]Fevereiro!$C$20</f>
        <v>33.799999999999997</v>
      </c>
      <c r="R24" s="15">
        <f>[20]Fevereiro!$C$21</f>
        <v>32.200000000000003</v>
      </c>
      <c r="S24" s="15">
        <f>[20]Fevereiro!$C$22</f>
        <v>27.6</v>
      </c>
      <c r="T24" s="15">
        <f>[20]Fevereiro!$C$23</f>
        <v>31.1</v>
      </c>
      <c r="U24" s="15">
        <f>[20]Fevereiro!$C$24</f>
        <v>30</v>
      </c>
      <c r="V24" s="15">
        <f>[20]Fevereiro!$C$25</f>
        <v>31.3</v>
      </c>
      <c r="W24" s="15">
        <f>[20]Fevereiro!$C$26</f>
        <v>33.1</v>
      </c>
      <c r="X24" s="15">
        <f>[20]Fevereiro!$C$27</f>
        <v>31.8</v>
      </c>
      <c r="Y24" s="15">
        <f>[20]Fevereiro!$C$28</f>
        <v>32</v>
      </c>
      <c r="Z24" s="15">
        <f>[20]Fevereiro!$C$29</f>
        <v>30.9</v>
      </c>
      <c r="AA24" s="15">
        <f>[20]Fevereiro!$C$30</f>
        <v>30.7</v>
      </c>
      <c r="AB24" s="15">
        <f>[20]Fevereiro!$C$31</f>
        <v>32.799999999999997</v>
      </c>
      <c r="AC24" s="15">
        <f>[20]Fevereiro!$C$32</f>
        <v>33.9</v>
      </c>
      <c r="AD24" s="27">
        <f t="shared" si="3"/>
        <v>34.5</v>
      </c>
      <c r="AE24" s="94">
        <f t="shared" si="4"/>
        <v>31.996428571428567</v>
      </c>
    </row>
    <row r="25" spans="1:35" ht="17.100000000000001" customHeight="1" x14ac:dyDescent="0.2">
      <c r="A25" s="131" t="s">
        <v>15</v>
      </c>
      <c r="B25" s="15">
        <f>[21]Fevereiro!$C$5</f>
        <v>27.1</v>
      </c>
      <c r="C25" s="15">
        <f>[21]Fevereiro!$C$6</f>
        <v>30.2</v>
      </c>
      <c r="D25" s="15">
        <f>[21]Fevereiro!$C$7</f>
        <v>31.5</v>
      </c>
      <c r="E25" s="15">
        <f>[21]Fevereiro!$C$8</f>
        <v>30.2</v>
      </c>
      <c r="F25" s="15">
        <f>[21]Fevereiro!$C$9</f>
        <v>30.4</v>
      </c>
      <c r="G25" s="15">
        <f>[21]Fevereiro!$C$10</f>
        <v>31.4</v>
      </c>
      <c r="H25" s="15">
        <f>[21]Fevereiro!$C$11</f>
        <v>29.8</v>
      </c>
      <c r="I25" s="15">
        <f>[21]Fevereiro!$C$12</f>
        <v>30.4</v>
      </c>
      <c r="J25" s="15">
        <f>[21]Fevereiro!$C$13</f>
        <v>31.3</v>
      </c>
      <c r="K25" s="15">
        <f>[21]Fevereiro!$C$14</f>
        <v>26.3</v>
      </c>
      <c r="L25" s="15">
        <f>[21]Fevereiro!$C$15</f>
        <v>29</v>
      </c>
      <c r="M25" s="15">
        <f>[21]Fevereiro!$C$16</f>
        <v>25.5</v>
      </c>
      <c r="N25" s="15">
        <f>[21]Fevereiro!$C$17</f>
        <v>30.2</v>
      </c>
      <c r="O25" s="15">
        <f>[21]Fevereiro!$C$18</f>
        <v>28.8</v>
      </c>
      <c r="P25" s="15">
        <f>[21]Fevereiro!$C$19</f>
        <v>28.5</v>
      </c>
      <c r="Q25" s="15">
        <f>[21]Fevereiro!$C$20</f>
        <v>30</v>
      </c>
      <c r="R25" s="15">
        <f>[21]Fevereiro!$C$21</f>
        <v>21.3</v>
      </c>
      <c r="S25" s="15">
        <f>[21]Fevereiro!$C$22</f>
        <v>23.9</v>
      </c>
      <c r="T25" s="15">
        <f>[21]Fevereiro!$C$23</f>
        <v>26</v>
      </c>
      <c r="U25" s="15">
        <f>[21]Fevereiro!$C$24</f>
        <v>26.3</v>
      </c>
      <c r="V25" s="15">
        <f>[21]Fevereiro!$C$25</f>
        <v>28.7</v>
      </c>
      <c r="W25" s="15">
        <f>[21]Fevereiro!$C$26</f>
        <v>28.2</v>
      </c>
      <c r="X25" s="15">
        <f>[21]Fevereiro!$C$27</f>
        <v>30.6</v>
      </c>
      <c r="Y25" s="15">
        <f>[21]Fevereiro!$C$28</f>
        <v>32.4</v>
      </c>
      <c r="Z25" s="15">
        <f>[21]Fevereiro!$C$29</f>
        <v>29.7</v>
      </c>
      <c r="AA25" s="15">
        <f>[21]Fevereiro!$C$30</f>
        <v>28.8</v>
      </c>
      <c r="AB25" s="15">
        <f>[21]Fevereiro!$C$31</f>
        <v>28.6</v>
      </c>
      <c r="AC25" s="15">
        <f>[21]Fevereiro!$C$32</f>
        <v>30.6</v>
      </c>
      <c r="AD25" s="27">
        <f t="shared" si="3"/>
        <v>32.4</v>
      </c>
      <c r="AE25" s="94">
        <f t="shared" si="4"/>
        <v>28.775000000000006</v>
      </c>
      <c r="AI25" s="23" t="s">
        <v>50</v>
      </c>
    </row>
    <row r="26" spans="1:35" ht="17.100000000000001" customHeight="1" x14ac:dyDescent="0.2">
      <c r="A26" s="131" t="s">
        <v>16</v>
      </c>
      <c r="B26" s="15">
        <f>[22]Fevereiro!$C$5</f>
        <v>32.4</v>
      </c>
      <c r="C26" s="15">
        <f>[22]Fevereiro!$C$6</f>
        <v>33.5</v>
      </c>
      <c r="D26" s="15">
        <f>[22]Fevereiro!$C$7</f>
        <v>36.1</v>
      </c>
      <c r="E26" s="15">
        <f>[22]Fevereiro!$C$8</f>
        <v>35.4</v>
      </c>
      <c r="F26" s="15">
        <f>[22]Fevereiro!$C$9</f>
        <v>35.700000000000003</v>
      </c>
      <c r="G26" s="15">
        <f>[22]Fevereiro!$C$10</f>
        <v>36.4</v>
      </c>
      <c r="H26" s="15">
        <f>[22]Fevereiro!$C$11</f>
        <v>35.700000000000003</v>
      </c>
      <c r="I26" s="15">
        <f>[22]Fevereiro!$C$12</f>
        <v>35.1</v>
      </c>
      <c r="J26" s="15">
        <f>[22]Fevereiro!$C$13</f>
        <v>35.799999999999997</v>
      </c>
      <c r="K26" s="15">
        <f>[22]Fevereiro!$C$14</f>
        <v>34.299999999999997</v>
      </c>
      <c r="L26" s="15">
        <f>[22]Fevereiro!$C$15</f>
        <v>28.8</v>
      </c>
      <c r="M26" s="15">
        <f>[22]Fevereiro!$C$16</f>
        <v>27.7</v>
      </c>
      <c r="N26" s="15">
        <f>[22]Fevereiro!$C$17</f>
        <v>31.5</v>
      </c>
      <c r="O26" s="15">
        <f>[22]Fevereiro!$C$18</f>
        <v>33.6</v>
      </c>
      <c r="P26" s="15">
        <f>[22]Fevereiro!$C$19</f>
        <v>35.1</v>
      </c>
      <c r="Q26" s="15">
        <f>[22]Fevereiro!$C$20</f>
        <v>33.700000000000003</v>
      </c>
      <c r="R26" s="15">
        <f>[22]Fevereiro!$C$21</f>
        <v>28.4</v>
      </c>
      <c r="S26" s="15">
        <f>[22]Fevereiro!$C$22</f>
        <v>28.7</v>
      </c>
      <c r="T26" s="15">
        <f>[22]Fevereiro!$C$23</f>
        <v>32.799999999999997</v>
      </c>
      <c r="U26" s="15">
        <f>[22]Fevereiro!$C$24</f>
        <v>32.799999999999997</v>
      </c>
      <c r="V26" s="15">
        <f>[22]Fevereiro!$C$25</f>
        <v>33.9</v>
      </c>
      <c r="W26" s="15">
        <f>[22]Fevereiro!$C$26</f>
        <v>32.5</v>
      </c>
      <c r="X26" s="15">
        <f>[22]Fevereiro!$C$27</f>
        <v>32</v>
      </c>
      <c r="Y26" s="15">
        <f>[22]Fevereiro!$C$28</f>
        <v>34.6</v>
      </c>
      <c r="Z26" s="15">
        <f>[22]Fevereiro!$C$29</f>
        <v>31.3</v>
      </c>
      <c r="AA26" s="15">
        <f>[22]Fevereiro!$C$30</f>
        <v>31.6</v>
      </c>
      <c r="AB26" s="15">
        <f>[22]Fevereiro!$C$31</f>
        <v>33.6</v>
      </c>
      <c r="AC26" s="15">
        <f>[22]Fevereiro!$C$32</f>
        <v>34.200000000000003</v>
      </c>
      <c r="AD26" s="27">
        <f t="shared" si="3"/>
        <v>36.4</v>
      </c>
      <c r="AE26" s="94">
        <f t="shared" si="4"/>
        <v>33.114285714285721</v>
      </c>
      <c r="AH26" s="23" t="s">
        <v>50</v>
      </c>
    </row>
    <row r="27" spans="1:35" ht="17.100000000000001" customHeight="1" x14ac:dyDescent="0.2">
      <c r="A27" s="131" t="s">
        <v>17</v>
      </c>
      <c r="B27" s="15">
        <f>[23]Fevereiro!$C$5</f>
        <v>31.1</v>
      </c>
      <c r="C27" s="15">
        <f>[23]Fevereiro!$C$6</f>
        <v>32.1</v>
      </c>
      <c r="D27" s="15">
        <f>[23]Fevereiro!$C$7</f>
        <v>32.6</v>
      </c>
      <c r="E27" s="15">
        <f>[23]Fevereiro!$C$8</f>
        <v>32.299999999999997</v>
      </c>
      <c r="F27" s="15">
        <f>[23]Fevereiro!$C$9</f>
        <v>32.1</v>
      </c>
      <c r="G27" s="15">
        <f>[23]Fevereiro!$C$10</f>
        <v>33.5</v>
      </c>
      <c r="H27" s="15">
        <f>[23]Fevereiro!$C$11</f>
        <v>34.799999999999997</v>
      </c>
      <c r="I27" s="15">
        <f>[23]Fevereiro!$C$12</f>
        <v>34.9</v>
      </c>
      <c r="J27" s="15">
        <f>[23]Fevereiro!$C$13</f>
        <v>33.5</v>
      </c>
      <c r="K27" s="15">
        <f>[23]Fevereiro!$C$14</f>
        <v>30.7</v>
      </c>
      <c r="L27" s="15">
        <f>[23]Fevereiro!$C$15</f>
        <v>30.8</v>
      </c>
      <c r="M27" s="15">
        <f>[23]Fevereiro!$C$16</f>
        <v>29.1</v>
      </c>
      <c r="N27" s="15">
        <f>[23]Fevereiro!$C$17</f>
        <v>29.9</v>
      </c>
      <c r="O27" s="15">
        <f>[23]Fevereiro!$C$18</f>
        <v>30.6</v>
      </c>
      <c r="P27" s="15">
        <f>[23]Fevereiro!$C$19</f>
        <v>32.1</v>
      </c>
      <c r="Q27" s="15">
        <f>[23]Fevereiro!$C$20</f>
        <v>34</v>
      </c>
      <c r="R27" s="15">
        <f>[23]Fevereiro!$C$21</f>
        <v>25.5</v>
      </c>
      <c r="S27" s="15">
        <f>[23]Fevereiro!$C$22</f>
        <v>27.9</v>
      </c>
      <c r="T27" s="15">
        <f>[23]Fevereiro!$C$23</f>
        <v>28.7</v>
      </c>
      <c r="U27" s="15">
        <f>[23]Fevereiro!$C$24</f>
        <v>24.5</v>
      </c>
      <c r="V27" s="15">
        <f>[23]Fevereiro!$C$25</f>
        <v>33.200000000000003</v>
      </c>
      <c r="W27" s="15">
        <f>[23]Fevereiro!$C$26</f>
        <v>32.200000000000003</v>
      </c>
      <c r="X27" s="15">
        <f>[23]Fevereiro!$C$27</f>
        <v>31.9</v>
      </c>
      <c r="Y27" s="15">
        <f>[23]Fevereiro!$C$28</f>
        <v>32.9</v>
      </c>
      <c r="Z27" s="15">
        <f>[23]Fevereiro!$C$29</f>
        <v>29.9</v>
      </c>
      <c r="AA27" s="15">
        <f>[23]Fevereiro!$C$30</f>
        <v>31.7</v>
      </c>
      <c r="AB27" s="15">
        <f>[23]Fevereiro!$C$31</f>
        <v>30.9</v>
      </c>
      <c r="AC27" s="15">
        <f>[23]Fevereiro!$C$32</f>
        <v>34.1</v>
      </c>
      <c r="AD27" s="27">
        <f t="shared" si="3"/>
        <v>34.9</v>
      </c>
      <c r="AE27" s="94">
        <f t="shared" si="4"/>
        <v>31.339285714285719</v>
      </c>
    </row>
    <row r="28" spans="1:35" ht="17.100000000000001" customHeight="1" x14ac:dyDescent="0.2">
      <c r="A28" s="131" t="s">
        <v>18</v>
      </c>
      <c r="B28" s="15">
        <f>[24]Fevereiro!$C$5</f>
        <v>31.1</v>
      </c>
      <c r="C28" s="15">
        <f>[24]Fevereiro!$C$6</f>
        <v>31.2</v>
      </c>
      <c r="D28" s="15" t="str">
        <f>[24]Fevereiro!$C$7</f>
        <v>*</v>
      </c>
      <c r="E28" s="15" t="str">
        <f>[24]Fevereiro!$C$8</f>
        <v>*</v>
      </c>
      <c r="F28" s="15" t="str">
        <f>[24]Fevereiro!$C$9</f>
        <v>*</v>
      </c>
      <c r="G28" s="15" t="str">
        <f>[24]Fevereiro!$C$10</f>
        <v>*</v>
      </c>
      <c r="H28" s="15" t="str">
        <f>[24]Fevereiro!$C$11</f>
        <v>*</v>
      </c>
      <c r="I28" s="15">
        <f>[24]Fevereiro!$C$12</f>
        <v>31.2</v>
      </c>
      <c r="J28" s="15">
        <f>[24]Fevereiro!$C$13</f>
        <v>31</v>
      </c>
      <c r="K28" s="15">
        <f>[24]Fevereiro!$C$14</f>
        <v>27</v>
      </c>
      <c r="L28" s="15">
        <f>[24]Fevereiro!$C$15</f>
        <v>28.3</v>
      </c>
      <c r="M28" s="15">
        <f>[24]Fevereiro!$C$16</f>
        <v>29.2</v>
      </c>
      <c r="N28" s="15">
        <f>[24]Fevereiro!$C$17</f>
        <v>30.7</v>
      </c>
      <c r="O28" s="15">
        <f>[24]Fevereiro!$C$18</f>
        <v>28.8</v>
      </c>
      <c r="P28" s="15">
        <f>[24]Fevereiro!$C$19</f>
        <v>29.1</v>
      </c>
      <c r="Q28" s="15">
        <f>[24]Fevereiro!$C$20</f>
        <v>31.4</v>
      </c>
      <c r="R28" s="15">
        <f>[24]Fevereiro!$C$21</f>
        <v>30.5</v>
      </c>
      <c r="S28" s="15">
        <f>[24]Fevereiro!$C$22</f>
        <v>26</v>
      </c>
      <c r="T28" s="15">
        <f>[24]Fevereiro!$C$23</f>
        <v>27.5</v>
      </c>
      <c r="U28" s="15">
        <f>[24]Fevereiro!$C$24</f>
        <v>22.2</v>
      </c>
      <c r="V28" s="15">
        <f>[24]Fevereiro!$C$25</f>
        <v>29.1</v>
      </c>
      <c r="W28" s="15">
        <f>[24]Fevereiro!$C$26</f>
        <v>31.1</v>
      </c>
      <c r="X28" s="15">
        <f>[24]Fevereiro!$C$27</f>
        <v>30.4</v>
      </c>
      <c r="Y28" s="15">
        <f>[24]Fevereiro!$C$28</f>
        <v>28.8</v>
      </c>
      <c r="Z28" s="15">
        <f>[24]Fevereiro!$C$29</f>
        <v>29.4</v>
      </c>
      <c r="AA28" s="15">
        <f>[24]Fevereiro!$C$30</f>
        <v>22.8</v>
      </c>
      <c r="AB28" s="15">
        <f>[24]Fevereiro!$C$31</f>
        <v>28.2</v>
      </c>
      <c r="AC28" s="15">
        <f>[24]Fevereiro!$C$32</f>
        <v>29.7</v>
      </c>
      <c r="AD28" s="27">
        <f t="shared" si="3"/>
        <v>31.4</v>
      </c>
      <c r="AE28" s="94">
        <f t="shared" si="4"/>
        <v>28.900000000000002</v>
      </c>
      <c r="AH28" t="s">
        <v>50</v>
      </c>
    </row>
    <row r="29" spans="1:35" ht="17.100000000000001" customHeight="1" x14ac:dyDescent="0.2">
      <c r="A29" s="131" t="s">
        <v>19</v>
      </c>
      <c r="B29" s="15">
        <f>[25]Fevereiro!$C$5</f>
        <v>30.8</v>
      </c>
      <c r="C29" s="15">
        <f>[25]Fevereiro!$C$6</f>
        <v>33</v>
      </c>
      <c r="D29" s="15">
        <f>[25]Fevereiro!$C$7</f>
        <v>33.1</v>
      </c>
      <c r="E29" s="15">
        <f>[25]Fevereiro!$C$8</f>
        <v>32.4</v>
      </c>
      <c r="F29" s="15">
        <f>[25]Fevereiro!$C$9</f>
        <v>31.3</v>
      </c>
      <c r="G29" s="15">
        <f>[25]Fevereiro!$C$10</f>
        <v>32.799999999999997</v>
      </c>
      <c r="H29" s="15">
        <f>[25]Fevereiro!$C$11</f>
        <v>32.799999999999997</v>
      </c>
      <c r="I29" s="15">
        <f>[25]Fevereiro!$C$12</f>
        <v>32.4</v>
      </c>
      <c r="J29" s="15">
        <f>[25]Fevereiro!$C$13</f>
        <v>33.799999999999997</v>
      </c>
      <c r="K29" s="15">
        <f>[25]Fevereiro!$C$14</f>
        <v>31</v>
      </c>
      <c r="L29" s="15">
        <f>[25]Fevereiro!$C$15</f>
        <v>31.8</v>
      </c>
      <c r="M29" s="15">
        <f>[25]Fevereiro!$C$16</f>
        <v>26.9</v>
      </c>
      <c r="N29" s="15">
        <f>[25]Fevereiro!$C$17</f>
        <v>32.799999999999997</v>
      </c>
      <c r="O29" s="15">
        <f>[25]Fevereiro!$C$18</f>
        <v>29.9</v>
      </c>
      <c r="P29" s="15">
        <f>[25]Fevereiro!$C$19</f>
        <v>31.8</v>
      </c>
      <c r="Q29" s="15">
        <f>[25]Fevereiro!$C$20</f>
        <v>25.7</v>
      </c>
      <c r="R29" s="15" t="str">
        <f>[25]Fevereiro!$C$21</f>
        <v>*</v>
      </c>
      <c r="S29" s="15" t="str">
        <f>[25]Fevereiro!$C$22</f>
        <v>*</v>
      </c>
      <c r="T29" s="15" t="str">
        <f>[25]Fevereiro!$C$23</f>
        <v>*</v>
      </c>
      <c r="U29" s="15" t="str">
        <f>[25]Fevereiro!$C$24</f>
        <v>*</v>
      </c>
      <c r="V29" s="15" t="str">
        <f>[25]Fevereiro!$C$25</f>
        <v>*</v>
      </c>
      <c r="W29" s="15" t="str">
        <f>[25]Fevereiro!$C$26</f>
        <v>*</v>
      </c>
      <c r="X29" s="15" t="str">
        <f>[25]Fevereiro!$C$27</f>
        <v>*</v>
      </c>
      <c r="Y29" s="15" t="str">
        <f>[25]Fevereiro!$C$28</f>
        <v>*</v>
      </c>
      <c r="Z29" s="15" t="str">
        <f>[25]Fevereiro!$C$29</f>
        <v>*</v>
      </c>
      <c r="AA29" s="15" t="str">
        <f>[25]Fevereiro!$C$30</f>
        <v>*</v>
      </c>
      <c r="AB29" s="15" t="str">
        <f>[25]Fevereiro!$C$31</f>
        <v>*</v>
      </c>
      <c r="AC29" s="15" t="str">
        <f>[25]Fevereiro!$C$32</f>
        <v>*</v>
      </c>
      <c r="AD29" s="27">
        <f t="shared" si="3"/>
        <v>33.799999999999997</v>
      </c>
      <c r="AE29" s="94">
        <f t="shared" si="4"/>
        <v>31.393750000000001</v>
      </c>
    </row>
    <row r="30" spans="1:35" ht="17.100000000000001" customHeight="1" x14ac:dyDescent="0.2">
      <c r="A30" s="131" t="s">
        <v>31</v>
      </c>
      <c r="B30" s="15">
        <f>[26]Fevereiro!$C$5</f>
        <v>30.1</v>
      </c>
      <c r="C30" s="15">
        <f>[26]Fevereiro!$C$6</f>
        <v>31.7</v>
      </c>
      <c r="D30" s="15">
        <f>[26]Fevereiro!$C$7</f>
        <v>32.799999999999997</v>
      </c>
      <c r="E30" s="15">
        <f>[26]Fevereiro!$C$8</f>
        <v>32.9</v>
      </c>
      <c r="F30" s="15">
        <f>[26]Fevereiro!$C$9</f>
        <v>33.299999999999997</v>
      </c>
      <c r="G30" s="15">
        <f>[26]Fevereiro!$C$10</f>
        <v>32.9</v>
      </c>
      <c r="H30" s="15">
        <f>[26]Fevereiro!$C$11</f>
        <v>34.1</v>
      </c>
      <c r="I30" s="15">
        <f>[26]Fevereiro!$C$12</f>
        <v>33</v>
      </c>
      <c r="J30" s="15">
        <f>[26]Fevereiro!$C$13</f>
        <v>30.6</v>
      </c>
      <c r="K30" s="15">
        <f>[26]Fevereiro!$C$14</f>
        <v>30.1</v>
      </c>
      <c r="L30" s="15">
        <f>[26]Fevereiro!$C$15</f>
        <v>28</v>
      </c>
      <c r="M30" s="15">
        <f>[26]Fevereiro!$C$16</f>
        <v>25.8</v>
      </c>
      <c r="N30" s="15">
        <f>[26]Fevereiro!$C$17</f>
        <v>30.5</v>
      </c>
      <c r="O30" s="15">
        <f>[26]Fevereiro!$C$18</f>
        <v>31.1</v>
      </c>
      <c r="P30" s="15">
        <f>[26]Fevereiro!$C$19</f>
        <v>31.4</v>
      </c>
      <c r="Q30" s="15">
        <f>[26]Fevereiro!$C$20</f>
        <v>32.9</v>
      </c>
      <c r="R30" s="15">
        <f>[26]Fevereiro!$C$21</f>
        <v>29.7</v>
      </c>
      <c r="S30" s="15">
        <f>[26]Fevereiro!$C$22</f>
        <v>26.1</v>
      </c>
      <c r="T30" s="15">
        <f>[26]Fevereiro!$C$23</f>
        <v>28.2</v>
      </c>
      <c r="U30" s="15">
        <f>[26]Fevereiro!$C$24</f>
        <v>24.9</v>
      </c>
      <c r="V30" s="15">
        <f>[26]Fevereiro!$C$25</f>
        <v>30.9</v>
      </c>
      <c r="W30" s="15">
        <f>[26]Fevereiro!$C$26</f>
        <v>31.8</v>
      </c>
      <c r="X30" s="15">
        <f>[26]Fevereiro!$C$27</f>
        <v>31.5</v>
      </c>
      <c r="Y30" s="15">
        <f>[26]Fevereiro!$C$28</f>
        <v>31.9</v>
      </c>
      <c r="Z30" s="15">
        <f>[26]Fevereiro!$C$29</f>
        <v>31.3</v>
      </c>
      <c r="AA30" s="15">
        <f>[26]Fevereiro!$C$30</f>
        <v>27.4</v>
      </c>
      <c r="AB30" s="15">
        <f>[26]Fevereiro!$C$31</f>
        <v>30.2</v>
      </c>
      <c r="AC30" s="15">
        <f>[26]Fevereiro!$C$32</f>
        <v>32.5</v>
      </c>
      <c r="AD30" s="27">
        <f t="shared" si="3"/>
        <v>34.1</v>
      </c>
      <c r="AE30" s="94">
        <f t="shared" si="4"/>
        <v>30.62857142857143</v>
      </c>
    </row>
    <row r="31" spans="1:35" ht="17.100000000000001" customHeight="1" x14ac:dyDescent="0.2">
      <c r="A31" s="131" t="s">
        <v>49</v>
      </c>
      <c r="B31" s="15">
        <f>[27]Fevereiro!$C$5</f>
        <v>30</v>
      </c>
      <c r="C31" s="15">
        <f>[27]Fevereiro!$C$6</f>
        <v>29.6</v>
      </c>
      <c r="D31" s="15">
        <f>[27]Fevereiro!$C$7</f>
        <v>31</v>
      </c>
      <c r="E31" s="15">
        <f>[27]Fevereiro!$C$8</f>
        <v>32.5</v>
      </c>
      <c r="F31" s="15">
        <f>[27]Fevereiro!$C$9</f>
        <v>32.299999999999997</v>
      </c>
      <c r="G31" s="15">
        <f>[27]Fevereiro!$C$10</f>
        <v>31.6</v>
      </c>
      <c r="H31" s="15">
        <f>[27]Fevereiro!$C$11</f>
        <v>31.8</v>
      </c>
      <c r="I31" s="15">
        <f>[27]Fevereiro!$C$12</f>
        <v>29.1</v>
      </c>
      <c r="J31" s="15">
        <f>[27]Fevereiro!$C$13</f>
        <v>30.6</v>
      </c>
      <c r="K31" s="15">
        <f>[27]Fevereiro!$C$14</f>
        <v>29.5</v>
      </c>
      <c r="L31" s="15">
        <f>[27]Fevereiro!$C$15</f>
        <v>27.1</v>
      </c>
      <c r="M31" s="15">
        <f>[27]Fevereiro!$C$16</f>
        <v>30.1</v>
      </c>
      <c r="N31" s="15">
        <f>[27]Fevereiro!$C$17</f>
        <v>31.3</v>
      </c>
      <c r="O31" s="15">
        <f>[27]Fevereiro!$C$18</f>
        <v>31.8</v>
      </c>
      <c r="P31" s="15">
        <f>[27]Fevereiro!$C$19</f>
        <v>30.2</v>
      </c>
      <c r="Q31" s="15">
        <f>[27]Fevereiro!$C$20</f>
        <v>32.799999999999997</v>
      </c>
      <c r="R31" s="15">
        <f>[27]Fevereiro!$C$21</f>
        <v>31.8</v>
      </c>
      <c r="S31" s="15">
        <f>[27]Fevereiro!$C$22</f>
        <v>30.7</v>
      </c>
      <c r="T31" s="15">
        <f>[27]Fevereiro!$C$23</f>
        <v>29.8</v>
      </c>
      <c r="U31" s="15">
        <f>[27]Fevereiro!$C$24</f>
        <v>29.5</v>
      </c>
      <c r="V31" s="15">
        <f>[27]Fevereiro!$C$25</f>
        <v>23.9</v>
      </c>
      <c r="W31" s="15">
        <f>[27]Fevereiro!$C$26</f>
        <v>29.8</v>
      </c>
      <c r="X31" s="15">
        <f>[27]Fevereiro!$C$27</f>
        <v>28.2</v>
      </c>
      <c r="Y31" s="15">
        <f>[27]Fevereiro!$C$28</f>
        <v>30.2</v>
      </c>
      <c r="Z31" s="15">
        <f>[27]Fevereiro!$C$29</f>
        <v>30.5</v>
      </c>
      <c r="AA31" s="15">
        <f>[27]Fevereiro!$C$30</f>
        <v>28.1</v>
      </c>
      <c r="AB31" s="15">
        <f>[27]Fevereiro!$C$31</f>
        <v>31.5</v>
      </c>
      <c r="AC31" s="15">
        <f>[27]Fevereiro!$C$32</f>
        <v>31.6</v>
      </c>
      <c r="AD31" s="27">
        <f t="shared" si="3"/>
        <v>32.799999999999997</v>
      </c>
      <c r="AE31" s="94">
        <f t="shared" si="4"/>
        <v>30.246428571428574</v>
      </c>
    </row>
    <row r="32" spans="1:35" ht="17.100000000000001" customHeight="1" x14ac:dyDescent="0.2">
      <c r="A32" s="132" t="s">
        <v>20</v>
      </c>
      <c r="B32" s="96">
        <f>[28]Fevereiro!$C$5</f>
        <v>34.6</v>
      </c>
      <c r="C32" s="96">
        <f>[28]Fevereiro!$C$6</f>
        <v>34.5</v>
      </c>
      <c r="D32" s="96">
        <f>[28]Fevereiro!$C$7</f>
        <v>34.200000000000003</v>
      </c>
      <c r="E32" s="96">
        <f>[28]Fevereiro!$C$8</f>
        <v>34.200000000000003</v>
      </c>
      <c r="F32" s="96">
        <f>[28]Fevereiro!$C$9</f>
        <v>35</v>
      </c>
      <c r="G32" s="96">
        <f>[28]Fevereiro!$C$10</f>
        <v>35</v>
      </c>
      <c r="H32" s="96">
        <f>[28]Fevereiro!$C$11</f>
        <v>35.700000000000003</v>
      </c>
      <c r="I32" s="96">
        <f>[28]Fevereiro!$C$12</f>
        <v>36.299999999999997</v>
      </c>
      <c r="J32" s="96">
        <f>[28]Fevereiro!$C$13</f>
        <v>37</v>
      </c>
      <c r="K32" s="96">
        <f>[28]Fevereiro!$C$14</f>
        <v>31.8</v>
      </c>
      <c r="L32" s="96">
        <f>[28]Fevereiro!$C$15</f>
        <v>33.9</v>
      </c>
      <c r="M32" s="96">
        <f>[28]Fevereiro!$C$16</f>
        <v>30.4</v>
      </c>
      <c r="N32" s="96">
        <f>[28]Fevereiro!$C$17</f>
        <v>33.700000000000003</v>
      </c>
      <c r="O32" s="96">
        <f>[28]Fevereiro!$C$18</f>
        <v>30.8</v>
      </c>
      <c r="P32" s="96">
        <f>[28]Fevereiro!$C$19</f>
        <v>33.4</v>
      </c>
      <c r="Q32" s="96">
        <f>[28]Fevereiro!$C$20</f>
        <v>34.6</v>
      </c>
      <c r="R32" s="96">
        <f>[28]Fevereiro!$C$21</f>
        <v>28.6</v>
      </c>
      <c r="S32" s="96">
        <f>[28]Fevereiro!$C$22</f>
        <v>31.9</v>
      </c>
      <c r="T32" s="96">
        <f>[28]Fevereiro!$C$23</f>
        <v>30.9</v>
      </c>
      <c r="U32" s="96">
        <f>[28]Fevereiro!$C$24</f>
        <v>26.6</v>
      </c>
      <c r="V32" s="96">
        <f>[28]Fevereiro!$C$25</f>
        <v>33.200000000000003</v>
      </c>
      <c r="W32" s="96">
        <f>[28]Fevereiro!$C$26</f>
        <v>33.9</v>
      </c>
      <c r="X32" s="96">
        <f>[28]Fevereiro!$C$27</f>
        <v>34.5</v>
      </c>
      <c r="Y32" s="96">
        <f>[28]Fevereiro!$C$28</f>
        <v>35.700000000000003</v>
      </c>
      <c r="Z32" s="96">
        <f>[28]Fevereiro!$C$29</f>
        <v>34.6</v>
      </c>
      <c r="AA32" s="96">
        <f>[28]Fevereiro!$C$30</f>
        <v>29.3</v>
      </c>
      <c r="AB32" s="96">
        <f>[28]Fevereiro!$C$31</f>
        <v>33.6</v>
      </c>
      <c r="AC32" s="96">
        <f>[28]Fevereiro!$C$32</f>
        <v>35.299999999999997</v>
      </c>
      <c r="AD32" s="76">
        <f t="shared" ref="AD32:AD33" si="5">MAX(B32:AC32)</f>
        <v>37</v>
      </c>
      <c r="AE32" s="97">
        <f t="shared" ref="AE32:AE33" si="6">AVERAGE(B32:AC32)</f>
        <v>33.328571428571429</v>
      </c>
    </row>
    <row r="33" spans="1:36" ht="17.100000000000001" customHeight="1" thickBot="1" x14ac:dyDescent="0.25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[29]Fevereiro!$C$27</f>
        <v>31.1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7">
        <f t="shared" si="5"/>
        <v>31.1</v>
      </c>
      <c r="AE33" s="94">
        <f t="shared" si="6"/>
        <v>31.1</v>
      </c>
      <c r="AI33" s="23" t="s">
        <v>50</v>
      </c>
    </row>
    <row r="34" spans="1:36" s="5" customFormat="1" ht="17.100000000000001" customHeight="1" thickBot="1" x14ac:dyDescent="0.25">
      <c r="A34" s="98" t="s">
        <v>33</v>
      </c>
      <c r="B34" s="99">
        <f t="shared" ref="B34:AC34" si="7">MAX(B5:B33)</f>
        <v>34.6</v>
      </c>
      <c r="C34" s="99">
        <f t="shared" si="7"/>
        <v>34.5</v>
      </c>
      <c r="D34" s="99">
        <f t="shared" si="7"/>
        <v>36.1</v>
      </c>
      <c r="E34" s="99">
        <f t="shared" si="7"/>
        <v>35.4</v>
      </c>
      <c r="F34" s="99">
        <f t="shared" si="7"/>
        <v>36.1</v>
      </c>
      <c r="G34" s="99">
        <f t="shared" si="7"/>
        <v>36.4</v>
      </c>
      <c r="H34" s="99">
        <f t="shared" si="7"/>
        <v>36.700000000000003</v>
      </c>
      <c r="I34" s="99">
        <f t="shared" si="7"/>
        <v>36.299999999999997</v>
      </c>
      <c r="J34" s="99">
        <f t="shared" si="7"/>
        <v>37</v>
      </c>
      <c r="K34" s="99">
        <f t="shared" si="7"/>
        <v>34.299999999999997</v>
      </c>
      <c r="L34" s="99">
        <f t="shared" si="7"/>
        <v>33.9</v>
      </c>
      <c r="M34" s="99">
        <f t="shared" si="7"/>
        <v>34.5</v>
      </c>
      <c r="N34" s="99">
        <f t="shared" si="7"/>
        <v>33.700000000000003</v>
      </c>
      <c r="O34" s="99">
        <f t="shared" si="7"/>
        <v>33.799999999999997</v>
      </c>
      <c r="P34" s="99">
        <f t="shared" si="7"/>
        <v>35.1</v>
      </c>
      <c r="Q34" s="99">
        <f t="shared" si="7"/>
        <v>35.200000000000003</v>
      </c>
      <c r="R34" s="99">
        <f t="shared" si="7"/>
        <v>34.1</v>
      </c>
      <c r="S34" s="99">
        <f t="shared" si="7"/>
        <v>31.9</v>
      </c>
      <c r="T34" s="99">
        <f t="shared" si="7"/>
        <v>32.799999999999997</v>
      </c>
      <c r="U34" s="99">
        <f t="shared" si="7"/>
        <v>32.799999999999997</v>
      </c>
      <c r="V34" s="99">
        <f t="shared" si="7"/>
        <v>33.9</v>
      </c>
      <c r="W34" s="99">
        <f t="shared" si="7"/>
        <v>36.1</v>
      </c>
      <c r="X34" s="99">
        <f t="shared" si="7"/>
        <v>34.5</v>
      </c>
      <c r="Y34" s="99">
        <f t="shared" si="7"/>
        <v>35.700000000000003</v>
      </c>
      <c r="Z34" s="99">
        <f t="shared" si="7"/>
        <v>34.6</v>
      </c>
      <c r="AA34" s="99">
        <f t="shared" si="7"/>
        <v>32.200000000000003</v>
      </c>
      <c r="AB34" s="99">
        <f t="shared" si="7"/>
        <v>33.6</v>
      </c>
      <c r="AC34" s="99">
        <f t="shared" si="7"/>
        <v>35.299999999999997</v>
      </c>
      <c r="AD34" s="100">
        <f>MAX(AD5:AD33)</f>
        <v>37</v>
      </c>
      <c r="AE34" s="101">
        <f>AVERAGE(AE5:AE33)</f>
        <v>31.257490164500812</v>
      </c>
    </row>
    <row r="35" spans="1:36" x14ac:dyDescent="0.2">
      <c r="A35" s="84"/>
      <c r="B35" s="68"/>
      <c r="C35" s="68"/>
      <c r="D35" s="68" t="s">
        <v>134</v>
      </c>
      <c r="E35" s="68"/>
      <c r="F35" s="68"/>
      <c r="G35" s="68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78"/>
      <c r="AE35" s="73"/>
    </row>
    <row r="36" spans="1:36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136" t="s">
        <v>136</v>
      </c>
      <c r="U36" s="136"/>
      <c r="V36" s="136"/>
      <c r="W36" s="136"/>
      <c r="X36" s="136"/>
      <c r="Y36" s="67"/>
      <c r="Z36" s="67"/>
      <c r="AA36" s="67"/>
      <c r="AB36" s="67"/>
      <c r="AC36" s="67"/>
      <c r="AD36" s="67"/>
      <c r="AE36" s="72"/>
      <c r="AF36" s="2"/>
      <c r="AG36" s="9"/>
      <c r="AH36" s="2"/>
    </row>
    <row r="37" spans="1:36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9"/>
      <c r="K37" s="69"/>
      <c r="L37" s="69"/>
      <c r="M37" s="69" t="s">
        <v>52</v>
      </c>
      <c r="N37" s="69"/>
      <c r="O37" s="69"/>
      <c r="P37" s="69"/>
      <c r="Q37" s="67"/>
      <c r="R37" s="67"/>
      <c r="S37" s="67"/>
      <c r="T37" s="137" t="s">
        <v>137</v>
      </c>
      <c r="U37" s="137"/>
      <c r="V37" s="137"/>
      <c r="W37" s="137"/>
      <c r="X37" s="137"/>
      <c r="Y37" s="67"/>
      <c r="Z37" s="67"/>
      <c r="AA37" s="67"/>
      <c r="AB37" s="67"/>
      <c r="AC37" s="67"/>
      <c r="AD37" s="78"/>
      <c r="AE37" s="73"/>
      <c r="AG37" s="2"/>
      <c r="AH37" s="2"/>
      <c r="AI37" s="2"/>
    </row>
    <row r="38" spans="1:36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78"/>
      <c r="AE38" s="95"/>
    </row>
    <row r="39" spans="1:36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95"/>
    </row>
    <row r="40" spans="1:36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4"/>
    </row>
    <row r="42" spans="1:36" x14ac:dyDescent="0.2">
      <c r="H42" s="2" t="s">
        <v>50</v>
      </c>
      <c r="M42" s="2" t="s">
        <v>50</v>
      </c>
      <c r="T42" s="2" t="s">
        <v>50</v>
      </c>
    </row>
    <row r="44" spans="1:36" x14ac:dyDescent="0.2">
      <c r="M44" s="2" t="s">
        <v>50</v>
      </c>
    </row>
    <row r="45" spans="1:36" x14ac:dyDescent="0.2">
      <c r="Q45" s="2" t="s">
        <v>50</v>
      </c>
      <c r="AI45" s="23" t="s">
        <v>50</v>
      </c>
    </row>
    <row r="46" spans="1:36" x14ac:dyDescent="0.2">
      <c r="AJ46" s="23" t="s">
        <v>50</v>
      </c>
    </row>
  </sheetData>
  <sheetProtection algorithmName="SHA-512" hashValue="IiqOQiaTyYzk66+zfQdC8FQ1qCxbG/IrBizta59mokZf/LpNFfxHCNhS9LfHQ5sRw7gYOUkMNYTkBk0JeupNwg==" saltValue="ysk1NT7oa0fwhmyQT775PQ==" spinCount="100000" sheet="1" objects="1" scenarios="1"/>
  <mergeCells count="33">
    <mergeCell ref="T37:X37"/>
    <mergeCell ref="V3:V4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A2:A4"/>
    <mergeCell ref="H3:H4"/>
    <mergeCell ref="B2:AE2"/>
    <mergeCell ref="F3:F4"/>
    <mergeCell ref="D3:D4"/>
    <mergeCell ref="B3:B4"/>
    <mergeCell ref="T36:X36"/>
    <mergeCell ref="C3:C4"/>
    <mergeCell ref="O3:O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zoomScale="90" zoomScaleNormal="90" workbookViewId="0">
      <selection activeCell="AK50" sqref="AK50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7" style="9" bestFit="1" customWidth="1"/>
    <col min="31" max="31" width="7.28515625" style="1" bestFit="1" customWidth="1"/>
  </cols>
  <sheetData>
    <row r="1" spans="1:40" ht="20.100000000000001" customHeight="1" x14ac:dyDescent="0.2">
      <c r="A1" s="141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3"/>
    </row>
    <row r="2" spans="1:40" s="4" customFormat="1" ht="20.100000000000001" customHeight="1" x14ac:dyDescent="0.2">
      <c r="A2" s="144" t="s">
        <v>21</v>
      </c>
      <c r="B2" s="145" t="s">
        <v>138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6"/>
    </row>
    <row r="3" spans="1:40" s="5" customFormat="1" ht="20.100000000000001" customHeight="1" x14ac:dyDescent="0.2">
      <c r="A3" s="144"/>
      <c r="B3" s="135">
        <v>1</v>
      </c>
      <c r="C3" s="135">
        <f>SUM(B3+1)</f>
        <v>2</v>
      </c>
      <c r="D3" s="135">
        <f t="shared" ref="D3:AC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26" t="s">
        <v>42</v>
      </c>
      <c r="AE3" s="93" t="s">
        <v>40</v>
      </c>
    </row>
    <row r="4" spans="1:40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93" t="s">
        <v>39</v>
      </c>
    </row>
    <row r="5" spans="1:40" s="5" customFormat="1" ht="20.100000000000001" customHeight="1" x14ac:dyDescent="0.2">
      <c r="A5" s="131" t="s">
        <v>45</v>
      </c>
      <c r="B5" s="14" t="str">
        <f>[1]Fevereiro!$D$5</f>
        <v>*</v>
      </c>
      <c r="C5" s="14" t="str">
        <f>[1]Fevereiro!$D$6</f>
        <v>*</v>
      </c>
      <c r="D5" s="14" t="str">
        <f>[1]Fevereiro!$D$7</f>
        <v>*</v>
      </c>
      <c r="E5" s="14" t="str">
        <f>[1]Fevereiro!$D$8</f>
        <v>*</v>
      </c>
      <c r="F5" s="14" t="str">
        <f>[1]Fevereiro!$D$9</f>
        <v>*</v>
      </c>
      <c r="G5" s="14" t="str">
        <f>[1]Fevereiro!$D$10</f>
        <v>*</v>
      </c>
      <c r="H5" s="14" t="str">
        <f>[1]Fevereiro!$D$11</f>
        <v>*</v>
      </c>
      <c r="I5" s="14" t="str">
        <f>[1]Fevereiro!$D$12</f>
        <v>*</v>
      </c>
      <c r="J5" s="14" t="str">
        <f>[1]Fevereiro!$D$13</f>
        <v>*</v>
      </c>
      <c r="K5" s="14" t="str">
        <f>[1]Fevereiro!$D$14</f>
        <v>*</v>
      </c>
      <c r="L5" s="14" t="str">
        <f>[1]Fevereiro!$D$15</f>
        <v>*</v>
      </c>
      <c r="M5" s="14" t="str">
        <f>[1]Fevereiro!$D$16</f>
        <v>*</v>
      </c>
      <c r="N5" s="14" t="str">
        <f>[1]Fevereiro!$D$17</f>
        <v>*</v>
      </c>
      <c r="O5" s="14" t="str">
        <f>[1]Fevereiro!$D$18</f>
        <v>*</v>
      </c>
      <c r="P5" s="14" t="str">
        <f>[1]Fevereiro!$D$19</f>
        <v>*</v>
      </c>
      <c r="Q5" s="14" t="str">
        <f>[1]Fevereiro!$D$20</f>
        <v>*</v>
      </c>
      <c r="R5" s="14" t="str">
        <f>[1]Fevereiro!$D$21</f>
        <v>*</v>
      </c>
      <c r="S5" s="14" t="str">
        <f>[1]Fevereiro!$D$22</f>
        <v>*</v>
      </c>
      <c r="T5" s="14" t="str">
        <f>[1]Fevereiro!$D$23</f>
        <v>*</v>
      </c>
      <c r="U5" s="14" t="str">
        <f>[1]Fevereiro!$D$24</f>
        <v>*</v>
      </c>
      <c r="V5" s="14" t="str">
        <f>[1]Fevereiro!$D$25</f>
        <v>*</v>
      </c>
      <c r="W5" s="14">
        <f>[1]Fevereiro!$D$26</f>
        <v>26.4</v>
      </c>
      <c r="X5" s="14">
        <f>[1]Fevereiro!$D$27</f>
        <v>15.9</v>
      </c>
      <c r="Y5" s="14">
        <f>[1]Fevereiro!$D$28</f>
        <v>20.3</v>
      </c>
      <c r="Z5" s="14">
        <f>[1]Fevereiro!$D$29</f>
        <v>21.3</v>
      </c>
      <c r="AA5" s="14">
        <f>[1]Fevereiro!$D$30</f>
        <v>21.8</v>
      </c>
      <c r="AB5" s="14">
        <f>[1]Fevereiro!$D$31</f>
        <v>23.3</v>
      </c>
      <c r="AC5" s="14">
        <f>[1]Fevereiro!$D$32</f>
        <v>20.8</v>
      </c>
      <c r="AD5" s="27">
        <f t="shared" ref="AD5" si="1">MIN(B5:AC5)</f>
        <v>15.9</v>
      </c>
      <c r="AE5" s="94">
        <f t="shared" ref="AE5" si="2">AVERAGE(B5:AC5)</f>
        <v>21.400000000000002</v>
      </c>
    </row>
    <row r="6" spans="1:40" ht="17.100000000000001" customHeight="1" x14ac:dyDescent="0.2">
      <c r="A6" s="131" t="s">
        <v>0</v>
      </c>
      <c r="B6" s="15">
        <f>[2]Fevereiro!$D$5</f>
        <v>22.5</v>
      </c>
      <c r="C6" s="15">
        <f>[2]Fevereiro!$D$6</f>
        <v>19</v>
      </c>
      <c r="D6" s="15">
        <f>[2]Fevereiro!$D$7</f>
        <v>18.5</v>
      </c>
      <c r="E6" s="15">
        <f>[2]Fevereiro!$D$8</f>
        <v>17.3</v>
      </c>
      <c r="F6" s="15">
        <f>[2]Fevereiro!$D$9</f>
        <v>16.100000000000001</v>
      </c>
      <c r="G6" s="15">
        <f>[2]Fevereiro!$D$10</f>
        <v>16.3</v>
      </c>
      <c r="H6" s="15">
        <f>[2]Fevereiro!$D$11</f>
        <v>18.5</v>
      </c>
      <c r="I6" s="15">
        <f>[2]Fevereiro!$D$12</f>
        <v>19.2</v>
      </c>
      <c r="J6" s="15">
        <f>[2]Fevereiro!$D$13</f>
        <v>20</v>
      </c>
      <c r="K6" s="15">
        <f>[2]Fevereiro!$D$14</f>
        <v>21.4</v>
      </c>
      <c r="L6" s="15">
        <f>[2]Fevereiro!$D$15</f>
        <v>21</v>
      </c>
      <c r="M6" s="15">
        <f>[2]Fevereiro!$D$16</f>
        <v>20.9</v>
      </c>
      <c r="N6" s="15">
        <f>[2]Fevereiro!$D$17</f>
        <v>17.100000000000001</v>
      </c>
      <c r="O6" s="15">
        <f>[2]Fevereiro!$D$18</f>
        <v>20.399999999999999</v>
      </c>
      <c r="P6" s="15">
        <f>[2]Fevereiro!$D$19</f>
        <v>19.3</v>
      </c>
      <c r="Q6" s="15">
        <f>[2]Fevereiro!$D$20</f>
        <v>19.899999999999999</v>
      </c>
      <c r="R6" s="15">
        <f>[2]Fevereiro!$D$21</f>
        <v>18.899999999999999</v>
      </c>
      <c r="S6" s="15">
        <f>[2]Fevereiro!$D$22</f>
        <v>20</v>
      </c>
      <c r="T6" s="15">
        <f>[2]Fevereiro!$D$23</f>
        <v>19.100000000000001</v>
      </c>
      <c r="U6" s="15">
        <f>[2]Fevereiro!$D$24</f>
        <v>18.7</v>
      </c>
      <c r="V6" s="15">
        <f>[2]Fevereiro!$D$25</f>
        <v>18.899999999999999</v>
      </c>
      <c r="W6" s="15">
        <f>[2]Fevereiro!$D$26</f>
        <v>18.8</v>
      </c>
      <c r="X6" s="15">
        <f>[2]Fevereiro!$D$27</f>
        <v>14</v>
      </c>
      <c r="Y6" s="15">
        <f>[2]Fevereiro!$D$28</f>
        <v>14.4</v>
      </c>
      <c r="Z6" s="15">
        <f>[2]Fevereiro!$D$29</f>
        <v>18.8</v>
      </c>
      <c r="AA6" s="15">
        <f>[2]Fevereiro!$D$30</f>
        <v>21.1</v>
      </c>
      <c r="AB6" s="15">
        <f>[2]Fevereiro!$D$31</f>
        <v>20</v>
      </c>
      <c r="AC6" s="15">
        <f>[2]Fevereiro!$D$32</f>
        <v>19.899999999999999</v>
      </c>
      <c r="AD6" s="27">
        <f t="shared" ref="AD6:AD31" si="3">MIN(B6:AC6)</f>
        <v>14</v>
      </c>
      <c r="AE6" s="94">
        <f t="shared" ref="AE6:AE31" si="4">AVERAGE(B6:AC6)</f>
        <v>18.928571428571427</v>
      </c>
    </row>
    <row r="7" spans="1:40" ht="17.100000000000001" customHeight="1" x14ac:dyDescent="0.2">
      <c r="A7" s="131" t="s">
        <v>1</v>
      </c>
      <c r="B7" s="15">
        <f>[3]Fevereiro!$D$5</f>
        <v>24.9</v>
      </c>
      <c r="C7" s="15">
        <f>[3]Fevereiro!$D$6</f>
        <v>24.2</v>
      </c>
      <c r="D7" s="15">
        <f>[3]Fevereiro!$D$7</f>
        <v>22.5</v>
      </c>
      <c r="E7" s="15">
        <f>[3]Fevereiro!$D$8</f>
        <v>20.7</v>
      </c>
      <c r="F7" s="15">
        <f>[3]Fevereiro!$D$9</f>
        <v>21.1</v>
      </c>
      <c r="G7" s="15">
        <f>[3]Fevereiro!$D$10</f>
        <v>23.1</v>
      </c>
      <c r="H7" s="15">
        <f>[3]Fevereiro!$D$11</f>
        <v>22.5</v>
      </c>
      <c r="I7" s="15">
        <f>[3]Fevereiro!$D$12</f>
        <v>23.4</v>
      </c>
      <c r="J7" s="15">
        <f>[3]Fevereiro!$D$13</f>
        <v>23.8</v>
      </c>
      <c r="K7" s="15">
        <f>[3]Fevereiro!$D$14</f>
        <v>24.1</v>
      </c>
      <c r="L7" s="15">
        <f>[3]Fevereiro!$D$15</f>
        <v>23.6</v>
      </c>
      <c r="M7" s="15">
        <f>[3]Fevereiro!$D$16</f>
        <v>23.1</v>
      </c>
      <c r="N7" s="15">
        <f>[3]Fevereiro!$D$17</f>
        <v>23.2</v>
      </c>
      <c r="O7" s="15">
        <f>[3]Fevereiro!$D$18</f>
        <v>23.5</v>
      </c>
      <c r="P7" s="15">
        <f>[3]Fevereiro!$D$19</f>
        <v>23</v>
      </c>
      <c r="Q7" s="15">
        <f>[3]Fevereiro!$D$20</f>
        <v>23</v>
      </c>
      <c r="R7" s="15">
        <f>[3]Fevereiro!$D$21</f>
        <v>21.9</v>
      </c>
      <c r="S7" s="15">
        <f>[3]Fevereiro!$D$22</f>
        <v>21.8</v>
      </c>
      <c r="T7" s="15">
        <f>[3]Fevereiro!$D$23</f>
        <v>22.7</v>
      </c>
      <c r="U7" s="15">
        <f>[3]Fevereiro!$D$24</f>
        <v>20.100000000000001</v>
      </c>
      <c r="V7" s="15">
        <f>[3]Fevereiro!$D$25</f>
        <v>20.2</v>
      </c>
      <c r="W7" s="15">
        <f>[3]Fevereiro!$D$26</f>
        <v>20</v>
      </c>
      <c r="X7" s="15">
        <f>[3]Fevereiro!$D$27</f>
        <v>18.2</v>
      </c>
      <c r="Y7" s="15">
        <f>[3]Fevereiro!$D$28</f>
        <v>18</v>
      </c>
      <c r="Z7" s="15">
        <f>[3]Fevereiro!$D$29</f>
        <v>22.3</v>
      </c>
      <c r="AA7" s="15">
        <f>[3]Fevereiro!$D$30</f>
        <v>22.8</v>
      </c>
      <c r="AB7" s="15">
        <f>[3]Fevereiro!$D$31</f>
        <v>22.8</v>
      </c>
      <c r="AC7" s="15">
        <f>[3]Fevereiro!$D$32</f>
        <v>22.2</v>
      </c>
      <c r="AD7" s="27">
        <f t="shared" si="3"/>
        <v>18</v>
      </c>
      <c r="AE7" s="94">
        <f t="shared" si="4"/>
        <v>22.23928571428571</v>
      </c>
    </row>
    <row r="8" spans="1:40" ht="17.100000000000001" customHeight="1" x14ac:dyDescent="0.2">
      <c r="A8" s="131" t="s">
        <v>56</v>
      </c>
      <c r="B8" s="15">
        <f>[4]Fevereiro!$D$5</f>
        <v>21.2</v>
      </c>
      <c r="C8" s="15">
        <f>[4]Fevereiro!$D$6</f>
        <v>21.2</v>
      </c>
      <c r="D8" s="15">
        <f>[4]Fevereiro!$D$7</f>
        <v>21.8</v>
      </c>
      <c r="E8" s="15">
        <f>[4]Fevereiro!$D$8</f>
        <v>20.6</v>
      </c>
      <c r="F8" s="15">
        <f>[4]Fevereiro!$D$9</f>
        <v>20.5</v>
      </c>
      <c r="G8" s="15">
        <f>[4]Fevereiro!$D$10</f>
        <v>21.1</v>
      </c>
      <c r="H8" s="15">
        <f>[4]Fevereiro!$D$11</f>
        <v>22.2</v>
      </c>
      <c r="I8" s="15">
        <f>[4]Fevereiro!$D$12</f>
        <v>21.9</v>
      </c>
      <c r="J8" s="15">
        <f>[4]Fevereiro!$D$13</f>
        <v>24.1</v>
      </c>
      <c r="K8" s="15">
        <f>[4]Fevereiro!$D$14</f>
        <v>22</v>
      </c>
      <c r="L8" s="15">
        <f>[4]Fevereiro!$D$15</f>
        <v>22.6</v>
      </c>
      <c r="M8" s="15">
        <f>[4]Fevereiro!$D$16</f>
        <v>22.2</v>
      </c>
      <c r="N8" s="15">
        <f>[4]Fevereiro!$D$17</f>
        <v>22.9</v>
      </c>
      <c r="O8" s="15">
        <f>[4]Fevereiro!$D$18</f>
        <v>20.7</v>
      </c>
      <c r="P8" s="15">
        <f>[4]Fevereiro!$D$19</f>
        <v>20.399999999999999</v>
      </c>
      <c r="Q8" s="15">
        <f>[4]Fevereiro!$D$20</f>
        <v>21.6</v>
      </c>
      <c r="R8" s="15">
        <f>[4]Fevereiro!$D$21</f>
        <v>22.5</v>
      </c>
      <c r="S8" s="15">
        <f>[4]Fevereiro!$D$22</f>
        <v>21.2</v>
      </c>
      <c r="T8" s="15">
        <f>[4]Fevereiro!$D$23</f>
        <v>19.5</v>
      </c>
      <c r="U8" s="15">
        <f>[4]Fevereiro!$D$24</f>
        <v>18.8</v>
      </c>
      <c r="V8" s="15">
        <f>[4]Fevereiro!$D$25</f>
        <v>19.2</v>
      </c>
      <c r="W8" s="15">
        <f>[4]Fevereiro!$D$26</f>
        <v>19.600000000000001</v>
      </c>
      <c r="X8" s="15">
        <f>[4]Fevereiro!$D$27</f>
        <v>18</v>
      </c>
      <c r="Y8" s="15">
        <f>[4]Fevereiro!$D$28</f>
        <v>21.5</v>
      </c>
      <c r="Z8" s="15">
        <f>[4]Fevereiro!$D$29</f>
        <v>22.6</v>
      </c>
      <c r="AA8" s="15">
        <f>[4]Fevereiro!$D$30</f>
        <v>23</v>
      </c>
      <c r="AB8" s="15">
        <f>[4]Fevereiro!$D$31</f>
        <v>22.8</v>
      </c>
      <c r="AC8" s="15">
        <f>[4]Fevereiro!$D$32</f>
        <v>21.6</v>
      </c>
      <c r="AD8" s="27">
        <f t="shared" si="3"/>
        <v>18</v>
      </c>
      <c r="AE8" s="94">
        <f t="shared" si="4"/>
        <v>21.332142857142856</v>
      </c>
      <c r="AG8" t="s">
        <v>50</v>
      </c>
    </row>
    <row r="9" spans="1:40" ht="17.100000000000001" customHeight="1" x14ac:dyDescent="0.2">
      <c r="A9" s="131" t="s">
        <v>46</v>
      </c>
      <c r="B9" s="15">
        <f>[5]Fevereiro!$D$5</f>
        <v>24.8</v>
      </c>
      <c r="C9" s="15">
        <f>[5]Fevereiro!$D$6</f>
        <v>24.3</v>
      </c>
      <c r="D9" s="15">
        <f>[5]Fevereiro!$D$7</f>
        <v>22.4</v>
      </c>
      <c r="E9" s="15">
        <f>[5]Fevereiro!$D$8</f>
        <v>18.8</v>
      </c>
      <c r="F9" s="15">
        <f>[5]Fevereiro!$D$9</f>
        <v>17.100000000000001</v>
      </c>
      <c r="G9" s="15">
        <f>[5]Fevereiro!$D$10</f>
        <v>18.7</v>
      </c>
      <c r="H9" s="15">
        <f>[5]Fevereiro!$D$11</f>
        <v>22.3</v>
      </c>
      <c r="I9" s="15">
        <f>[5]Fevereiro!$D$12</f>
        <v>21.9</v>
      </c>
      <c r="J9" s="15">
        <f>[5]Fevereiro!$D$13</f>
        <v>23</v>
      </c>
      <c r="K9" s="15">
        <f>[5]Fevereiro!$D$14</f>
        <v>23.1</v>
      </c>
      <c r="L9" s="15">
        <f>[5]Fevereiro!$D$15</f>
        <v>23.5</v>
      </c>
      <c r="M9" s="15">
        <f>[5]Fevereiro!$D$16</f>
        <v>22.4</v>
      </c>
      <c r="N9" s="15">
        <f>[5]Fevereiro!$D$17</f>
        <v>18.899999999999999</v>
      </c>
      <c r="O9" s="15">
        <f>[5]Fevereiro!$D$18</f>
        <v>19.5</v>
      </c>
      <c r="P9" s="15">
        <f>[5]Fevereiro!$D$19</f>
        <v>20.399999999999999</v>
      </c>
      <c r="Q9" s="15">
        <f>[5]Fevereiro!$D$20</f>
        <v>21.6</v>
      </c>
      <c r="R9" s="15">
        <f>[5]Fevereiro!$D$21</f>
        <v>20.8</v>
      </c>
      <c r="S9" s="15" t="str">
        <f>[5]Fevereiro!$D$22</f>
        <v>*</v>
      </c>
      <c r="T9" s="15" t="str">
        <f>[5]Fevereiro!$D$23</f>
        <v>*</v>
      </c>
      <c r="U9" s="15" t="str">
        <f>[5]Fevereiro!$D$24</f>
        <v>*</v>
      </c>
      <c r="V9" s="15" t="str">
        <f>[5]Fevereiro!$D$25</f>
        <v>*</v>
      </c>
      <c r="W9" s="15" t="str">
        <f>[5]Fevereiro!$D$26</f>
        <v>*</v>
      </c>
      <c r="X9" s="15" t="str">
        <f>[5]Fevereiro!$D$27</f>
        <v>*</v>
      </c>
      <c r="Y9" s="15" t="str">
        <f>[5]Fevereiro!$D$28</f>
        <v>*</v>
      </c>
      <c r="Z9" s="15" t="str">
        <f>[5]Fevereiro!$D$29</f>
        <v>*</v>
      </c>
      <c r="AA9" s="15" t="str">
        <f>[5]Fevereiro!$D$30</f>
        <v>*</v>
      </c>
      <c r="AB9" s="15" t="str">
        <f>[5]Fevereiro!$D$31</f>
        <v>*</v>
      </c>
      <c r="AC9" s="15" t="str">
        <f>[5]Fevereiro!$D$32</f>
        <v>*</v>
      </c>
      <c r="AD9" s="27">
        <f t="shared" si="3"/>
        <v>17.100000000000001</v>
      </c>
      <c r="AE9" s="94">
        <f t="shared" si="4"/>
        <v>21.382352941176471</v>
      </c>
    </row>
    <row r="10" spans="1:40" ht="17.100000000000001" customHeight="1" x14ac:dyDescent="0.2">
      <c r="A10" s="131" t="s">
        <v>2</v>
      </c>
      <c r="B10" s="15">
        <f>[6]Fevereiro!$D$5</f>
        <v>23.2</v>
      </c>
      <c r="C10" s="15">
        <f>[6]Fevereiro!$D$6</f>
        <v>21.6</v>
      </c>
      <c r="D10" s="15">
        <f>[6]Fevereiro!$D$7</f>
        <v>21.9</v>
      </c>
      <c r="E10" s="15">
        <f>[6]Fevereiro!$D$8</f>
        <v>22</v>
      </c>
      <c r="F10" s="15">
        <f>[6]Fevereiro!$D$9</f>
        <v>22.3</v>
      </c>
      <c r="G10" s="15">
        <f>[6]Fevereiro!$D$10</f>
        <v>21.3</v>
      </c>
      <c r="H10" s="15">
        <f>[6]Fevereiro!$D$11</f>
        <v>21.3</v>
      </c>
      <c r="I10" s="15">
        <f>[6]Fevereiro!$D$12</f>
        <v>21.7</v>
      </c>
      <c r="J10" s="15">
        <f>[6]Fevereiro!$D$13</f>
        <v>22.7</v>
      </c>
      <c r="K10" s="15">
        <f>[6]Fevereiro!$D$14</f>
        <v>22.3</v>
      </c>
      <c r="L10" s="15">
        <f>[6]Fevereiro!$D$15</f>
        <v>21.7</v>
      </c>
      <c r="M10" s="15">
        <f>[6]Fevereiro!$D$16</f>
        <v>21.2</v>
      </c>
      <c r="N10" s="15">
        <f>[6]Fevereiro!$D$17</f>
        <v>21.6</v>
      </c>
      <c r="O10" s="15">
        <f>[6]Fevereiro!$D$18</f>
        <v>20.9</v>
      </c>
      <c r="P10" s="15">
        <f>[6]Fevereiro!$D$19</f>
        <v>20.100000000000001</v>
      </c>
      <c r="Q10" s="15">
        <f>[6]Fevereiro!$D$20</f>
        <v>22.4</v>
      </c>
      <c r="R10" s="15">
        <f>[6]Fevereiro!$D$21</f>
        <v>20.399999999999999</v>
      </c>
      <c r="S10" s="15">
        <f>[6]Fevereiro!$D$22</f>
        <v>19.399999999999999</v>
      </c>
      <c r="T10" s="15">
        <f>[6]Fevereiro!$D$23</f>
        <v>21.1</v>
      </c>
      <c r="U10" s="15">
        <f>[6]Fevereiro!$D$24</f>
        <v>18.3</v>
      </c>
      <c r="V10" s="15">
        <f>[6]Fevereiro!$D$25</f>
        <v>18.2</v>
      </c>
      <c r="W10" s="15">
        <f>[6]Fevereiro!$D$26</f>
        <v>19.2</v>
      </c>
      <c r="X10" s="15">
        <f>[6]Fevereiro!$D$27</f>
        <v>15.6</v>
      </c>
      <c r="Y10" s="15">
        <f>[6]Fevereiro!$D$28</f>
        <v>18.899999999999999</v>
      </c>
      <c r="Z10" s="15">
        <f>[6]Fevereiro!$D$29</f>
        <v>20.8</v>
      </c>
      <c r="AA10" s="15">
        <f>[6]Fevereiro!$D$30</f>
        <v>21.2</v>
      </c>
      <c r="AB10" s="15">
        <f>[6]Fevereiro!$D$31</f>
        <v>21.2</v>
      </c>
      <c r="AC10" s="15">
        <f>[6]Fevereiro!$D$32</f>
        <v>21.1</v>
      </c>
      <c r="AD10" s="27">
        <f t="shared" si="3"/>
        <v>15.6</v>
      </c>
      <c r="AE10" s="94">
        <f t="shared" si="4"/>
        <v>20.842857142857145</v>
      </c>
    </row>
    <row r="11" spans="1:40" ht="17.100000000000001" customHeight="1" x14ac:dyDescent="0.2">
      <c r="A11" s="131" t="s">
        <v>3</v>
      </c>
      <c r="B11" s="15">
        <f>[7]Fevereiro!$D$5</f>
        <v>22.8</v>
      </c>
      <c r="C11" s="15">
        <f>[7]Fevereiro!$D$6</f>
        <v>20.2</v>
      </c>
      <c r="D11" s="15">
        <f>[7]Fevereiro!$D$7</f>
        <v>20.7</v>
      </c>
      <c r="E11" s="15">
        <f>[7]Fevereiro!$D$8</f>
        <v>19.3</v>
      </c>
      <c r="F11" s="15">
        <f>[7]Fevereiro!$D$9</f>
        <v>19</v>
      </c>
      <c r="G11" s="15">
        <f>[7]Fevereiro!$D$10</f>
        <v>19.100000000000001</v>
      </c>
      <c r="H11" s="15">
        <f>[7]Fevereiro!$D$11</f>
        <v>22.3</v>
      </c>
      <c r="I11" s="15">
        <f>[7]Fevereiro!$D$12</f>
        <v>20.5</v>
      </c>
      <c r="J11" s="15">
        <f>[7]Fevereiro!$D$13</f>
        <v>22</v>
      </c>
      <c r="K11" s="15">
        <f>[7]Fevereiro!$D$14</f>
        <v>21.9</v>
      </c>
      <c r="L11" s="15">
        <f>[7]Fevereiro!$D$15</f>
        <v>22.2</v>
      </c>
      <c r="M11" s="15">
        <f>[7]Fevereiro!$D$16</f>
        <v>21.4</v>
      </c>
      <c r="N11" s="15">
        <f>[7]Fevereiro!$D$17</f>
        <v>21.6</v>
      </c>
      <c r="O11" s="15">
        <f>[7]Fevereiro!$D$18</f>
        <v>18.7</v>
      </c>
      <c r="P11" s="15">
        <f>[7]Fevereiro!$D$19</f>
        <v>19.8</v>
      </c>
      <c r="Q11" s="15">
        <f>[7]Fevereiro!$D$20</f>
        <v>21.4</v>
      </c>
      <c r="R11" s="15">
        <f>[7]Fevereiro!$D$21</f>
        <v>19.600000000000001</v>
      </c>
      <c r="S11" s="15">
        <f>[7]Fevereiro!$D$22</f>
        <v>20.9</v>
      </c>
      <c r="T11" s="15">
        <f>[7]Fevereiro!$D$23</f>
        <v>21</v>
      </c>
      <c r="U11" s="15">
        <f>[7]Fevereiro!$D$24</f>
        <v>21.3</v>
      </c>
      <c r="V11" s="15">
        <f>[7]Fevereiro!$D$25</f>
        <v>20.6</v>
      </c>
      <c r="W11" s="15">
        <f>[7]Fevereiro!$D$26</f>
        <v>20.399999999999999</v>
      </c>
      <c r="X11" s="15">
        <f>[7]Fevereiro!$D$27</f>
        <v>19.899999999999999</v>
      </c>
      <c r="Y11" s="15">
        <f>[7]Fevereiro!$D$28</f>
        <v>22</v>
      </c>
      <c r="Z11" s="15">
        <f>[7]Fevereiro!$D$29</f>
        <v>22</v>
      </c>
      <c r="AA11" s="15">
        <f>[7]Fevereiro!$D$30</f>
        <v>21.4</v>
      </c>
      <c r="AB11" s="15">
        <f>[7]Fevereiro!$D$31</f>
        <v>21.6</v>
      </c>
      <c r="AC11" s="15">
        <f>[7]Fevereiro!$D$32</f>
        <v>21.3</v>
      </c>
      <c r="AD11" s="27">
        <f t="shared" si="3"/>
        <v>18.7</v>
      </c>
      <c r="AE11" s="94">
        <f t="shared" si="4"/>
        <v>20.889285714285709</v>
      </c>
    </row>
    <row r="12" spans="1:40" ht="17.100000000000001" customHeight="1" x14ac:dyDescent="0.2">
      <c r="A12" s="131" t="s">
        <v>4</v>
      </c>
      <c r="B12" s="15">
        <f>[8]Fevereiro!$D$5</f>
        <v>21.6</v>
      </c>
      <c r="C12" s="15">
        <f>[8]Fevereiro!$D$6</f>
        <v>17.8</v>
      </c>
      <c r="D12" s="15">
        <f>[8]Fevereiro!$D$7</f>
        <v>20</v>
      </c>
      <c r="E12" s="15">
        <f>[8]Fevereiro!$D$8</f>
        <v>19</v>
      </c>
      <c r="F12" s="15">
        <f>[8]Fevereiro!$D$9</f>
        <v>17.899999999999999</v>
      </c>
      <c r="G12" s="15">
        <f>[8]Fevereiro!$D$10</f>
        <v>18.5</v>
      </c>
      <c r="H12" s="15">
        <f>[8]Fevereiro!$D$11</f>
        <v>20.100000000000001</v>
      </c>
      <c r="I12" s="15">
        <f>[8]Fevereiro!$D$12</f>
        <v>20</v>
      </c>
      <c r="J12" s="15">
        <f>[8]Fevereiro!$D$13</f>
        <v>18.2</v>
      </c>
      <c r="K12" s="15">
        <f>[8]Fevereiro!$D$14</f>
        <v>20.2</v>
      </c>
      <c r="L12" s="15">
        <f>[8]Fevereiro!$D$15</f>
        <v>20.100000000000001</v>
      </c>
      <c r="M12" s="15">
        <f>[8]Fevereiro!$D$16</f>
        <v>19.7</v>
      </c>
      <c r="N12" s="15">
        <f>[8]Fevereiro!$D$17</f>
        <v>19.7</v>
      </c>
      <c r="O12" s="15">
        <f>[8]Fevereiro!$D$18</f>
        <v>18.2</v>
      </c>
      <c r="P12" s="15">
        <f>[8]Fevereiro!$D$19</f>
        <v>18.2</v>
      </c>
      <c r="Q12" s="15">
        <f>[8]Fevereiro!$D$20</f>
        <v>19.5</v>
      </c>
      <c r="R12" s="15">
        <f>[8]Fevereiro!$D$21</f>
        <v>17.899999999999999</v>
      </c>
      <c r="S12" s="15">
        <f>[8]Fevereiro!$D$22</f>
        <v>17.7</v>
      </c>
      <c r="T12" s="15">
        <f>[8]Fevereiro!$D$23</f>
        <v>19.100000000000001</v>
      </c>
      <c r="U12" s="15">
        <f>[8]Fevereiro!$D$24</f>
        <v>19.899999999999999</v>
      </c>
      <c r="V12" s="15">
        <f>[8]Fevereiro!$D$25</f>
        <v>18.899999999999999</v>
      </c>
      <c r="W12" s="15">
        <f>[8]Fevereiro!$D$26</f>
        <v>19.2</v>
      </c>
      <c r="X12" s="15">
        <f>[8]Fevereiro!$D$27</f>
        <v>18.399999999999999</v>
      </c>
      <c r="Y12" s="15">
        <f>[8]Fevereiro!$D$28</f>
        <v>19.899999999999999</v>
      </c>
      <c r="Z12" s="15">
        <f>[8]Fevereiro!$D$29</f>
        <v>20.2</v>
      </c>
      <c r="AA12" s="15">
        <f>[8]Fevereiro!$D$30</f>
        <v>19.600000000000001</v>
      </c>
      <c r="AB12" s="15">
        <f>[8]Fevereiro!$D$31</f>
        <v>20</v>
      </c>
      <c r="AC12" s="15">
        <f>[8]Fevereiro!$D$32</f>
        <v>18.899999999999999</v>
      </c>
      <c r="AD12" s="27">
        <f t="shared" si="3"/>
        <v>17.7</v>
      </c>
      <c r="AE12" s="94">
        <f t="shared" si="4"/>
        <v>19.228571428571421</v>
      </c>
    </row>
    <row r="13" spans="1:40" ht="17.100000000000001" customHeight="1" x14ac:dyDescent="0.2">
      <c r="A13" s="131" t="s">
        <v>5</v>
      </c>
      <c r="B13" s="15">
        <f>[9]Fevereiro!$D$5</f>
        <v>25.7</v>
      </c>
      <c r="C13" s="15">
        <f>[9]Fevereiro!$D$6</f>
        <v>25.5</v>
      </c>
      <c r="D13" s="16">
        <f>[9]Fevereiro!$D$7</f>
        <v>25.3</v>
      </c>
      <c r="E13" s="16">
        <f>[9]Fevereiro!$D$8</f>
        <v>25.2</v>
      </c>
      <c r="F13" s="16">
        <f>[9]Fevereiro!$D$9</f>
        <v>27.6</v>
      </c>
      <c r="G13" s="16">
        <f>[9]Fevereiro!$D$10</f>
        <v>25.5</v>
      </c>
      <c r="H13" s="16">
        <f>[9]Fevereiro!$D$11</f>
        <v>24.4</v>
      </c>
      <c r="I13" s="16">
        <f>[9]Fevereiro!$D$12</f>
        <v>23.3</v>
      </c>
      <c r="J13" s="16">
        <f>[9]Fevereiro!$D$13</f>
        <v>25.9</v>
      </c>
      <c r="K13" s="16">
        <f>[9]Fevereiro!$D$14</f>
        <v>24.4</v>
      </c>
      <c r="L13" s="16">
        <f>[9]Fevereiro!$D$15</f>
        <v>25.1</v>
      </c>
      <c r="M13" s="16">
        <f>[9]Fevereiro!$D$16</f>
        <v>24.3</v>
      </c>
      <c r="N13" s="16">
        <f>[9]Fevereiro!$D$17</f>
        <v>23.6</v>
      </c>
      <c r="O13" s="16">
        <f>[9]Fevereiro!$D$18</f>
        <v>24.6</v>
      </c>
      <c r="P13" s="15">
        <f>[9]Fevereiro!$D$19</f>
        <v>23.7</v>
      </c>
      <c r="Q13" s="15">
        <f>[9]Fevereiro!$D$20</f>
        <v>25.1</v>
      </c>
      <c r="R13" s="15">
        <f>[9]Fevereiro!$D$21</f>
        <v>23.2</v>
      </c>
      <c r="S13" s="15">
        <f>[9]Fevereiro!$D$22</f>
        <v>22.9</v>
      </c>
      <c r="T13" s="15">
        <f>[9]Fevereiro!$D$23</f>
        <v>25.2</v>
      </c>
      <c r="U13" s="15">
        <f>[9]Fevereiro!$D$24</f>
        <v>24.5</v>
      </c>
      <c r="V13" s="15">
        <f>[9]Fevereiro!$D$25</f>
        <v>24.1</v>
      </c>
      <c r="W13" s="15">
        <f>[9]Fevereiro!$D$26</f>
        <v>24.4</v>
      </c>
      <c r="X13" s="15">
        <f>[9]Fevereiro!$D$27</f>
        <v>23.2</v>
      </c>
      <c r="Y13" s="15">
        <f>[9]Fevereiro!$D$28</f>
        <v>23.4</v>
      </c>
      <c r="Z13" s="15">
        <f>[9]Fevereiro!$D$29</f>
        <v>24.2</v>
      </c>
      <c r="AA13" s="15">
        <f>[9]Fevereiro!$D$30</f>
        <v>23.8</v>
      </c>
      <c r="AB13" s="15">
        <f>[9]Fevereiro!$D$31</f>
        <v>24.5</v>
      </c>
      <c r="AC13" s="15">
        <f>[9]Fevereiro!$D$32</f>
        <v>24.7</v>
      </c>
      <c r="AD13" s="27">
        <f t="shared" si="3"/>
        <v>22.9</v>
      </c>
      <c r="AE13" s="94">
        <f t="shared" si="4"/>
        <v>24.546428571428574</v>
      </c>
      <c r="AF13" s="23" t="s">
        <v>50</v>
      </c>
    </row>
    <row r="14" spans="1:40" ht="17.100000000000001" customHeight="1" x14ac:dyDescent="0.2">
      <c r="A14" s="131" t="s">
        <v>48</v>
      </c>
      <c r="B14" s="15">
        <f>[10]Fevereiro!$D$5</f>
        <v>21.7</v>
      </c>
      <c r="C14" s="15">
        <f>[10]Fevereiro!$D$6</f>
        <v>20</v>
      </c>
      <c r="D14" s="16">
        <f>[10]Fevereiro!$D$7</f>
        <v>20.8</v>
      </c>
      <c r="E14" s="16">
        <f>[10]Fevereiro!$D$8</f>
        <v>19.100000000000001</v>
      </c>
      <c r="F14" s="16">
        <f>[10]Fevereiro!$D$9</f>
        <v>18.7</v>
      </c>
      <c r="G14" s="16">
        <f>[10]Fevereiro!$D$10</f>
        <v>18.2</v>
      </c>
      <c r="H14" s="16">
        <f>[10]Fevereiro!$D$11</f>
        <v>18.899999999999999</v>
      </c>
      <c r="I14" s="16">
        <f>[10]Fevereiro!$D$12</f>
        <v>19.899999999999999</v>
      </c>
      <c r="J14" s="16">
        <f>[10]Fevereiro!$D$13</f>
        <v>20</v>
      </c>
      <c r="K14" s="16">
        <f>[10]Fevereiro!$D$14</f>
        <v>21.2</v>
      </c>
      <c r="L14" s="16">
        <f>[10]Fevereiro!$D$15</f>
        <v>20.6</v>
      </c>
      <c r="M14" s="16">
        <f>[10]Fevereiro!$D$16</f>
        <v>20.399999999999999</v>
      </c>
      <c r="N14" s="16">
        <f>[10]Fevereiro!$D$17</f>
        <v>20.3</v>
      </c>
      <c r="O14" s="16">
        <f>[10]Fevereiro!$D$18</f>
        <v>20.100000000000001</v>
      </c>
      <c r="P14" s="15">
        <f>[10]Fevereiro!$D$19</f>
        <v>19.600000000000001</v>
      </c>
      <c r="Q14" s="15">
        <f>[10]Fevereiro!$D$20</f>
        <v>19.2</v>
      </c>
      <c r="R14" s="15">
        <f>[10]Fevereiro!$D$21</f>
        <v>18.2</v>
      </c>
      <c r="S14" s="15">
        <f>[10]Fevereiro!$D$22</f>
        <v>19.3</v>
      </c>
      <c r="T14" s="15">
        <f>[10]Fevereiro!$D$23</f>
        <v>19.899999999999999</v>
      </c>
      <c r="U14" s="15">
        <f>[10]Fevereiro!$D$24</f>
        <v>19.7</v>
      </c>
      <c r="V14" s="15">
        <f>[10]Fevereiro!$D$25</f>
        <v>18.5</v>
      </c>
      <c r="W14" s="15">
        <f>[10]Fevereiro!$D$26</f>
        <v>18.5</v>
      </c>
      <c r="X14" s="15">
        <f>[10]Fevereiro!$D$27</f>
        <v>18.2</v>
      </c>
      <c r="Y14" s="15">
        <f>[10]Fevereiro!$D$28</f>
        <v>20.5</v>
      </c>
      <c r="Z14" s="15">
        <f>[10]Fevereiro!$D$29</f>
        <v>20.6</v>
      </c>
      <c r="AA14" s="15">
        <f>[10]Fevereiro!$D$30</f>
        <v>20</v>
      </c>
      <c r="AB14" s="15">
        <f>[10]Fevereiro!$D$31</f>
        <v>20.3</v>
      </c>
      <c r="AC14" s="15">
        <f>[10]Fevereiro!$D$32</f>
        <v>19.2</v>
      </c>
      <c r="AD14" s="27">
        <f t="shared" si="3"/>
        <v>18.2</v>
      </c>
      <c r="AE14" s="94">
        <f t="shared" si="4"/>
        <v>19.7</v>
      </c>
    </row>
    <row r="15" spans="1:40" ht="17.100000000000001" customHeight="1" x14ac:dyDescent="0.2">
      <c r="A15" s="131" t="s">
        <v>6</v>
      </c>
      <c r="B15" s="16">
        <f>[11]Fevereiro!$D$5</f>
        <v>23.7</v>
      </c>
      <c r="C15" s="16">
        <f>[11]Fevereiro!$D$6</f>
        <v>24.2</v>
      </c>
      <c r="D15" s="16">
        <f>[11]Fevereiro!$D$7</f>
        <v>23.1</v>
      </c>
      <c r="E15" s="16">
        <f>[11]Fevereiro!$D$8</f>
        <v>20.100000000000001</v>
      </c>
      <c r="F15" s="16">
        <f>[11]Fevereiro!$D$9</f>
        <v>21.3</v>
      </c>
      <c r="G15" s="16">
        <f>[11]Fevereiro!$D$10</f>
        <v>20.7</v>
      </c>
      <c r="H15" s="16">
        <f>[11]Fevereiro!$D$11</f>
        <v>21.2</v>
      </c>
      <c r="I15" s="16">
        <f>[11]Fevereiro!$D$12</f>
        <v>21.8</v>
      </c>
      <c r="J15" s="16">
        <f>[11]Fevereiro!$D$13</f>
        <v>23</v>
      </c>
      <c r="K15" s="16">
        <f>[11]Fevereiro!$D$14</f>
        <v>22.6</v>
      </c>
      <c r="L15" s="16">
        <f>[11]Fevereiro!$D$15</f>
        <v>22.7</v>
      </c>
      <c r="M15" s="16">
        <f>[11]Fevereiro!$D$16</f>
        <v>22.2</v>
      </c>
      <c r="N15" s="16">
        <f>[11]Fevereiro!$D$17</f>
        <v>22.6</v>
      </c>
      <c r="O15" s="16">
        <f>[11]Fevereiro!$D$18</f>
        <v>22.2</v>
      </c>
      <c r="P15" s="16">
        <f>[11]Fevereiro!$D$19</f>
        <v>22.5</v>
      </c>
      <c r="Q15" s="16">
        <f>[11]Fevereiro!$D$20</f>
        <v>20.3</v>
      </c>
      <c r="R15" s="16">
        <f>[11]Fevereiro!$D$21</f>
        <v>21.5</v>
      </c>
      <c r="S15" s="16">
        <f>[11]Fevereiro!$D$22</f>
        <v>21</v>
      </c>
      <c r="T15" s="16">
        <f>[11]Fevereiro!$D$23</f>
        <v>21.9</v>
      </c>
      <c r="U15" s="16">
        <f>[11]Fevereiro!$D$24</f>
        <v>20.3</v>
      </c>
      <c r="V15" s="16">
        <f>[11]Fevereiro!$D$25</f>
        <v>20.100000000000001</v>
      </c>
      <c r="W15" s="16">
        <f>[11]Fevereiro!$D$26</f>
        <v>21.2</v>
      </c>
      <c r="X15" s="16">
        <f>[11]Fevereiro!$D$27</f>
        <v>19.7</v>
      </c>
      <c r="Y15" s="16">
        <f>[11]Fevereiro!$D$28</f>
        <v>22.3</v>
      </c>
      <c r="Z15" s="16">
        <f>[11]Fevereiro!$D$29</f>
        <v>21.7</v>
      </c>
      <c r="AA15" s="16">
        <f>[11]Fevereiro!$D$30</f>
        <v>21.7</v>
      </c>
      <c r="AB15" s="16">
        <f>[11]Fevereiro!$D$31</f>
        <v>21.7</v>
      </c>
      <c r="AC15" s="16">
        <f>[11]Fevereiro!$D$32</f>
        <v>21.3</v>
      </c>
      <c r="AD15" s="27">
        <f t="shared" si="3"/>
        <v>19.7</v>
      </c>
      <c r="AE15" s="94">
        <f t="shared" si="4"/>
        <v>21.735714285714288</v>
      </c>
      <c r="AG15" s="23" t="s">
        <v>50</v>
      </c>
    </row>
    <row r="16" spans="1:40" ht="17.100000000000001" customHeight="1" x14ac:dyDescent="0.2">
      <c r="A16" s="131" t="s">
        <v>7</v>
      </c>
      <c r="B16" s="16">
        <f>[12]Fevereiro!$D$5</f>
        <v>23.4</v>
      </c>
      <c r="C16" s="16">
        <f>[12]Fevereiro!$D$6</f>
        <v>20.3</v>
      </c>
      <c r="D16" s="16">
        <f>[12]Fevereiro!$D$7</f>
        <v>20.9</v>
      </c>
      <c r="E16" s="16">
        <f>[12]Fevereiro!$D$8</f>
        <v>20.6</v>
      </c>
      <c r="F16" s="16">
        <f>[12]Fevereiro!$D$9</f>
        <v>21.2</v>
      </c>
      <c r="G16" s="16">
        <f>[12]Fevereiro!$D$10</f>
        <v>19.7</v>
      </c>
      <c r="H16" s="16">
        <f>[12]Fevereiro!$D$11</f>
        <v>21.6</v>
      </c>
      <c r="I16" s="16">
        <f>[12]Fevereiro!$D$12</f>
        <v>20.399999999999999</v>
      </c>
      <c r="J16" s="16">
        <f>[12]Fevereiro!$D$13</f>
        <v>20.9</v>
      </c>
      <c r="K16" s="16">
        <f>[12]Fevereiro!$D$14</f>
        <v>20.5</v>
      </c>
      <c r="L16" s="16">
        <f>[12]Fevereiro!$D$15</f>
        <v>20.7</v>
      </c>
      <c r="M16" s="16">
        <f>[12]Fevereiro!$D$16</f>
        <v>21.4</v>
      </c>
      <c r="N16" s="16">
        <f>[12]Fevereiro!$D$17</f>
        <v>18.5</v>
      </c>
      <c r="O16" s="16">
        <f>[12]Fevereiro!$D$18</f>
        <v>20.2</v>
      </c>
      <c r="P16" s="16">
        <f>[12]Fevereiro!$D$19</f>
        <v>21.2</v>
      </c>
      <c r="Q16" s="16">
        <f>[12]Fevereiro!$D$20</f>
        <v>18.8</v>
      </c>
      <c r="R16" s="16">
        <f>[12]Fevereiro!$D$21</f>
        <v>19.5</v>
      </c>
      <c r="S16" s="16">
        <f>[12]Fevereiro!$D$22</f>
        <v>20.399999999999999</v>
      </c>
      <c r="T16" s="16">
        <f>[12]Fevereiro!$D$23</f>
        <v>18.8</v>
      </c>
      <c r="U16" s="16">
        <f>[12]Fevereiro!$D$24</f>
        <v>18</v>
      </c>
      <c r="V16" s="16">
        <f>[12]Fevereiro!$D$25</f>
        <v>18.600000000000001</v>
      </c>
      <c r="W16" s="16">
        <f>[12]Fevereiro!$D$26</f>
        <v>19.2</v>
      </c>
      <c r="X16" s="16">
        <f>[12]Fevereiro!$D$27</f>
        <v>15.5</v>
      </c>
      <c r="Y16" s="16">
        <f>[12]Fevereiro!$D$28</f>
        <v>17.899999999999999</v>
      </c>
      <c r="Z16" s="16">
        <f>[12]Fevereiro!$D$29</f>
        <v>21.6</v>
      </c>
      <c r="AA16" s="16">
        <f>[12]Fevereiro!$D$30</f>
        <v>21.6</v>
      </c>
      <c r="AB16" s="16">
        <f>[12]Fevereiro!$D$31</f>
        <v>20.7</v>
      </c>
      <c r="AC16" s="16">
        <f>[12]Fevereiro!$D$32</f>
        <v>21.1</v>
      </c>
      <c r="AD16" s="27">
        <f t="shared" si="3"/>
        <v>15.5</v>
      </c>
      <c r="AE16" s="94">
        <f t="shared" si="4"/>
        <v>20.114285714285717</v>
      </c>
      <c r="AH16" s="66"/>
      <c r="AI16" s="67"/>
      <c r="AJ16" s="82"/>
      <c r="AK16" s="68"/>
      <c r="AL16" s="68"/>
      <c r="AM16" s="68"/>
      <c r="AN16" s="68"/>
    </row>
    <row r="17" spans="1:36" ht="17.100000000000001" customHeight="1" x14ac:dyDescent="0.2">
      <c r="A17" s="131" t="s">
        <v>8</v>
      </c>
      <c r="B17" s="16">
        <f>[13]Fevereiro!$D$5</f>
        <v>21.5</v>
      </c>
      <c r="C17" s="16">
        <f>[13]Fevereiro!$D$6</f>
        <v>20.5</v>
      </c>
      <c r="D17" s="16">
        <f>[13]Fevereiro!$D$7</f>
        <v>19.7</v>
      </c>
      <c r="E17" s="16">
        <f>[13]Fevereiro!$D$8</f>
        <v>18.8</v>
      </c>
      <c r="F17" s="16">
        <f>[13]Fevereiro!$D$9</f>
        <v>19.2</v>
      </c>
      <c r="G17" s="16">
        <f>[13]Fevereiro!$D$10</f>
        <v>17.8</v>
      </c>
      <c r="H17" s="16">
        <f>[13]Fevereiro!$D$11</f>
        <v>17.5</v>
      </c>
      <c r="I17" s="16">
        <f>[13]Fevereiro!$D$12</f>
        <v>20.7</v>
      </c>
      <c r="J17" s="16">
        <f>[13]Fevereiro!$D$13</f>
        <v>21.2</v>
      </c>
      <c r="K17" s="16">
        <f>[13]Fevereiro!$D$14</f>
        <v>19.8</v>
      </c>
      <c r="L17" s="16">
        <f>[13]Fevereiro!$D$15</f>
        <v>22.3</v>
      </c>
      <c r="M17" s="16">
        <f>[13]Fevereiro!$D$16</f>
        <v>21.3</v>
      </c>
      <c r="N17" s="16">
        <f>[13]Fevereiro!$D$17</f>
        <v>19.100000000000001</v>
      </c>
      <c r="O17" s="16">
        <f>[13]Fevereiro!$D$18</f>
        <v>19.5</v>
      </c>
      <c r="P17" s="16">
        <f>[13]Fevereiro!$D$19</f>
        <v>19.8</v>
      </c>
      <c r="Q17" s="16">
        <f>[13]Fevereiro!$D$20</f>
        <v>20.9</v>
      </c>
      <c r="R17" s="16">
        <f>[13]Fevereiro!$D$21</f>
        <v>19.600000000000001</v>
      </c>
      <c r="S17" s="16">
        <f>[13]Fevereiro!$D$22</f>
        <v>20.8</v>
      </c>
      <c r="T17" s="16">
        <f>[13]Fevereiro!$D$23</f>
        <v>19.100000000000001</v>
      </c>
      <c r="U17" s="16">
        <f>[13]Fevereiro!$D$24</f>
        <v>19</v>
      </c>
      <c r="V17" s="16">
        <f>[13]Fevereiro!$D$25</f>
        <v>20</v>
      </c>
      <c r="W17" s="16">
        <f>[13]Fevereiro!$D$26</f>
        <v>19.899999999999999</v>
      </c>
      <c r="X17" s="16">
        <f>[13]Fevereiro!$D$27</f>
        <v>15.6</v>
      </c>
      <c r="Y17" s="16">
        <f>[13]Fevereiro!$D$28</f>
        <v>15.6</v>
      </c>
      <c r="Z17" s="16">
        <f>[13]Fevereiro!$D$29</f>
        <v>20.3</v>
      </c>
      <c r="AA17" s="16">
        <f>[13]Fevereiro!$D$30</f>
        <v>22.4</v>
      </c>
      <c r="AB17" s="16">
        <f>[13]Fevereiro!$D$31</f>
        <v>21.9</v>
      </c>
      <c r="AC17" s="16">
        <f>[13]Fevereiro!$D$32</f>
        <v>22</v>
      </c>
      <c r="AD17" s="27">
        <f t="shared" si="3"/>
        <v>15.6</v>
      </c>
      <c r="AE17" s="94">
        <f t="shared" si="4"/>
        <v>19.850000000000001</v>
      </c>
    </row>
    <row r="18" spans="1:36" ht="17.100000000000001" customHeight="1" x14ac:dyDescent="0.2">
      <c r="A18" s="131" t="s">
        <v>9</v>
      </c>
      <c r="B18" s="15">
        <f>[14]Fevereiro!$D$5</f>
        <v>21.6</v>
      </c>
      <c r="C18" s="15">
        <f>[14]Fevereiro!$D$6</f>
        <v>22.1</v>
      </c>
      <c r="D18" s="15">
        <f>[14]Fevereiro!$D$7</f>
        <v>22.5</v>
      </c>
      <c r="E18" s="15">
        <f>[14]Fevereiro!$D$8</f>
        <v>20.3</v>
      </c>
      <c r="F18" s="15">
        <f>[14]Fevereiro!$D$9</f>
        <v>20.5</v>
      </c>
      <c r="G18" s="15">
        <f>[14]Fevereiro!$D$10</f>
        <v>21.8</v>
      </c>
      <c r="H18" s="15">
        <f>[14]Fevereiro!$D$11</f>
        <v>22.3</v>
      </c>
      <c r="I18" s="15">
        <f>[14]Fevereiro!$D$12</f>
        <v>21.7</v>
      </c>
      <c r="J18" s="15">
        <f>[14]Fevereiro!$D$13</f>
        <v>22</v>
      </c>
      <c r="K18" s="15">
        <f>[14]Fevereiro!$D$14</f>
        <v>22.3</v>
      </c>
      <c r="L18" s="15">
        <f>[14]Fevereiro!$D$15</f>
        <v>22.1</v>
      </c>
      <c r="M18" s="16">
        <f>[14]Fevereiro!$D$16</f>
        <v>20.9</v>
      </c>
      <c r="N18" s="16">
        <f>[14]Fevereiro!$D$17</f>
        <v>20.7</v>
      </c>
      <c r="O18" s="16">
        <f>[14]Fevereiro!$D$18</f>
        <v>20.399999999999999</v>
      </c>
      <c r="P18" s="16">
        <f>[14]Fevereiro!$D$19</f>
        <v>20.3</v>
      </c>
      <c r="Q18" s="16">
        <f>[14]Fevereiro!$D$20</f>
        <v>21.6</v>
      </c>
      <c r="R18" s="16">
        <f>[14]Fevereiro!$D$21</f>
        <v>19.399999999999999</v>
      </c>
      <c r="S18" s="16">
        <f>[14]Fevereiro!$D$22</f>
        <v>20.2</v>
      </c>
      <c r="T18" s="16">
        <f>[14]Fevereiro!$D$23</f>
        <v>18.8</v>
      </c>
      <c r="U18" s="16">
        <f>[14]Fevereiro!$D$24</f>
        <v>18.8</v>
      </c>
      <c r="V18" s="16">
        <f>[14]Fevereiro!$D$25</f>
        <v>19.100000000000001</v>
      </c>
      <c r="W18" s="16">
        <f>[14]Fevereiro!$D$26</f>
        <v>20.3</v>
      </c>
      <c r="X18" s="16">
        <f>[14]Fevereiro!$D$27</f>
        <v>18.5</v>
      </c>
      <c r="Y18" s="16">
        <f>[14]Fevereiro!$D$28</f>
        <v>18.5</v>
      </c>
      <c r="Z18" s="16">
        <f>[14]Fevereiro!$D$29</f>
        <v>22.4</v>
      </c>
      <c r="AA18" s="16">
        <f>[14]Fevereiro!$D$30</f>
        <v>23.1</v>
      </c>
      <c r="AB18" s="16">
        <f>[14]Fevereiro!$D$31</f>
        <v>22.6</v>
      </c>
      <c r="AC18" s="16">
        <f>[14]Fevereiro!$D$32</f>
        <v>21.4</v>
      </c>
      <c r="AD18" s="27">
        <f t="shared" si="3"/>
        <v>18.5</v>
      </c>
      <c r="AE18" s="94">
        <f t="shared" si="4"/>
        <v>20.935714285714287</v>
      </c>
    </row>
    <row r="19" spans="1:36" ht="17.100000000000001" customHeight="1" x14ac:dyDescent="0.2">
      <c r="A19" s="131" t="s">
        <v>47</v>
      </c>
      <c r="B19" s="16">
        <f>[15]Fevereiro!$D$5</f>
        <v>23.4</v>
      </c>
      <c r="C19" s="16">
        <f>[15]Fevereiro!$D$6</f>
        <v>24.4</v>
      </c>
      <c r="D19" s="16">
        <f>[15]Fevereiro!$D$7</f>
        <v>22.6</v>
      </c>
      <c r="E19" s="16">
        <f>[15]Fevereiro!$D$8</f>
        <v>19.600000000000001</v>
      </c>
      <c r="F19" s="16">
        <f>[15]Fevereiro!$D$9</f>
        <v>19.5</v>
      </c>
      <c r="G19" s="16">
        <f>[15]Fevereiro!$D$10</f>
        <v>20.8</v>
      </c>
      <c r="H19" s="16">
        <f>[15]Fevereiro!$D$11</f>
        <v>22.1</v>
      </c>
      <c r="I19" s="16">
        <f>[15]Fevereiro!$D$12</f>
        <v>21.5</v>
      </c>
      <c r="J19" s="16">
        <f>[15]Fevereiro!$D$13</f>
        <v>24.5</v>
      </c>
      <c r="K19" s="16">
        <f>[15]Fevereiro!$D$14</f>
        <v>23.6</v>
      </c>
      <c r="L19" s="16">
        <f>[15]Fevereiro!$D$15</f>
        <v>25</v>
      </c>
      <c r="M19" s="16" t="str">
        <f>[15]Fevereiro!$D$16</f>
        <v>*</v>
      </c>
      <c r="N19" s="16">
        <f>[15]Fevereiro!$D$17</f>
        <v>23.3</v>
      </c>
      <c r="O19" s="16">
        <f>[15]Fevereiro!$D$18</f>
        <v>22.2</v>
      </c>
      <c r="P19" s="16">
        <f>[15]Fevereiro!$D$19</f>
        <v>25</v>
      </c>
      <c r="Q19" s="16">
        <f>[15]Fevereiro!$D$20</f>
        <v>26.8</v>
      </c>
      <c r="R19" s="16">
        <f>[15]Fevereiro!$D$21</f>
        <v>24.7</v>
      </c>
      <c r="S19" s="16">
        <f>[15]Fevereiro!$D$22</f>
        <v>23.1</v>
      </c>
      <c r="T19" s="16">
        <f>[15]Fevereiro!$D$23</f>
        <v>20.5</v>
      </c>
      <c r="U19" s="16">
        <f>[15]Fevereiro!$D$24</f>
        <v>22.4</v>
      </c>
      <c r="V19" s="16">
        <f>[15]Fevereiro!$D$25</f>
        <v>21.7</v>
      </c>
      <c r="W19" s="16">
        <f>[15]Fevereiro!$D$26</f>
        <v>27.8</v>
      </c>
      <c r="X19" s="16">
        <f>[15]Fevereiro!$D$27</f>
        <v>23.1</v>
      </c>
      <c r="Y19" s="16">
        <f>[15]Fevereiro!$D$28</f>
        <v>19.899999999999999</v>
      </c>
      <c r="Z19" s="16">
        <f>[15]Fevereiro!$D$29</f>
        <v>27.7</v>
      </c>
      <c r="AA19" s="16" t="str">
        <f>[15]Fevereiro!$D$30</f>
        <v>*</v>
      </c>
      <c r="AB19" s="16">
        <f>[15]Fevereiro!$D$31</f>
        <v>24.9</v>
      </c>
      <c r="AC19" s="16">
        <f>[15]Fevereiro!$D$32</f>
        <v>25.7</v>
      </c>
      <c r="AD19" s="27">
        <f t="shared" si="3"/>
        <v>19.5</v>
      </c>
      <c r="AE19" s="94">
        <f t="shared" si="4"/>
        <v>23.300000000000004</v>
      </c>
    </row>
    <row r="20" spans="1:36" ht="17.100000000000001" customHeight="1" x14ac:dyDescent="0.2">
      <c r="A20" s="131" t="s">
        <v>10</v>
      </c>
      <c r="B20" s="16">
        <f>[16]Fevereiro!$D$5</f>
        <v>22.7</v>
      </c>
      <c r="C20" s="16">
        <f>[16]Fevereiro!$D$6</f>
        <v>19.899999999999999</v>
      </c>
      <c r="D20" s="16">
        <f>[16]Fevereiro!$D$7</f>
        <v>20.8</v>
      </c>
      <c r="E20" s="16">
        <f>[16]Fevereiro!$D$8</f>
        <v>20</v>
      </c>
      <c r="F20" s="16">
        <f>[16]Fevereiro!$D$9</f>
        <v>19.2</v>
      </c>
      <c r="G20" s="16">
        <f>[16]Fevereiro!$D$10</f>
        <v>18.899999999999999</v>
      </c>
      <c r="H20" s="16">
        <f>[16]Fevereiro!$D$11</f>
        <v>20.2</v>
      </c>
      <c r="I20" s="16">
        <f>[16]Fevereiro!$D$12</f>
        <v>21.3</v>
      </c>
      <c r="J20" s="16">
        <f>[16]Fevereiro!$D$13</f>
        <v>21.3</v>
      </c>
      <c r="K20" s="16">
        <f>[16]Fevereiro!$D$14</f>
        <v>21.5</v>
      </c>
      <c r="L20" s="16">
        <f>[16]Fevereiro!$D$15</f>
        <v>22</v>
      </c>
      <c r="M20" s="16">
        <f>[16]Fevereiro!$D$16</f>
        <v>22.2</v>
      </c>
      <c r="N20" s="16">
        <f>[16]Fevereiro!$D$17</f>
        <v>18.600000000000001</v>
      </c>
      <c r="O20" s="16">
        <f>[16]Fevereiro!$D$18</f>
        <v>20.8</v>
      </c>
      <c r="P20" s="16">
        <f>[16]Fevereiro!$D$19</f>
        <v>20.6</v>
      </c>
      <c r="Q20" s="16">
        <f>[16]Fevereiro!$D$20</f>
        <v>22</v>
      </c>
      <c r="R20" s="16">
        <f>[16]Fevereiro!$D$21</f>
        <v>19.5</v>
      </c>
      <c r="S20" s="16">
        <f>[16]Fevereiro!$D$22</f>
        <v>20.9</v>
      </c>
      <c r="T20" s="16">
        <f>[16]Fevereiro!$D$23</f>
        <v>19.3</v>
      </c>
      <c r="U20" s="16">
        <f>[16]Fevereiro!$D$24</f>
        <v>19.3</v>
      </c>
      <c r="V20" s="16">
        <f>[16]Fevereiro!$D$25</f>
        <v>19.8</v>
      </c>
      <c r="W20" s="16">
        <f>[16]Fevereiro!$D$26</f>
        <v>20</v>
      </c>
      <c r="X20" s="16">
        <f>[16]Fevereiro!$D$27</f>
        <v>15.7</v>
      </c>
      <c r="Y20" s="16">
        <f>[16]Fevereiro!$D$28</f>
        <v>16.399999999999999</v>
      </c>
      <c r="Z20" s="16">
        <f>[16]Fevereiro!$D$29</f>
        <v>21.5</v>
      </c>
      <c r="AA20" s="16">
        <f>[16]Fevereiro!$D$30</f>
        <v>22</v>
      </c>
      <c r="AB20" s="16">
        <f>[16]Fevereiro!$D$31</f>
        <v>21.8</v>
      </c>
      <c r="AC20" s="16">
        <f>[16]Fevereiro!$D$32</f>
        <v>21.9</v>
      </c>
      <c r="AD20" s="27">
        <f t="shared" si="3"/>
        <v>15.7</v>
      </c>
      <c r="AE20" s="94">
        <f t="shared" si="4"/>
        <v>20.360714285714288</v>
      </c>
    </row>
    <row r="21" spans="1:36" ht="17.100000000000001" customHeight="1" x14ac:dyDescent="0.2">
      <c r="A21" s="131" t="s">
        <v>11</v>
      </c>
      <c r="B21" s="16">
        <f>[17]Fevereiro!$D$5</f>
        <v>23.8</v>
      </c>
      <c r="C21" s="16">
        <f>[17]Fevereiro!$D$6</f>
        <v>22.8</v>
      </c>
      <c r="D21" s="16">
        <f>[17]Fevereiro!$D$7</f>
        <v>21</v>
      </c>
      <c r="E21" s="16">
        <f>[17]Fevereiro!$D$8</f>
        <v>18.3</v>
      </c>
      <c r="F21" s="16">
        <f>[17]Fevereiro!$D$9</f>
        <v>17.899999999999999</v>
      </c>
      <c r="G21" s="16">
        <f>[17]Fevereiro!$D$10</f>
        <v>18.600000000000001</v>
      </c>
      <c r="H21" s="16">
        <f>[17]Fevereiro!$D$11</f>
        <v>19.100000000000001</v>
      </c>
      <c r="I21" s="16">
        <f>[17]Fevereiro!$D$12</f>
        <v>19.8</v>
      </c>
      <c r="J21" s="16">
        <f>[17]Fevereiro!$D$13</f>
        <v>21.9</v>
      </c>
      <c r="K21" s="16">
        <f>[17]Fevereiro!$D$14</f>
        <v>22.6</v>
      </c>
      <c r="L21" s="16">
        <f>[17]Fevereiro!$D$15</f>
        <v>22.2</v>
      </c>
      <c r="M21" s="16">
        <f>[17]Fevereiro!$D$16</f>
        <v>23</v>
      </c>
      <c r="N21" s="16">
        <f>[17]Fevereiro!$D$17</f>
        <v>19.8</v>
      </c>
      <c r="O21" s="16">
        <f>[17]Fevereiro!$D$18</f>
        <v>21.4</v>
      </c>
      <c r="P21" s="16">
        <f>[17]Fevereiro!$D$19</f>
        <v>22.1</v>
      </c>
      <c r="Q21" s="16">
        <f>[17]Fevereiro!$D$20</f>
        <v>22.3</v>
      </c>
      <c r="R21" s="16">
        <f>[17]Fevereiro!$D$21</f>
        <v>20.8</v>
      </c>
      <c r="S21" s="16">
        <f>[17]Fevereiro!$D$22</f>
        <v>21.7</v>
      </c>
      <c r="T21" s="16">
        <f>[17]Fevereiro!$D$23</f>
        <v>20.5</v>
      </c>
      <c r="U21" s="16">
        <f>[17]Fevereiro!$D$24</f>
        <v>20.3</v>
      </c>
      <c r="V21" s="16">
        <f>[17]Fevereiro!$D$25</f>
        <v>21.1</v>
      </c>
      <c r="W21" s="16">
        <f>[17]Fevereiro!$D$26</f>
        <v>20.7</v>
      </c>
      <c r="X21" s="16">
        <f>[17]Fevereiro!$D$27</f>
        <v>14.4</v>
      </c>
      <c r="Y21" s="16">
        <f>[17]Fevereiro!$D$28</f>
        <v>14.8</v>
      </c>
      <c r="Z21" s="16">
        <f>[17]Fevereiro!$D$29</f>
        <v>21.9</v>
      </c>
      <c r="AA21" s="16">
        <f>[17]Fevereiro!$D$30</f>
        <v>21.9</v>
      </c>
      <c r="AB21" s="16">
        <f>[17]Fevereiro!$D$31</f>
        <v>19.899999999999999</v>
      </c>
      <c r="AC21" s="16">
        <f>[17]Fevereiro!$D$32</f>
        <v>20.5</v>
      </c>
      <c r="AD21" s="27">
        <f t="shared" si="3"/>
        <v>14.4</v>
      </c>
      <c r="AE21" s="94">
        <f t="shared" si="4"/>
        <v>20.539285714285711</v>
      </c>
    </row>
    <row r="22" spans="1:36" ht="17.100000000000001" customHeight="1" x14ac:dyDescent="0.2">
      <c r="A22" s="131" t="s">
        <v>12</v>
      </c>
      <c r="B22" s="16">
        <f>[18]Fevereiro!$D$5</f>
        <v>24.8</v>
      </c>
      <c r="C22" s="16">
        <f>[18]Fevereiro!$D$6</f>
        <v>25.4</v>
      </c>
      <c r="D22" s="16">
        <f>[18]Fevereiro!$D$7</f>
        <v>25.4</v>
      </c>
      <c r="E22" s="16">
        <f>[18]Fevereiro!$D$8</f>
        <v>21.6</v>
      </c>
      <c r="F22" s="16">
        <f>[18]Fevereiro!$D$9</f>
        <v>21.3</v>
      </c>
      <c r="G22" s="16">
        <f>[18]Fevereiro!$D$10</f>
        <v>22.4</v>
      </c>
      <c r="H22" s="16">
        <f>[18]Fevereiro!$D$11</f>
        <v>22.7</v>
      </c>
      <c r="I22" s="16">
        <f>[18]Fevereiro!$D$12</f>
        <v>23.7</v>
      </c>
      <c r="J22" s="16">
        <f>[18]Fevereiro!$D$13</f>
        <v>24.5</v>
      </c>
      <c r="K22" s="16">
        <f>[18]Fevereiro!$D$14</f>
        <v>23.8</v>
      </c>
      <c r="L22" s="16">
        <f>[18]Fevereiro!$D$15</f>
        <v>23.8</v>
      </c>
      <c r="M22" s="16">
        <f>[18]Fevereiro!$D$16</f>
        <v>24.2</v>
      </c>
      <c r="N22" s="16">
        <f>[18]Fevereiro!$D$17</f>
        <v>22.6</v>
      </c>
      <c r="O22" s="16">
        <f>[18]Fevereiro!$D$18</f>
        <v>23.1</v>
      </c>
      <c r="P22" s="16">
        <f>[18]Fevereiro!$D$19</f>
        <v>22.9</v>
      </c>
      <c r="Q22" s="16">
        <f>[18]Fevereiro!$D$20</f>
        <v>23.2</v>
      </c>
      <c r="R22" s="16">
        <f>[18]Fevereiro!$D$21</f>
        <v>22.6</v>
      </c>
      <c r="S22" s="16">
        <f>[18]Fevereiro!$D$22</f>
        <v>22</v>
      </c>
      <c r="T22" s="16">
        <f>[18]Fevereiro!$D$23</f>
        <v>23.9</v>
      </c>
      <c r="U22" s="16">
        <f>[18]Fevereiro!$D$24</f>
        <v>20.7</v>
      </c>
      <c r="V22" s="16">
        <f>[18]Fevereiro!$D$25</f>
        <v>21.9</v>
      </c>
      <c r="W22" s="16">
        <f>[18]Fevereiro!$D$26</f>
        <v>21.6</v>
      </c>
      <c r="X22" s="16">
        <f>[18]Fevereiro!$D$27</f>
        <v>19.2</v>
      </c>
      <c r="Y22" s="16">
        <f>[18]Fevereiro!$D$28</f>
        <v>18.899999999999999</v>
      </c>
      <c r="Z22" s="16">
        <f>[18]Fevereiro!$D$29</f>
        <v>23.6</v>
      </c>
      <c r="AA22" s="16">
        <f>[18]Fevereiro!$D$30</f>
        <v>23.2</v>
      </c>
      <c r="AB22" s="16">
        <f>[18]Fevereiro!$D$31</f>
        <v>24.7</v>
      </c>
      <c r="AC22" s="16">
        <f>[18]Fevereiro!$D$32</f>
        <v>23.6</v>
      </c>
      <c r="AD22" s="27">
        <f t="shared" si="3"/>
        <v>18.899999999999999</v>
      </c>
      <c r="AE22" s="94">
        <f t="shared" si="4"/>
        <v>22.903571428571432</v>
      </c>
    </row>
    <row r="23" spans="1:36" ht="17.100000000000001" customHeight="1" x14ac:dyDescent="0.2">
      <c r="A23" s="131" t="s">
        <v>13</v>
      </c>
      <c r="B23" s="16">
        <f>[19]Fevereiro!$D$5</f>
        <v>23.2</v>
      </c>
      <c r="C23" s="16">
        <f>[19]Fevereiro!$D$6</f>
        <v>25</v>
      </c>
      <c r="D23" s="16">
        <f>[19]Fevereiro!$D$7</f>
        <v>25</v>
      </c>
      <c r="E23" s="16">
        <f>[19]Fevereiro!$D$8</f>
        <v>23.9</v>
      </c>
      <c r="F23" s="16">
        <f>[19]Fevereiro!$D$9</f>
        <v>24.6</v>
      </c>
      <c r="G23" s="16">
        <f>[19]Fevereiro!$D$10</f>
        <v>24.9</v>
      </c>
      <c r="H23" s="16">
        <f>[19]Fevereiro!$D$11</f>
        <v>24.6</v>
      </c>
      <c r="I23" s="16">
        <f>[19]Fevereiro!$D$12</f>
        <v>23.9</v>
      </c>
      <c r="J23" s="16">
        <f>[19]Fevereiro!$D$13</f>
        <v>25.1</v>
      </c>
      <c r="K23" s="16">
        <f>[19]Fevereiro!$D$14</f>
        <v>23.2</v>
      </c>
      <c r="L23" s="16">
        <f>[19]Fevereiro!$D$15</f>
        <v>23.3</v>
      </c>
      <c r="M23" s="16">
        <f>[19]Fevereiro!$D$16</f>
        <v>23.6</v>
      </c>
      <c r="N23" s="16">
        <f>[19]Fevereiro!$D$17</f>
        <v>24</v>
      </c>
      <c r="O23" s="16">
        <f>[19]Fevereiro!$D$18</f>
        <v>24</v>
      </c>
      <c r="P23" s="16">
        <f>[19]Fevereiro!$D$19</f>
        <v>23.9</v>
      </c>
      <c r="Q23" s="16">
        <f>[19]Fevereiro!$D$20</f>
        <v>24.6</v>
      </c>
      <c r="R23" s="16">
        <f>[19]Fevereiro!$D$21</f>
        <v>22.1</v>
      </c>
      <c r="S23" s="16">
        <f>[19]Fevereiro!$D$22</f>
        <v>22.8</v>
      </c>
      <c r="T23" s="16">
        <f>[19]Fevereiro!$D$23</f>
        <v>23.9</v>
      </c>
      <c r="U23" s="16">
        <f>[19]Fevereiro!$D$24</f>
        <v>23.5</v>
      </c>
      <c r="V23" s="16">
        <f>[19]Fevereiro!$D$25</f>
        <v>22.9</v>
      </c>
      <c r="W23" s="16">
        <f>[19]Fevereiro!$D$26</f>
        <v>23.4</v>
      </c>
      <c r="X23" s="16">
        <f>[19]Fevereiro!$D$27</f>
        <v>21.9</v>
      </c>
      <c r="Y23" s="16">
        <f>[19]Fevereiro!$D$28</f>
        <v>23.6</v>
      </c>
      <c r="Z23" s="16">
        <f>[19]Fevereiro!$D$29</f>
        <v>24.4</v>
      </c>
      <c r="AA23" s="16">
        <f>[19]Fevereiro!$D$30</f>
        <v>23.9</v>
      </c>
      <c r="AB23" s="16">
        <f>[19]Fevereiro!$D$31</f>
        <v>23.8</v>
      </c>
      <c r="AC23" s="16">
        <f>[19]Fevereiro!$D$32</f>
        <v>24.2</v>
      </c>
      <c r="AD23" s="27">
        <f t="shared" si="3"/>
        <v>21.9</v>
      </c>
      <c r="AE23" s="94">
        <f t="shared" si="4"/>
        <v>23.828571428571426</v>
      </c>
    </row>
    <row r="24" spans="1:36" ht="17.100000000000001" customHeight="1" x14ac:dyDescent="0.2">
      <c r="A24" s="131" t="s">
        <v>14</v>
      </c>
      <c r="B24" s="16">
        <f>[20]Fevereiro!$D$5</f>
        <v>24</v>
      </c>
      <c r="C24" s="16">
        <f>[20]Fevereiro!$D$6</f>
        <v>20.2</v>
      </c>
      <c r="D24" s="16">
        <f>[20]Fevereiro!$D$7</f>
        <v>22.3</v>
      </c>
      <c r="E24" s="16">
        <f>[20]Fevereiro!$D$8</f>
        <v>20.5</v>
      </c>
      <c r="F24" s="16">
        <f>[20]Fevereiro!$D$9</f>
        <v>20.399999999999999</v>
      </c>
      <c r="G24" s="16">
        <f>[20]Fevereiro!$D$10</f>
        <v>20.100000000000001</v>
      </c>
      <c r="H24" s="16">
        <f>[20]Fevereiro!$D$11</f>
        <v>20.6</v>
      </c>
      <c r="I24" s="16">
        <f>[20]Fevereiro!$D$12</f>
        <v>22.1</v>
      </c>
      <c r="J24" s="16">
        <f>[20]Fevereiro!$D$13</f>
        <v>23.6</v>
      </c>
      <c r="K24" s="16">
        <f>[20]Fevereiro!$D$14</f>
        <v>22.3</v>
      </c>
      <c r="L24" s="16">
        <f>[20]Fevereiro!$D$15</f>
        <v>23.9</v>
      </c>
      <c r="M24" s="16">
        <f>[20]Fevereiro!$D$16</f>
        <v>21.7</v>
      </c>
      <c r="N24" s="16">
        <f>[20]Fevereiro!$D$17</f>
        <v>21.2</v>
      </c>
      <c r="O24" s="16">
        <f>[20]Fevereiro!$D$18</f>
        <v>22.3</v>
      </c>
      <c r="P24" s="16">
        <f>[20]Fevereiro!$D$19</f>
        <v>21.2</v>
      </c>
      <c r="Q24" s="16">
        <f>[20]Fevereiro!$D$20</f>
        <v>21.9</v>
      </c>
      <c r="R24" s="16">
        <f>[20]Fevereiro!$D$21</f>
        <v>22.2</v>
      </c>
      <c r="S24" s="16">
        <f>[20]Fevereiro!$D$22</f>
        <v>18.899999999999999</v>
      </c>
      <c r="T24" s="16">
        <f>[20]Fevereiro!$D$23</f>
        <v>21.4</v>
      </c>
      <c r="U24" s="16">
        <f>[20]Fevereiro!$D$24</f>
        <v>22.4</v>
      </c>
      <c r="V24" s="16">
        <f>[20]Fevereiro!$D$25</f>
        <v>21.9</v>
      </c>
      <c r="W24" s="16">
        <f>[20]Fevereiro!$D$26</f>
        <v>21.3</v>
      </c>
      <c r="X24" s="16">
        <f>[20]Fevereiro!$D$27</f>
        <v>18.399999999999999</v>
      </c>
      <c r="Y24" s="16">
        <f>[20]Fevereiro!$D$28</f>
        <v>22.8</v>
      </c>
      <c r="Z24" s="16">
        <f>[20]Fevereiro!$D$29</f>
        <v>22.2</v>
      </c>
      <c r="AA24" s="16">
        <f>[20]Fevereiro!$D$30</f>
        <v>22.1</v>
      </c>
      <c r="AB24" s="16">
        <f>[20]Fevereiro!$D$31</f>
        <v>21.8</v>
      </c>
      <c r="AC24" s="16">
        <f>[20]Fevereiro!$D$32</f>
        <v>21.9</v>
      </c>
      <c r="AD24" s="27">
        <f t="shared" si="3"/>
        <v>18.399999999999999</v>
      </c>
      <c r="AE24" s="94">
        <f t="shared" si="4"/>
        <v>21.628571428571423</v>
      </c>
    </row>
    <row r="25" spans="1:36" ht="17.100000000000001" customHeight="1" x14ac:dyDescent="0.2">
      <c r="A25" s="131" t="s">
        <v>15</v>
      </c>
      <c r="B25" s="16">
        <f>[21]Fevereiro!$D$5</f>
        <v>22.6</v>
      </c>
      <c r="C25" s="16">
        <f>[21]Fevereiro!$D$6</f>
        <v>20.9</v>
      </c>
      <c r="D25" s="16">
        <f>[21]Fevereiro!$D$7</f>
        <v>22</v>
      </c>
      <c r="E25" s="16">
        <f>[21]Fevereiro!$D$8</f>
        <v>19.7</v>
      </c>
      <c r="F25" s="16">
        <f>[21]Fevereiro!$D$9</f>
        <v>20.3</v>
      </c>
      <c r="G25" s="16">
        <f>[21]Fevereiro!$D$10</f>
        <v>19.899999999999999</v>
      </c>
      <c r="H25" s="16">
        <f>[21]Fevereiro!$D$11</f>
        <v>21.2</v>
      </c>
      <c r="I25" s="16">
        <f>[21]Fevereiro!$D$12</f>
        <v>20.8</v>
      </c>
      <c r="J25" s="16">
        <f>[21]Fevereiro!$D$13</f>
        <v>20.6</v>
      </c>
      <c r="K25" s="16">
        <f>[21]Fevereiro!$D$14</f>
        <v>21.8</v>
      </c>
      <c r="L25" s="16">
        <f>[21]Fevereiro!$D$15</f>
        <v>20.8</v>
      </c>
      <c r="M25" s="16">
        <f>[21]Fevereiro!$D$16</f>
        <v>20.7</v>
      </c>
      <c r="N25" s="16">
        <f>[21]Fevereiro!$D$17</f>
        <v>17.3</v>
      </c>
      <c r="O25" s="16">
        <f>[21]Fevereiro!$D$18</f>
        <v>20.6</v>
      </c>
      <c r="P25" s="16">
        <f>[21]Fevereiro!$D$19</f>
        <v>20.2</v>
      </c>
      <c r="Q25" s="16">
        <f>[21]Fevereiro!$D$20</f>
        <v>19.600000000000001</v>
      </c>
      <c r="R25" s="16">
        <f>[21]Fevereiro!$D$21</f>
        <v>18.600000000000001</v>
      </c>
      <c r="S25" s="16">
        <f>[21]Fevereiro!$D$22</f>
        <v>19.100000000000001</v>
      </c>
      <c r="T25" s="16">
        <f>[21]Fevereiro!$D$23</f>
        <v>17.8</v>
      </c>
      <c r="U25" s="16">
        <f>[21]Fevereiro!$D$24</f>
        <v>17.7</v>
      </c>
      <c r="V25" s="16">
        <f>[21]Fevereiro!$D$25</f>
        <v>21.1</v>
      </c>
      <c r="W25" s="16">
        <f>[21]Fevereiro!$D$26</f>
        <v>19.7</v>
      </c>
      <c r="X25" s="16">
        <f>[21]Fevereiro!$D$27</f>
        <v>16.8</v>
      </c>
      <c r="Y25" s="16">
        <f>[21]Fevereiro!$D$28</f>
        <v>18.399999999999999</v>
      </c>
      <c r="Z25" s="16">
        <f>[21]Fevereiro!$D$29</f>
        <v>20.100000000000001</v>
      </c>
      <c r="AA25" s="16">
        <f>[21]Fevereiro!$D$30</f>
        <v>20.7</v>
      </c>
      <c r="AB25" s="16">
        <f>[21]Fevereiro!$D$31</f>
        <v>20.100000000000001</v>
      </c>
      <c r="AC25" s="16">
        <f>[21]Fevereiro!$D$32</f>
        <v>21.9</v>
      </c>
      <c r="AD25" s="27">
        <f t="shared" si="3"/>
        <v>16.8</v>
      </c>
      <c r="AE25" s="94">
        <f t="shared" si="4"/>
        <v>20.035714285714288</v>
      </c>
      <c r="AJ25" s="23" t="s">
        <v>50</v>
      </c>
    </row>
    <row r="26" spans="1:36" ht="17.100000000000001" customHeight="1" x14ac:dyDescent="0.2">
      <c r="A26" s="131" t="s">
        <v>16</v>
      </c>
      <c r="B26" s="15">
        <f>[22]Fevereiro!$D$5</f>
        <v>23.9</v>
      </c>
      <c r="C26" s="15">
        <f>[22]Fevereiro!$D$6</f>
        <v>24.5</v>
      </c>
      <c r="D26" s="15">
        <f>[22]Fevereiro!$D$7</f>
        <v>23.5</v>
      </c>
      <c r="E26" s="15">
        <f>[22]Fevereiro!$D$8</f>
        <v>22.6</v>
      </c>
      <c r="F26" s="15">
        <f>[22]Fevereiro!$D$9</f>
        <v>19.8</v>
      </c>
      <c r="G26" s="15">
        <f>[22]Fevereiro!$D$10</f>
        <v>20.399999999999999</v>
      </c>
      <c r="H26" s="15">
        <f>[22]Fevereiro!$D$11</f>
        <v>23.5</v>
      </c>
      <c r="I26" s="15">
        <f>[22]Fevereiro!$D$12</f>
        <v>23.9</v>
      </c>
      <c r="J26" s="15">
        <f>[22]Fevereiro!$D$13</f>
        <v>25.4</v>
      </c>
      <c r="K26" s="15">
        <f>[22]Fevereiro!$D$14</f>
        <v>26.2</v>
      </c>
      <c r="L26" s="15">
        <f>[22]Fevereiro!$D$15</f>
        <v>24.5</v>
      </c>
      <c r="M26" s="15">
        <f>[22]Fevereiro!$D$16</f>
        <v>22.9</v>
      </c>
      <c r="N26" s="16">
        <f>[22]Fevereiro!$D$17</f>
        <v>19.8</v>
      </c>
      <c r="O26" s="16">
        <f>[22]Fevereiro!$D$18</f>
        <v>19.5</v>
      </c>
      <c r="P26" s="16">
        <f>[22]Fevereiro!$D$19</f>
        <v>22.5</v>
      </c>
      <c r="Q26" s="16">
        <f>[22]Fevereiro!$D$20</f>
        <v>23.6</v>
      </c>
      <c r="R26" s="16">
        <f>[22]Fevereiro!$D$21</f>
        <v>22.3</v>
      </c>
      <c r="S26" s="16">
        <f>[22]Fevereiro!$D$22</f>
        <v>22.1</v>
      </c>
      <c r="T26" s="16">
        <f>[22]Fevereiro!$D$23</f>
        <v>22.5</v>
      </c>
      <c r="U26" s="16">
        <f>[22]Fevereiro!$D$24</f>
        <v>22.7</v>
      </c>
      <c r="V26" s="16">
        <f>[22]Fevereiro!$D$25</f>
        <v>23</v>
      </c>
      <c r="W26" s="16">
        <f>[22]Fevereiro!$D$26</f>
        <v>21.5</v>
      </c>
      <c r="X26" s="16">
        <f>[22]Fevereiro!$D$27</f>
        <v>17.7</v>
      </c>
      <c r="Y26" s="16">
        <f>[22]Fevereiro!$D$28</f>
        <v>18</v>
      </c>
      <c r="Z26" s="16">
        <f>[22]Fevereiro!$D$29</f>
        <v>21.9</v>
      </c>
      <c r="AA26" s="16">
        <f>[22]Fevereiro!$D$30</f>
        <v>23</v>
      </c>
      <c r="AB26" s="16">
        <f>[22]Fevereiro!$D$31</f>
        <v>24.1</v>
      </c>
      <c r="AC26" s="16">
        <f>[22]Fevereiro!$D$32</f>
        <v>23.5</v>
      </c>
      <c r="AD26" s="27">
        <f t="shared" si="3"/>
        <v>17.7</v>
      </c>
      <c r="AE26" s="94">
        <f t="shared" si="4"/>
        <v>22.457142857142859</v>
      </c>
    </row>
    <row r="27" spans="1:36" ht="17.100000000000001" customHeight="1" x14ac:dyDescent="0.2">
      <c r="A27" s="131" t="s">
        <v>17</v>
      </c>
      <c r="B27" s="16">
        <f>[23]Fevereiro!$D$5</f>
        <v>23.1</v>
      </c>
      <c r="C27" s="16">
        <f>[23]Fevereiro!$D$6</f>
        <v>19.5</v>
      </c>
      <c r="D27" s="16">
        <f>[23]Fevereiro!$D$7</f>
        <v>18.8</v>
      </c>
      <c r="E27" s="16">
        <f>[23]Fevereiro!$D$8</f>
        <v>18.399999999999999</v>
      </c>
      <c r="F27" s="16">
        <f>[23]Fevereiro!$D$9</f>
        <v>17.7</v>
      </c>
      <c r="G27" s="16">
        <f>[23]Fevereiro!$D$10</f>
        <v>16.600000000000001</v>
      </c>
      <c r="H27" s="16">
        <f>[23]Fevereiro!$D$11</f>
        <v>18.899999999999999</v>
      </c>
      <c r="I27" s="16">
        <f>[23]Fevereiro!$D$12</f>
        <v>19.7</v>
      </c>
      <c r="J27" s="16">
        <f>[23]Fevereiro!$D$13</f>
        <v>20.9</v>
      </c>
      <c r="K27" s="16">
        <f>[23]Fevereiro!$D$14</f>
        <v>22.1</v>
      </c>
      <c r="L27" s="16">
        <f>[23]Fevereiro!$D$15</f>
        <v>21.5</v>
      </c>
      <c r="M27" s="16">
        <f>[23]Fevereiro!$D$16</f>
        <v>20.8</v>
      </c>
      <c r="N27" s="16">
        <f>[23]Fevereiro!$D$17</f>
        <v>20.5</v>
      </c>
      <c r="O27" s="16">
        <f>[23]Fevereiro!$D$18</f>
        <v>21.3</v>
      </c>
      <c r="P27" s="16">
        <f>[23]Fevereiro!$D$19</f>
        <v>21.3</v>
      </c>
      <c r="Q27" s="16">
        <f>[23]Fevereiro!$D$20</f>
        <v>22</v>
      </c>
      <c r="R27" s="16">
        <f>[23]Fevereiro!$D$21</f>
        <v>19.899999999999999</v>
      </c>
      <c r="S27" s="16">
        <f>[23]Fevereiro!$D$22</f>
        <v>20.9</v>
      </c>
      <c r="T27" s="16">
        <f>[23]Fevereiro!$D$23</f>
        <v>20</v>
      </c>
      <c r="U27" s="16">
        <f>[23]Fevereiro!$D$24</f>
        <v>18.899999999999999</v>
      </c>
      <c r="V27" s="16">
        <f>[23]Fevereiro!$D$25</f>
        <v>17.7</v>
      </c>
      <c r="W27" s="16">
        <f>[23]Fevereiro!$D$26</f>
        <v>16.5</v>
      </c>
      <c r="X27" s="16">
        <f>[23]Fevereiro!$D$27</f>
        <v>14.3</v>
      </c>
      <c r="Y27" s="16">
        <f>[23]Fevereiro!$D$28</f>
        <v>14.8</v>
      </c>
      <c r="Z27" s="16">
        <f>[23]Fevereiro!$D$29</f>
        <v>22.8</v>
      </c>
      <c r="AA27" s="16">
        <f>[23]Fevereiro!$D$30</f>
        <v>22</v>
      </c>
      <c r="AB27" s="16">
        <f>[23]Fevereiro!$D$31</f>
        <v>21</v>
      </c>
      <c r="AC27" s="16">
        <f>[23]Fevereiro!$D$32</f>
        <v>21</v>
      </c>
      <c r="AD27" s="27">
        <f t="shared" si="3"/>
        <v>14.3</v>
      </c>
      <c r="AE27" s="94">
        <f t="shared" si="4"/>
        <v>19.74642857142857</v>
      </c>
      <c r="AH27" t="s">
        <v>50</v>
      </c>
    </row>
    <row r="28" spans="1:36" ht="17.100000000000001" customHeight="1" x14ac:dyDescent="0.2">
      <c r="A28" s="131" t="s">
        <v>18</v>
      </c>
      <c r="B28" s="16">
        <f>[24]Fevereiro!$D$5</f>
        <v>22.6</v>
      </c>
      <c r="C28" s="16">
        <f>[24]Fevereiro!$D$6</f>
        <v>22.4</v>
      </c>
      <c r="D28" s="15" t="str">
        <f>[24]Fevereiro!$D$7</f>
        <v>*</v>
      </c>
      <c r="E28" s="15" t="str">
        <f>[24]Fevereiro!$D$8</f>
        <v>*</v>
      </c>
      <c r="F28" s="15" t="str">
        <f>[24]Fevereiro!$D$9</f>
        <v>*</v>
      </c>
      <c r="G28" s="15" t="str">
        <f>[24]Fevereiro!$D$10</f>
        <v>*</v>
      </c>
      <c r="H28" s="15" t="str">
        <f>[24]Fevereiro!$D$11</f>
        <v>*</v>
      </c>
      <c r="I28" s="15">
        <f>[24]Fevereiro!$D$12</f>
        <v>24.7</v>
      </c>
      <c r="J28" s="15">
        <f>[24]Fevereiro!$D$13</f>
        <v>21.5</v>
      </c>
      <c r="K28" s="15">
        <f>[24]Fevereiro!$D$14</f>
        <v>20.7</v>
      </c>
      <c r="L28" s="15">
        <f>[24]Fevereiro!$D$15</f>
        <v>21.3</v>
      </c>
      <c r="M28" s="15">
        <f>[24]Fevereiro!$D$16</f>
        <v>21.2</v>
      </c>
      <c r="N28" s="15">
        <f>[24]Fevereiro!$D$17</f>
        <v>20.9</v>
      </c>
      <c r="O28" s="15">
        <f>[24]Fevereiro!$D$18</f>
        <v>20.399999999999999</v>
      </c>
      <c r="P28" s="15">
        <f>[24]Fevereiro!$D$19</f>
        <v>20.3</v>
      </c>
      <c r="Q28" s="15">
        <f>[24]Fevereiro!$D$20</f>
        <v>20.399999999999999</v>
      </c>
      <c r="R28" s="15">
        <f>[24]Fevereiro!$D$21</f>
        <v>18.600000000000001</v>
      </c>
      <c r="S28" s="15">
        <f>[24]Fevereiro!$D$22</f>
        <v>19.100000000000001</v>
      </c>
      <c r="T28" s="15">
        <f>[24]Fevereiro!$D$23</f>
        <v>20.100000000000001</v>
      </c>
      <c r="U28" s="15">
        <f>[24]Fevereiro!$D$24</f>
        <v>18.100000000000001</v>
      </c>
      <c r="V28" s="15">
        <f>[24]Fevereiro!$D$25</f>
        <v>18.600000000000001</v>
      </c>
      <c r="W28" s="15">
        <f>[24]Fevereiro!$D$26</f>
        <v>19.5</v>
      </c>
      <c r="X28" s="15">
        <f>[24]Fevereiro!$D$27</f>
        <v>17.100000000000001</v>
      </c>
      <c r="Y28" s="15">
        <f>[24]Fevereiro!$D$28</f>
        <v>21.3</v>
      </c>
      <c r="Z28" s="15">
        <f>[24]Fevereiro!$D$29</f>
        <v>19.899999999999999</v>
      </c>
      <c r="AA28" s="15">
        <f>[24]Fevereiro!$D$30</f>
        <v>20.3</v>
      </c>
      <c r="AB28" s="15">
        <f>[24]Fevereiro!$D$31</f>
        <v>21.1</v>
      </c>
      <c r="AC28" s="15">
        <f>[24]Fevereiro!$D$32</f>
        <v>20.7</v>
      </c>
      <c r="AD28" s="27">
        <f t="shared" si="3"/>
        <v>17.100000000000001</v>
      </c>
      <c r="AE28" s="94">
        <f t="shared" si="4"/>
        <v>20.46956521739131</v>
      </c>
    </row>
    <row r="29" spans="1:36" ht="17.100000000000001" customHeight="1" x14ac:dyDescent="0.2">
      <c r="A29" s="131" t="s">
        <v>19</v>
      </c>
      <c r="B29" s="16">
        <f>[25]Fevereiro!$D$5</f>
        <v>21.9</v>
      </c>
      <c r="C29" s="16">
        <f>[25]Fevereiro!$D$6</f>
        <v>21.7</v>
      </c>
      <c r="D29" s="16">
        <f>[25]Fevereiro!$D$7</f>
        <v>19.399999999999999</v>
      </c>
      <c r="E29" s="16">
        <f>[25]Fevereiro!$D$8</f>
        <v>19.5</v>
      </c>
      <c r="F29" s="16">
        <f>[25]Fevereiro!$D$9</f>
        <v>19.399999999999999</v>
      </c>
      <c r="G29" s="16">
        <f>[25]Fevereiro!$D$10</f>
        <v>19</v>
      </c>
      <c r="H29" s="16">
        <f>[25]Fevereiro!$D$11</f>
        <v>19.399999999999999</v>
      </c>
      <c r="I29" s="16">
        <f>[25]Fevereiro!$D$12</f>
        <v>20.2</v>
      </c>
      <c r="J29" s="16">
        <f>[25]Fevereiro!$D$13</f>
        <v>21</v>
      </c>
      <c r="K29" s="16">
        <f>[25]Fevereiro!$D$14</f>
        <v>21.1</v>
      </c>
      <c r="L29" s="16">
        <f>[25]Fevereiro!$D$15</f>
        <v>21.5</v>
      </c>
      <c r="M29" s="16">
        <f>[25]Fevereiro!$D$16</f>
        <v>21.4</v>
      </c>
      <c r="N29" s="16">
        <f>[25]Fevereiro!$D$17</f>
        <v>17.600000000000001</v>
      </c>
      <c r="O29" s="16">
        <f>[25]Fevereiro!$D$18</f>
        <v>19.8</v>
      </c>
      <c r="P29" s="16">
        <f>[25]Fevereiro!$D$19</f>
        <v>18.8</v>
      </c>
      <c r="Q29" s="16">
        <f>[25]Fevereiro!$D$20</f>
        <v>21</v>
      </c>
      <c r="R29" s="16" t="str">
        <f>[25]Fevereiro!$D$21</f>
        <v>*</v>
      </c>
      <c r="S29" s="16" t="str">
        <f>[25]Fevereiro!$D$22</f>
        <v>*</v>
      </c>
      <c r="T29" s="16" t="str">
        <f>[25]Fevereiro!$D$23</f>
        <v>*</v>
      </c>
      <c r="U29" s="16" t="str">
        <f>[25]Fevereiro!$D$24</f>
        <v>*</v>
      </c>
      <c r="V29" s="16" t="str">
        <f>[25]Fevereiro!$D$25</f>
        <v>*</v>
      </c>
      <c r="W29" s="16" t="str">
        <f>[25]Fevereiro!$D$26</f>
        <v>*</v>
      </c>
      <c r="X29" s="16" t="str">
        <f>[25]Fevereiro!$D$27</f>
        <v>*</v>
      </c>
      <c r="Y29" s="16" t="str">
        <f>[25]Fevereiro!$D$28</f>
        <v>*</v>
      </c>
      <c r="Z29" s="16" t="str">
        <f>[25]Fevereiro!$D$29</f>
        <v>*</v>
      </c>
      <c r="AA29" s="16" t="str">
        <f>[25]Fevereiro!$D$30</f>
        <v>*</v>
      </c>
      <c r="AB29" s="16" t="str">
        <f>[25]Fevereiro!$D$31</f>
        <v>*</v>
      </c>
      <c r="AC29" s="16" t="str">
        <f>[25]Fevereiro!$D$32</f>
        <v>*</v>
      </c>
      <c r="AD29" s="27">
        <f t="shared" si="3"/>
        <v>17.600000000000001</v>
      </c>
      <c r="AE29" s="94">
        <f t="shared" si="4"/>
        <v>20.168750000000003</v>
      </c>
      <c r="AH29" t="s">
        <v>50</v>
      </c>
    </row>
    <row r="30" spans="1:36" ht="17.100000000000001" customHeight="1" x14ac:dyDescent="0.2">
      <c r="A30" s="131" t="s">
        <v>31</v>
      </c>
      <c r="B30" s="16">
        <f>[26]Fevereiro!$D$5</f>
        <v>23.4</v>
      </c>
      <c r="C30" s="16">
        <f>[26]Fevereiro!$D$6</f>
        <v>20</v>
      </c>
      <c r="D30" s="16">
        <f>[26]Fevereiro!$D$7</f>
        <v>19.7</v>
      </c>
      <c r="E30" s="16">
        <f>[26]Fevereiro!$D$8</f>
        <v>18.2</v>
      </c>
      <c r="F30" s="16">
        <f>[26]Fevereiro!$D$9</f>
        <v>18.8</v>
      </c>
      <c r="G30" s="16">
        <f>[26]Fevereiro!$D$10</f>
        <v>20</v>
      </c>
      <c r="H30" s="16">
        <f>[26]Fevereiro!$D$11</f>
        <v>21.3</v>
      </c>
      <c r="I30" s="16">
        <f>[26]Fevereiro!$D$12</f>
        <v>21.2</v>
      </c>
      <c r="J30" s="16">
        <f>[26]Fevereiro!$D$13</f>
        <v>22.8</v>
      </c>
      <c r="K30" s="16">
        <f>[26]Fevereiro!$D$14</f>
        <v>22.8</v>
      </c>
      <c r="L30" s="16">
        <f>[26]Fevereiro!$D$15</f>
        <v>21.9</v>
      </c>
      <c r="M30" s="16">
        <f>[26]Fevereiro!$D$16</f>
        <v>21.4</v>
      </c>
      <c r="N30" s="16">
        <f>[26]Fevereiro!$D$17</f>
        <v>20</v>
      </c>
      <c r="O30" s="16">
        <f>[26]Fevereiro!$D$18</f>
        <v>21.8</v>
      </c>
      <c r="P30" s="16">
        <f>[26]Fevereiro!$D$19</f>
        <v>20.2</v>
      </c>
      <c r="Q30" s="16">
        <f>[26]Fevereiro!$D$20</f>
        <v>22.1</v>
      </c>
      <c r="R30" s="16">
        <f>[26]Fevereiro!$D$21</f>
        <v>19.8</v>
      </c>
      <c r="S30" s="16">
        <f>[26]Fevereiro!$D$22</f>
        <v>20.100000000000001</v>
      </c>
      <c r="T30" s="16">
        <f>[26]Fevereiro!$D$23</f>
        <v>18.399999999999999</v>
      </c>
      <c r="U30" s="16">
        <f>[26]Fevereiro!$D$24</f>
        <v>18.3</v>
      </c>
      <c r="V30" s="16">
        <f>[26]Fevereiro!$D$25</f>
        <v>17.5</v>
      </c>
      <c r="W30" s="16">
        <f>[26]Fevereiro!$D$26</f>
        <v>18.399999999999999</v>
      </c>
      <c r="X30" s="16">
        <f>[26]Fevereiro!$D$27</f>
        <v>15</v>
      </c>
      <c r="Y30" s="16">
        <f>[26]Fevereiro!$D$28</f>
        <v>17.3</v>
      </c>
      <c r="Z30" s="16">
        <f>[26]Fevereiro!$D$29</f>
        <v>21.7</v>
      </c>
      <c r="AA30" s="16">
        <f>[26]Fevereiro!$D$30</f>
        <v>21.8</v>
      </c>
      <c r="AB30" s="16">
        <f>[26]Fevereiro!$D$31</f>
        <v>20.8</v>
      </c>
      <c r="AC30" s="16">
        <f>[26]Fevereiro!$D$32</f>
        <v>21.2</v>
      </c>
      <c r="AD30" s="27">
        <f t="shared" si="3"/>
        <v>15</v>
      </c>
      <c r="AE30" s="94">
        <f t="shared" si="4"/>
        <v>20.210714285714285</v>
      </c>
    </row>
    <row r="31" spans="1:36" ht="17.100000000000001" customHeight="1" x14ac:dyDescent="0.2">
      <c r="A31" s="131" t="s">
        <v>49</v>
      </c>
      <c r="B31" s="16">
        <f>[27]Fevereiro!$D$5</f>
        <v>23.1</v>
      </c>
      <c r="C31" s="16">
        <f>[27]Fevereiro!$D$6</f>
        <v>22.5</v>
      </c>
      <c r="D31" s="16">
        <f>[27]Fevereiro!$D$7</f>
        <v>22.2</v>
      </c>
      <c r="E31" s="16">
        <f>[27]Fevereiro!$D$8</f>
        <v>20.9</v>
      </c>
      <c r="F31" s="16">
        <f>[27]Fevereiro!$D$9</f>
        <v>21.3</v>
      </c>
      <c r="G31" s="16">
        <f>[27]Fevereiro!$D$10</f>
        <v>21.3</v>
      </c>
      <c r="H31" s="16">
        <f>[27]Fevereiro!$D$11</f>
        <v>22.2</v>
      </c>
      <c r="I31" s="16">
        <f>[27]Fevereiro!$D$12</f>
        <v>22.6</v>
      </c>
      <c r="J31" s="16">
        <f>[27]Fevereiro!$D$13</f>
        <v>22</v>
      </c>
      <c r="K31" s="16">
        <f>[27]Fevereiro!$D$14</f>
        <v>22.2</v>
      </c>
      <c r="L31" s="16">
        <f>[27]Fevereiro!$D$15</f>
        <v>22</v>
      </c>
      <c r="M31" s="16">
        <f>[27]Fevereiro!$D$16</f>
        <v>21.3</v>
      </c>
      <c r="N31" s="16">
        <f>[27]Fevereiro!$D$17</f>
        <v>22.1</v>
      </c>
      <c r="O31" s="16">
        <f>[27]Fevereiro!$D$18</f>
        <v>20.6</v>
      </c>
      <c r="P31" s="16">
        <f>[27]Fevereiro!$D$19</f>
        <v>19.5</v>
      </c>
      <c r="Q31" s="16">
        <f>[27]Fevereiro!$D$20</f>
        <v>20.3</v>
      </c>
      <c r="R31" s="16">
        <f>[27]Fevereiro!$D$21</f>
        <v>21.2</v>
      </c>
      <c r="S31" s="16">
        <f>[27]Fevereiro!$D$22</f>
        <v>20.6</v>
      </c>
      <c r="T31" s="16">
        <f>[27]Fevereiro!$D$23</f>
        <v>21.3</v>
      </c>
      <c r="U31" s="16">
        <f>[27]Fevereiro!$D$24</f>
        <v>19.7</v>
      </c>
      <c r="V31" s="16">
        <f>[27]Fevereiro!$D$25</f>
        <v>19.8</v>
      </c>
      <c r="W31" s="16">
        <f>[27]Fevereiro!$D$26</f>
        <v>20.399999999999999</v>
      </c>
      <c r="X31" s="16">
        <f>[27]Fevereiro!$D$27</f>
        <v>20.9</v>
      </c>
      <c r="Y31" s="16">
        <f>[27]Fevereiro!$D$28</f>
        <v>21.6</v>
      </c>
      <c r="Z31" s="16">
        <f>[27]Fevereiro!$D$29</f>
        <v>21.4</v>
      </c>
      <c r="AA31" s="16">
        <f>[27]Fevereiro!$D$30</f>
        <v>20.7</v>
      </c>
      <c r="AB31" s="16">
        <f>[27]Fevereiro!$D$31</f>
        <v>21.5</v>
      </c>
      <c r="AC31" s="16">
        <f>[27]Fevereiro!$D$32</f>
        <v>21.9</v>
      </c>
      <c r="AD31" s="27">
        <f t="shared" si="3"/>
        <v>19.5</v>
      </c>
      <c r="AE31" s="94">
        <f t="shared" si="4"/>
        <v>21.324999999999999</v>
      </c>
      <c r="AJ31" s="23" t="s">
        <v>50</v>
      </c>
    </row>
    <row r="32" spans="1:36" ht="17.100000000000001" customHeight="1" x14ac:dyDescent="0.2">
      <c r="A32" s="132" t="s">
        <v>20</v>
      </c>
      <c r="B32" s="102">
        <f>[28]Fevereiro!$D$5</f>
        <v>21.7</v>
      </c>
      <c r="C32" s="102">
        <f>[28]Fevereiro!$D$6</f>
        <v>20</v>
      </c>
      <c r="D32" s="102">
        <f>[28]Fevereiro!$D$7</f>
        <v>21.2</v>
      </c>
      <c r="E32" s="102">
        <f>[28]Fevereiro!$D$8</f>
        <v>20.8</v>
      </c>
      <c r="F32" s="102">
        <f>[28]Fevereiro!$D$9</f>
        <v>20.6</v>
      </c>
      <c r="G32" s="102">
        <f>[28]Fevereiro!$D$10</f>
        <v>20.6</v>
      </c>
      <c r="H32" s="102">
        <f>[28]Fevereiro!$D$11</f>
        <v>22.3</v>
      </c>
      <c r="I32" s="102">
        <f>[28]Fevereiro!$D$12</f>
        <v>23.2</v>
      </c>
      <c r="J32" s="102">
        <f>[28]Fevereiro!$D$13</f>
        <v>23.9</v>
      </c>
      <c r="K32" s="102">
        <f>[28]Fevereiro!$D$14</f>
        <v>22</v>
      </c>
      <c r="L32" s="102">
        <f>[28]Fevereiro!$D$15</f>
        <v>22.1</v>
      </c>
      <c r="M32" s="102">
        <f>[28]Fevereiro!$D$16</f>
        <v>22.8</v>
      </c>
      <c r="N32" s="102">
        <f>[28]Fevereiro!$D$17</f>
        <v>21.6</v>
      </c>
      <c r="O32" s="102">
        <f>[28]Fevereiro!$D$18</f>
        <v>20.7</v>
      </c>
      <c r="P32" s="102">
        <f>[28]Fevereiro!$D$19</f>
        <v>21.3</v>
      </c>
      <c r="Q32" s="102">
        <f>[28]Fevereiro!$D$20</f>
        <v>21</v>
      </c>
      <c r="R32" s="102">
        <f>[28]Fevereiro!$D$21</f>
        <v>21.9</v>
      </c>
      <c r="S32" s="102">
        <f>[28]Fevereiro!$D$22</f>
        <v>21.3</v>
      </c>
      <c r="T32" s="102">
        <f>[28]Fevereiro!$D$23</f>
        <v>21.9</v>
      </c>
      <c r="U32" s="102">
        <f>[28]Fevereiro!$D$24</f>
        <v>19.399999999999999</v>
      </c>
      <c r="V32" s="102">
        <f>[28]Fevereiro!$D$25</f>
        <v>19.8</v>
      </c>
      <c r="W32" s="102">
        <f>[28]Fevereiro!$D$26</f>
        <v>21.2</v>
      </c>
      <c r="X32" s="102">
        <f>[28]Fevereiro!$D$27</f>
        <v>17.8</v>
      </c>
      <c r="Y32" s="102">
        <f>[28]Fevereiro!$D$28</f>
        <v>21</v>
      </c>
      <c r="Z32" s="102">
        <f>[28]Fevereiro!$D$29</f>
        <v>23.3</v>
      </c>
      <c r="AA32" s="102">
        <f>[28]Fevereiro!$D$30</f>
        <v>22.5</v>
      </c>
      <c r="AB32" s="102">
        <f>[28]Fevereiro!$D$31</f>
        <v>22.3</v>
      </c>
      <c r="AC32" s="102">
        <f>[28]Fevereiro!$D$32</f>
        <v>21.4</v>
      </c>
      <c r="AD32" s="76">
        <f t="shared" ref="AD32:AD33" si="5">MIN(B32:AC32)</f>
        <v>17.8</v>
      </c>
      <c r="AE32" s="97">
        <f t="shared" ref="AE32:AE33" si="6">AVERAGE(B32:AC32)</f>
        <v>21.414285714285711</v>
      </c>
    </row>
    <row r="33" spans="1:37" ht="17.100000000000001" customHeight="1" thickBot="1" x14ac:dyDescent="0.25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[29]Fevereiro!$D$27</f>
        <v>16.8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7">
        <f t="shared" si="5"/>
        <v>16.8</v>
      </c>
      <c r="AE33" s="94">
        <f t="shared" si="6"/>
        <v>16.8</v>
      </c>
    </row>
    <row r="34" spans="1:37" s="5" customFormat="1" ht="17.100000000000001" customHeight="1" thickBot="1" x14ac:dyDescent="0.25">
      <c r="A34" s="98" t="s">
        <v>35</v>
      </c>
      <c r="B34" s="99">
        <f t="shared" ref="B34:AD34" si="7">MIN(B5:B33)</f>
        <v>21.2</v>
      </c>
      <c r="C34" s="99">
        <f t="shared" si="7"/>
        <v>17.8</v>
      </c>
      <c r="D34" s="99">
        <f t="shared" si="7"/>
        <v>18.5</v>
      </c>
      <c r="E34" s="99">
        <f t="shared" si="7"/>
        <v>17.3</v>
      </c>
      <c r="F34" s="99">
        <f t="shared" si="7"/>
        <v>16.100000000000001</v>
      </c>
      <c r="G34" s="99">
        <f t="shared" si="7"/>
        <v>16.3</v>
      </c>
      <c r="H34" s="99">
        <f t="shared" si="7"/>
        <v>17.5</v>
      </c>
      <c r="I34" s="99">
        <f t="shared" si="7"/>
        <v>19.2</v>
      </c>
      <c r="J34" s="99">
        <f t="shared" si="7"/>
        <v>18.2</v>
      </c>
      <c r="K34" s="99">
        <f t="shared" si="7"/>
        <v>19.8</v>
      </c>
      <c r="L34" s="99">
        <f t="shared" si="7"/>
        <v>20.100000000000001</v>
      </c>
      <c r="M34" s="99">
        <f t="shared" si="7"/>
        <v>19.7</v>
      </c>
      <c r="N34" s="99">
        <f t="shared" si="7"/>
        <v>17.100000000000001</v>
      </c>
      <c r="O34" s="99">
        <f t="shared" si="7"/>
        <v>18.2</v>
      </c>
      <c r="P34" s="99">
        <f t="shared" si="7"/>
        <v>18.2</v>
      </c>
      <c r="Q34" s="99">
        <f t="shared" si="7"/>
        <v>18.8</v>
      </c>
      <c r="R34" s="99">
        <f t="shared" si="7"/>
        <v>17.899999999999999</v>
      </c>
      <c r="S34" s="99">
        <f t="shared" si="7"/>
        <v>17.7</v>
      </c>
      <c r="T34" s="99">
        <f t="shared" si="7"/>
        <v>17.8</v>
      </c>
      <c r="U34" s="99">
        <f t="shared" si="7"/>
        <v>17.7</v>
      </c>
      <c r="V34" s="99">
        <f t="shared" si="7"/>
        <v>17.5</v>
      </c>
      <c r="W34" s="99">
        <f t="shared" si="7"/>
        <v>16.5</v>
      </c>
      <c r="X34" s="99">
        <f t="shared" si="7"/>
        <v>14</v>
      </c>
      <c r="Y34" s="99">
        <f t="shared" si="7"/>
        <v>14.4</v>
      </c>
      <c r="Z34" s="99">
        <f t="shared" si="7"/>
        <v>18.8</v>
      </c>
      <c r="AA34" s="99">
        <f t="shared" si="7"/>
        <v>19.600000000000001</v>
      </c>
      <c r="AB34" s="99">
        <f t="shared" si="7"/>
        <v>19.899999999999999</v>
      </c>
      <c r="AC34" s="99">
        <f t="shared" si="7"/>
        <v>18.899999999999999</v>
      </c>
      <c r="AD34" s="100">
        <f t="shared" si="7"/>
        <v>14</v>
      </c>
      <c r="AE34" s="101">
        <f>AVERAGE(AE5:AE33)</f>
        <v>20.976328458669826</v>
      </c>
    </row>
    <row r="35" spans="1:37" x14ac:dyDescent="0.2">
      <c r="A35" s="84"/>
      <c r="B35" s="68"/>
      <c r="C35" s="68"/>
      <c r="D35" s="68" t="s">
        <v>134</v>
      </c>
      <c r="E35" s="68"/>
      <c r="F35" s="68"/>
      <c r="G35" s="68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78"/>
      <c r="AE35" s="73"/>
    </row>
    <row r="36" spans="1:37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136" t="s">
        <v>136</v>
      </c>
      <c r="U36" s="136"/>
      <c r="V36" s="136"/>
      <c r="W36" s="136"/>
      <c r="X36" s="136"/>
      <c r="Y36" s="67"/>
      <c r="Z36" s="67"/>
      <c r="AA36" s="67"/>
      <c r="AB36" s="67"/>
      <c r="AC36" s="67"/>
      <c r="AD36" s="67"/>
      <c r="AE36" s="72"/>
      <c r="AF36" s="2"/>
      <c r="AG36" s="9"/>
      <c r="AH36" s="2"/>
    </row>
    <row r="37" spans="1:37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9"/>
      <c r="K37" s="69"/>
      <c r="L37" s="69"/>
      <c r="M37" s="69" t="s">
        <v>52</v>
      </c>
      <c r="N37" s="69"/>
      <c r="O37" s="69"/>
      <c r="P37" s="69"/>
      <c r="Q37" s="67"/>
      <c r="R37" s="67"/>
      <c r="S37" s="67"/>
      <c r="T37" s="137" t="s">
        <v>137</v>
      </c>
      <c r="U37" s="137"/>
      <c r="V37" s="137"/>
      <c r="W37" s="137"/>
      <c r="X37" s="137"/>
      <c r="Y37" s="67"/>
      <c r="Z37" s="67"/>
      <c r="AA37" s="67"/>
      <c r="AB37" s="67"/>
      <c r="AC37" s="67"/>
      <c r="AD37" s="78"/>
      <c r="AE37" s="73"/>
      <c r="AG37" s="2"/>
      <c r="AH37" s="2"/>
      <c r="AI37" s="2"/>
    </row>
    <row r="38" spans="1:37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78"/>
      <c r="AE38" s="73"/>
      <c r="AI38" s="23" t="s">
        <v>50</v>
      </c>
    </row>
    <row r="39" spans="1:37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73"/>
    </row>
    <row r="40" spans="1:37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5"/>
    </row>
    <row r="41" spans="1:37" x14ac:dyDescent="0.2">
      <c r="J41" s="2" t="s">
        <v>50</v>
      </c>
      <c r="T41" s="2" t="s">
        <v>50</v>
      </c>
      <c r="W41" s="2" t="s">
        <v>50</v>
      </c>
      <c r="AI41" s="23" t="s">
        <v>50</v>
      </c>
    </row>
    <row r="46" spans="1:37" x14ac:dyDescent="0.2">
      <c r="AK46" s="23" t="s">
        <v>50</v>
      </c>
    </row>
  </sheetData>
  <sheetProtection algorithmName="SHA-512" hashValue="aXQCzVSH9Kb88/XtPaaxWb27+tj/1/iS5B70vEuCiOiSQeix3HzH1HGAL+YIPOSh4BRd26DmubdAbvawH4NFkA==" saltValue="FnpwMknBWQHOhEk0U3lbSQ==" spinCount="100000" sheet="1" objects="1" scenarios="1"/>
  <mergeCells count="33">
    <mergeCell ref="H3:H4"/>
    <mergeCell ref="V3:V4"/>
    <mergeCell ref="J3:J4"/>
    <mergeCell ref="B2:AE2"/>
    <mergeCell ref="C3:C4"/>
    <mergeCell ref="D3:D4"/>
    <mergeCell ref="E3:E4"/>
    <mergeCell ref="F3:F4"/>
    <mergeCell ref="G3:G4"/>
    <mergeCell ref="T36:X36"/>
    <mergeCell ref="T37:X37"/>
    <mergeCell ref="K3:K4"/>
    <mergeCell ref="U3:U4"/>
    <mergeCell ref="N3:N4"/>
    <mergeCell ref="S3:S4"/>
    <mergeCell ref="M3:M4"/>
    <mergeCell ref="T3:T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A2:A4"/>
    <mergeCell ref="Z3:Z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90" zoomScaleNormal="90" workbookViewId="0">
      <selection activeCell="AG27" sqref="AG27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6.85546875" style="9" bestFit="1" customWidth="1"/>
    <col min="31" max="31" width="9.140625" style="1"/>
  </cols>
  <sheetData>
    <row r="1" spans="1:32" ht="20.100000000000001" customHeight="1" x14ac:dyDescent="0.2">
      <c r="A1" s="147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</row>
    <row r="2" spans="1:32" s="4" customFormat="1" ht="20.100000000000001" customHeight="1" x14ac:dyDescent="0.2">
      <c r="A2" s="148" t="s">
        <v>21</v>
      </c>
      <c r="B2" s="145" t="s">
        <v>138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7"/>
    </row>
    <row r="3" spans="1:32" s="5" customFormat="1" ht="20.100000000000001" customHeight="1" x14ac:dyDescent="0.2">
      <c r="A3" s="148"/>
      <c r="B3" s="135">
        <v>1</v>
      </c>
      <c r="C3" s="135">
        <f>SUM(B3+1)</f>
        <v>2</v>
      </c>
      <c r="D3" s="135">
        <f t="shared" ref="D3:AC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26" t="s">
        <v>40</v>
      </c>
      <c r="AE3" s="8"/>
    </row>
    <row r="4" spans="1:32" s="5" customFormat="1" ht="20.100000000000001" customHeight="1" x14ac:dyDescent="0.2">
      <c r="A4" s="148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8"/>
    </row>
    <row r="5" spans="1:32" s="5" customFormat="1" ht="20.100000000000001" customHeight="1" x14ac:dyDescent="0.2">
      <c r="A5" s="133" t="s">
        <v>45</v>
      </c>
      <c r="B5" s="14" t="str">
        <f>[1]Fevereiro!$E$5</f>
        <v>*</v>
      </c>
      <c r="C5" s="14" t="str">
        <f>[1]Fevereiro!$E$6</f>
        <v>*</v>
      </c>
      <c r="D5" s="14" t="str">
        <f>[1]Fevereiro!$E$7</f>
        <v>*</v>
      </c>
      <c r="E5" s="14" t="str">
        <f>[1]Fevereiro!$E$8</f>
        <v>*</v>
      </c>
      <c r="F5" s="14" t="str">
        <f>[1]Fevereiro!$E$9</f>
        <v>*</v>
      </c>
      <c r="G5" s="14" t="str">
        <f>[1]Fevereiro!$E$10</f>
        <v>*</v>
      </c>
      <c r="H5" s="14" t="str">
        <f>[1]Fevereiro!$E$11</f>
        <v>*</v>
      </c>
      <c r="I5" s="14" t="str">
        <f>[1]Fevereiro!$E$12</f>
        <v>*</v>
      </c>
      <c r="J5" s="14" t="str">
        <f>[1]Fevereiro!$E$13</f>
        <v>*</v>
      </c>
      <c r="K5" s="14" t="str">
        <f>[1]Fevereiro!$E$14</f>
        <v>*</v>
      </c>
      <c r="L5" s="14" t="str">
        <f>[1]Fevereiro!$E$15</f>
        <v>*</v>
      </c>
      <c r="M5" s="14" t="str">
        <f>[1]Fevereiro!$E$16</f>
        <v>*</v>
      </c>
      <c r="N5" s="14" t="str">
        <f>[1]Fevereiro!$E$17</f>
        <v>*</v>
      </c>
      <c r="O5" s="14" t="str">
        <f>[1]Fevereiro!$E$18</f>
        <v>*</v>
      </c>
      <c r="P5" s="14" t="str">
        <f>[1]Fevereiro!$E$19</f>
        <v>*</v>
      </c>
      <c r="Q5" s="14" t="str">
        <f>[1]Fevereiro!$E$20</f>
        <v>*</v>
      </c>
      <c r="R5" s="14" t="str">
        <f>[1]Fevereiro!$E$21</f>
        <v>*</v>
      </c>
      <c r="S5" s="14" t="str">
        <f>[1]Fevereiro!$E$22</f>
        <v>*</v>
      </c>
      <c r="T5" s="14" t="str">
        <f>[1]Fevereiro!$E$23</f>
        <v>*</v>
      </c>
      <c r="U5" s="14" t="str">
        <f>[1]Fevereiro!$E$24</f>
        <v>*</v>
      </c>
      <c r="V5" s="14" t="str">
        <f>[1]Fevereiro!$E$25</f>
        <v>*</v>
      </c>
      <c r="W5" s="14">
        <f>[1]Fevereiro!$E$26</f>
        <v>44.454545454545453</v>
      </c>
      <c r="X5" s="14">
        <f>[1]Fevereiro!$E$27</f>
        <v>64.25</v>
      </c>
      <c r="Y5" s="14">
        <f>[1]Fevereiro!$E$28</f>
        <v>78.666666666666671</v>
      </c>
      <c r="Z5" s="14">
        <f>[1]Fevereiro!$E$29</f>
        <v>82.791666666666671</v>
      </c>
      <c r="AA5" s="14">
        <f>[1]Fevereiro!$E$30</f>
        <v>83.541666666666671</v>
      </c>
      <c r="AB5" s="14">
        <f>[1]Fevereiro!$E$31</f>
        <v>86.5</v>
      </c>
      <c r="AC5" s="14">
        <f>[1]Fevereiro!$E$32</f>
        <v>84.958333333333329</v>
      </c>
      <c r="AD5" s="27">
        <f t="shared" ref="AD5:AD31" si="1">AVERAGE(B5:AC5)</f>
        <v>75.023268398268414</v>
      </c>
      <c r="AE5" s="8"/>
    </row>
    <row r="6" spans="1:32" ht="17.100000000000001" customHeight="1" x14ac:dyDescent="0.2">
      <c r="A6" s="133" t="s">
        <v>0</v>
      </c>
      <c r="B6" s="15">
        <f>[2]Fevereiro!$E$5</f>
        <v>81.375</v>
      </c>
      <c r="C6" s="15">
        <f>[2]Fevereiro!$E$6</f>
        <v>70.666666666666671</v>
      </c>
      <c r="D6" s="15">
        <f>[2]Fevereiro!$E$7</f>
        <v>69.25</v>
      </c>
      <c r="E6" s="15">
        <f>[2]Fevereiro!$E$8</f>
        <v>65.083333333333329</v>
      </c>
      <c r="F6" s="15">
        <f>[2]Fevereiro!$E$9</f>
        <v>68.416666666666671</v>
      </c>
      <c r="G6" s="15">
        <f>[2]Fevereiro!$E$10</f>
        <v>64.583333333333329</v>
      </c>
      <c r="H6" s="15">
        <f>[2]Fevereiro!$E$11</f>
        <v>77.166666666666671</v>
      </c>
      <c r="I6" s="15">
        <f>[2]Fevereiro!$E$12</f>
        <v>79.416666666666671</v>
      </c>
      <c r="J6" s="15">
        <f>[2]Fevereiro!$E$13</f>
        <v>81.833333333333329</v>
      </c>
      <c r="K6" s="15">
        <f>[2]Fevereiro!$E$14</f>
        <v>92.375</v>
      </c>
      <c r="L6" s="15">
        <f>[2]Fevereiro!$E$15</f>
        <v>86.041666666666671</v>
      </c>
      <c r="M6" s="15">
        <f>[2]Fevereiro!$E$16</f>
        <v>89.583333333333329</v>
      </c>
      <c r="N6" s="15">
        <f>[2]Fevereiro!$E$17</f>
        <v>72.625</v>
      </c>
      <c r="O6" s="15">
        <f>[2]Fevereiro!$E$18</f>
        <v>76</v>
      </c>
      <c r="P6" s="15">
        <f>[2]Fevereiro!$E$19</f>
        <v>77.458333333333329</v>
      </c>
      <c r="Q6" s="15">
        <f>[2]Fevereiro!$E$20</f>
        <v>77.083333333333329</v>
      </c>
      <c r="R6" s="15">
        <f>[2]Fevereiro!$E$21</f>
        <v>93.25</v>
      </c>
      <c r="S6" s="15">
        <f>[2]Fevereiro!$E$22</f>
        <v>93.833333333333329</v>
      </c>
      <c r="T6" s="15">
        <f>[2]Fevereiro!$E$23</f>
        <v>90.15789473684211</v>
      </c>
      <c r="U6" s="15">
        <f>[2]Fevereiro!$E$24</f>
        <v>80.875</v>
      </c>
      <c r="V6" s="15">
        <f>[2]Fevereiro!$E$25</f>
        <v>72.958333333333329</v>
      </c>
      <c r="W6" s="15">
        <f>[2]Fevereiro!$E$26</f>
        <v>60.708333333333336</v>
      </c>
      <c r="X6" s="15">
        <f>[2]Fevereiro!$E$27</f>
        <v>57.583333333333336</v>
      </c>
      <c r="Y6" s="15">
        <f>[2]Fevereiro!$E$28</f>
        <v>58.625</v>
      </c>
      <c r="Z6" s="15">
        <f>[2]Fevereiro!$E$29</f>
        <v>70.375</v>
      </c>
      <c r="AA6" s="15">
        <f>[2]Fevereiro!$E$30</f>
        <v>74.25</v>
      </c>
      <c r="AB6" s="15">
        <f>[2]Fevereiro!$E$31</f>
        <v>83.833333333333329</v>
      </c>
      <c r="AC6" s="15">
        <f>[2]Fevereiro!$E$32</f>
        <v>90.791666666666671</v>
      </c>
      <c r="AD6" s="27">
        <f t="shared" si="1"/>
        <v>77.007127192982438</v>
      </c>
    </row>
    <row r="7" spans="1:32" ht="17.100000000000001" customHeight="1" x14ac:dyDescent="0.2">
      <c r="A7" s="133" t="s">
        <v>1</v>
      </c>
      <c r="B7" s="15">
        <f>[3]Fevereiro!$E$5</f>
        <v>83.208333333333329</v>
      </c>
      <c r="C7" s="15">
        <f>[3]Fevereiro!$E$6</f>
        <v>73.25</v>
      </c>
      <c r="D7" s="15">
        <f>[3]Fevereiro!$E$7</f>
        <v>65.791666666666671</v>
      </c>
      <c r="E7" s="15">
        <f>[3]Fevereiro!$E$8</f>
        <v>65.625</v>
      </c>
      <c r="F7" s="15">
        <f>[3]Fevereiro!$E$9</f>
        <v>59.125</v>
      </c>
      <c r="G7" s="15">
        <f>[3]Fevereiro!$E$10</f>
        <v>60.291666666666664</v>
      </c>
      <c r="H7" s="15">
        <f>[3]Fevereiro!$E$11</f>
        <v>70.208333333333329</v>
      </c>
      <c r="I7" s="15">
        <f>[3]Fevereiro!$E$12</f>
        <v>74.625</v>
      </c>
      <c r="J7" s="15">
        <f>[3]Fevereiro!$E$13</f>
        <v>79.333333333333329</v>
      </c>
      <c r="K7" s="15">
        <f>[3]Fevereiro!$E$14</f>
        <v>83.666666666666671</v>
      </c>
      <c r="L7" s="15">
        <f>[3]Fevereiro!$E$15</f>
        <v>90</v>
      </c>
      <c r="M7" s="15">
        <f>[3]Fevereiro!$E$16</f>
        <v>89.166666666666671</v>
      </c>
      <c r="N7" s="15">
        <f>[3]Fevereiro!$E$17</f>
        <v>78.458333333333329</v>
      </c>
      <c r="O7" s="15">
        <f>[3]Fevereiro!$E$18</f>
        <v>75.458333333333329</v>
      </c>
      <c r="P7" s="15">
        <f>[3]Fevereiro!$E$19</f>
        <v>73.041666666666671</v>
      </c>
      <c r="Q7" s="15">
        <f>[3]Fevereiro!$E$20</f>
        <v>73.958333333333329</v>
      </c>
      <c r="R7" s="15">
        <f>[3]Fevereiro!$E$21</f>
        <v>74.833333333333329</v>
      </c>
      <c r="S7" s="15">
        <f>[3]Fevereiro!$E$22</f>
        <v>91.666666666666671</v>
      </c>
      <c r="T7" s="15">
        <f>[3]Fevereiro!$E$23</f>
        <v>83.333333333333329</v>
      </c>
      <c r="U7" s="15">
        <f>[3]Fevereiro!$E$24</f>
        <v>90</v>
      </c>
      <c r="V7" s="15">
        <f>[3]Fevereiro!$E$25</f>
        <v>80.130434782608702</v>
      </c>
      <c r="W7" s="15">
        <f>[3]Fevereiro!$E$26</f>
        <v>71.5</v>
      </c>
      <c r="X7" s="15">
        <f>[3]Fevereiro!$E$27</f>
        <v>62.25</v>
      </c>
      <c r="Y7" s="15">
        <f>[3]Fevereiro!$E$28</f>
        <v>79.458333333333329</v>
      </c>
      <c r="Z7" s="15">
        <f>[3]Fevereiro!$E$29</f>
        <v>78.375</v>
      </c>
      <c r="AA7" s="15">
        <f>[3]Fevereiro!$E$30</f>
        <v>82.5</v>
      </c>
      <c r="AB7" s="15">
        <f>[3]Fevereiro!$E$31</f>
        <v>81.208333333333329</v>
      </c>
      <c r="AC7" s="15">
        <f>[3]Fevereiro!$E$32</f>
        <v>82.375</v>
      </c>
      <c r="AD7" s="27">
        <f t="shared" si="1"/>
        <v>76.887098861283647</v>
      </c>
    </row>
    <row r="8" spans="1:32" ht="17.100000000000001" customHeight="1" x14ac:dyDescent="0.2">
      <c r="A8" s="133" t="s">
        <v>56</v>
      </c>
      <c r="B8" s="15">
        <f>[4]Fevereiro!$E$5</f>
        <v>61.75</v>
      </c>
      <c r="C8" s="15">
        <f>[4]Fevereiro!$E$6</f>
        <v>61.541666666666664</v>
      </c>
      <c r="D8" s="15">
        <f>[4]Fevereiro!$E$7</f>
        <v>61.666666666666664</v>
      </c>
      <c r="E8" s="15">
        <f>[4]Fevereiro!$E$8</f>
        <v>55.875</v>
      </c>
      <c r="F8" s="15">
        <f>[4]Fevereiro!$E$9</f>
        <v>59.041666666666664</v>
      </c>
      <c r="G8" s="15">
        <f>[4]Fevereiro!$E$10</f>
        <v>57.083333333333336</v>
      </c>
      <c r="H8" s="15">
        <f>[4]Fevereiro!$E$11</f>
        <v>49.541666666666664</v>
      </c>
      <c r="I8" s="15">
        <f>[4]Fevereiro!$E$12</f>
        <v>54.333333333333336</v>
      </c>
      <c r="J8" s="15">
        <f>[4]Fevereiro!$E$13</f>
        <v>59</v>
      </c>
      <c r="K8" s="15">
        <f>[4]Fevereiro!$E$14</f>
        <v>87.117647058823536</v>
      </c>
      <c r="L8" s="15">
        <f>[4]Fevereiro!$E$15</f>
        <v>84.428571428571431</v>
      </c>
      <c r="M8" s="15">
        <f>[4]Fevereiro!$E$16</f>
        <v>85.8</v>
      </c>
      <c r="N8" s="15">
        <f>[4]Fevereiro!$E$17</f>
        <v>90.555555555555557</v>
      </c>
      <c r="O8" s="15">
        <f>[4]Fevereiro!$E$18</f>
        <v>78.684210526315795</v>
      </c>
      <c r="P8" s="15">
        <f>[4]Fevereiro!$E$19</f>
        <v>73.375</v>
      </c>
      <c r="Q8" s="15">
        <f>[4]Fevereiro!$E$20</f>
        <v>73.083333333333329</v>
      </c>
      <c r="R8" s="15">
        <f>[4]Fevereiro!$E$21</f>
        <v>74.708333333333329</v>
      </c>
      <c r="S8" s="15">
        <f>[4]Fevereiro!$E$22</f>
        <v>83.318181818181813</v>
      </c>
      <c r="T8" s="15">
        <f>[4]Fevereiro!$E$23</f>
        <v>95.9</v>
      </c>
      <c r="U8" s="15">
        <f>[4]Fevereiro!$E$24</f>
        <v>86.818181818181813</v>
      </c>
      <c r="V8" s="15">
        <f>[4]Fevereiro!$E$25</f>
        <v>73.277777777777771</v>
      </c>
      <c r="W8" s="15">
        <f>[4]Fevereiro!$E$26</f>
        <v>59.75</v>
      </c>
      <c r="X8" s="15">
        <f>[4]Fevereiro!$E$27</f>
        <v>50.833333333333336</v>
      </c>
      <c r="Y8" s="15">
        <f>[4]Fevereiro!$E$28</f>
        <v>61.208333333333336</v>
      </c>
      <c r="Z8" s="15">
        <f>[4]Fevereiro!$E$29</f>
        <v>62.416666666666664</v>
      </c>
      <c r="AA8" s="15">
        <f>[4]Fevereiro!$E$30</f>
        <v>75.916666666666671</v>
      </c>
      <c r="AB8" s="15">
        <f>[4]Fevereiro!$E$31</f>
        <v>84.89473684210526</v>
      </c>
      <c r="AC8" s="15">
        <f>[4]Fevereiro!$E$32</f>
        <v>70.785714285714292</v>
      </c>
      <c r="AD8" s="27">
        <f t="shared" si="1"/>
        <v>70.453770611115246</v>
      </c>
      <c r="AE8" s="33" t="s">
        <v>50</v>
      </c>
    </row>
    <row r="9" spans="1:32" ht="17.100000000000001" customHeight="1" x14ac:dyDescent="0.2">
      <c r="A9" s="133" t="s">
        <v>46</v>
      </c>
      <c r="B9" s="15">
        <f>[5]Fevereiro!$E$5</f>
        <v>50.125</v>
      </c>
      <c r="C9" s="15">
        <f>[5]Fevereiro!$E$6</f>
        <v>49.916666666666664</v>
      </c>
      <c r="D9" s="15">
        <f>[5]Fevereiro!$E$7</f>
        <v>49.916666666666664</v>
      </c>
      <c r="E9" s="15">
        <f>[5]Fevereiro!$E$8</f>
        <v>50.217391304347828</v>
      </c>
      <c r="F9" s="15">
        <f>[5]Fevereiro!$E$9</f>
        <v>50.416666666666664</v>
      </c>
      <c r="G9" s="15">
        <f>[5]Fevereiro!$E$10</f>
        <v>50.166666666666664</v>
      </c>
      <c r="H9" s="15">
        <f>[5]Fevereiro!$E$11</f>
        <v>50.125</v>
      </c>
      <c r="I9" s="15">
        <f>[5]Fevereiro!$E$12</f>
        <v>50.375</v>
      </c>
      <c r="J9" s="15">
        <f>[5]Fevereiro!$E$13</f>
        <v>50.083333333333336</v>
      </c>
      <c r="K9" s="15">
        <f>[5]Fevereiro!$E$14</f>
        <v>50.166666666666664</v>
      </c>
      <c r="L9" s="15">
        <f>[5]Fevereiro!$E$15</f>
        <v>50.333333333333336</v>
      </c>
      <c r="M9" s="15">
        <f>[5]Fevereiro!$E$16</f>
        <v>50.5</v>
      </c>
      <c r="N9" s="15">
        <f>[5]Fevereiro!$E$17</f>
        <v>50.458333333333336</v>
      </c>
      <c r="O9" s="15">
        <f>[5]Fevereiro!$E$18</f>
        <v>50.291666666666664</v>
      </c>
      <c r="P9" s="15">
        <f>[5]Fevereiro!$E$19</f>
        <v>50.208333333333336</v>
      </c>
      <c r="Q9" s="15">
        <f>[5]Fevereiro!$E$20</f>
        <v>50</v>
      </c>
      <c r="R9" s="15">
        <f>[5]Fevereiro!$E$21</f>
        <v>51</v>
      </c>
      <c r="S9" s="15" t="str">
        <f>[5]Fevereiro!$E$22</f>
        <v>*</v>
      </c>
      <c r="T9" s="15" t="str">
        <f>[5]Fevereiro!$E$23</f>
        <v>*</v>
      </c>
      <c r="U9" s="15" t="str">
        <f>[5]Fevereiro!$E$24</f>
        <v>*</v>
      </c>
      <c r="V9" s="15" t="str">
        <f>[5]Fevereiro!$E$25</f>
        <v>*</v>
      </c>
      <c r="W9" s="15" t="str">
        <f>[5]Fevereiro!$E$26</f>
        <v>*</v>
      </c>
      <c r="X9" s="15" t="str">
        <f>[5]Fevereiro!$E$27</f>
        <v>*</v>
      </c>
      <c r="Y9" s="15" t="str">
        <f>[5]Fevereiro!$E$28</f>
        <v>*</v>
      </c>
      <c r="Z9" s="15" t="str">
        <f>[5]Fevereiro!$E$29</f>
        <v>*</v>
      </c>
      <c r="AA9" s="15" t="str">
        <f>[5]Fevereiro!$E$30</f>
        <v>*</v>
      </c>
      <c r="AB9" s="15" t="str">
        <f>[5]Fevereiro!$E$31</f>
        <v>*</v>
      </c>
      <c r="AC9" s="15" t="str">
        <f>[5]Fevereiro!$E$32</f>
        <v>*</v>
      </c>
      <c r="AD9" s="27">
        <f t="shared" si="1"/>
        <v>50.252983802216534</v>
      </c>
    </row>
    <row r="10" spans="1:32" ht="17.100000000000001" customHeight="1" x14ac:dyDescent="0.2">
      <c r="A10" s="133" t="s">
        <v>2</v>
      </c>
      <c r="B10" s="15">
        <f>[6]Fevereiro!$E$5</f>
        <v>80.5</v>
      </c>
      <c r="C10" s="15">
        <f>[6]Fevereiro!$E$6</f>
        <v>58.791666666666664</v>
      </c>
      <c r="D10" s="15">
        <f>[6]Fevereiro!$E$7</f>
        <v>57.708333333333336</v>
      </c>
      <c r="E10" s="15">
        <f>[6]Fevereiro!$E$8</f>
        <v>57.041666666666664</v>
      </c>
      <c r="F10" s="15">
        <f>[6]Fevereiro!$E$9</f>
        <v>59.583333333333336</v>
      </c>
      <c r="G10" s="15">
        <f>[6]Fevereiro!$E$10</f>
        <v>54.166666666666664</v>
      </c>
      <c r="H10" s="15">
        <f>[6]Fevereiro!$E$11</f>
        <v>65.041666666666671</v>
      </c>
      <c r="I10" s="15">
        <f>[6]Fevereiro!$E$12</f>
        <v>71.208333333333329</v>
      </c>
      <c r="J10" s="15">
        <f>[6]Fevereiro!$E$13</f>
        <v>77.583333333333329</v>
      </c>
      <c r="K10" s="15">
        <f>[6]Fevereiro!$E$14</f>
        <v>78.125</v>
      </c>
      <c r="L10" s="15">
        <f>[6]Fevereiro!$E$15</f>
        <v>86.041666666666671</v>
      </c>
      <c r="M10" s="15">
        <f>[6]Fevereiro!$E$16</f>
        <v>89.458333333333329</v>
      </c>
      <c r="N10" s="15">
        <f>[6]Fevereiro!$E$17</f>
        <v>84.583333333333329</v>
      </c>
      <c r="O10" s="15">
        <f>[6]Fevereiro!$E$18</f>
        <v>78.25</v>
      </c>
      <c r="P10" s="15">
        <f>[6]Fevereiro!$E$19</f>
        <v>77.166666666666671</v>
      </c>
      <c r="Q10" s="15">
        <f>[6]Fevereiro!$E$20</f>
        <v>74.083333333333329</v>
      </c>
      <c r="R10" s="15">
        <f>[6]Fevereiro!$E$21</f>
        <v>75.375</v>
      </c>
      <c r="S10" s="15">
        <f>[6]Fevereiro!$E$22</f>
        <v>85.875</v>
      </c>
      <c r="T10" s="15">
        <f>[6]Fevereiro!$E$23</f>
        <v>85.958333333333329</v>
      </c>
      <c r="U10" s="15">
        <f>[6]Fevereiro!$E$24</f>
        <v>90.583333333333329</v>
      </c>
      <c r="V10" s="15">
        <f>[6]Fevereiro!$E$25</f>
        <v>78.708333333333329</v>
      </c>
      <c r="W10" s="15">
        <f>[6]Fevereiro!$E$26</f>
        <v>62.291666666666664</v>
      </c>
      <c r="X10" s="15">
        <f>[6]Fevereiro!$E$27</f>
        <v>52.208333333333336</v>
      </c>
      <c r="Y10" s="15">
        <f>[6]Fevereiro!$E$28</f>
        <v>69.083333333333329</v>
      </c>
      <c r="Z10" s="15">
        <f>[6]Fevereiro!$E$29</f>
        <v>78.625</v>
      </c>
      <c r="AA10" s="15">
        <f>[6]Fevereiro!$E$30</f>
        <v>85.041666666666671</v>
      </c>
      <c r="AB10" s="15">
        <f>[6]Fevereiro!$E$31</f>
        <v>79.541666666666671</v>
      </c>
      <c r="AC10" s="15">
        <f>[6]Fevereiro!$E$32</f>
        <v>79.5</v>
      </c>
      <c r="AD10" s="27">
        <f t="shared" si="1"/>
        <v>74.004464285714292</v>
      </c>
    </row>
    <row r="11" spans="1:32" ht="17.100000000000001" customHeight="1" x14ac:dyDescent="0.2">
      <c r="A11" s="133" t="s">
        <v>3</v>
      </c>
      <c r="B11" s="15">
        <f>[7]Fevereiro!$E$5</f>
        <v>77.791666666666671</v>
      </c>
      <c r="C11" s="15">
        <f>[7]Fevereiro!$E$6</f>
        <v>60.333333333333336</v>
      </c>
      <c r="D11" s="15">
        <f>[7]Fevereiro!$E$7</f>
        <v>64.958333333333329</v>
      </c>
      <c r="E11" s="15">
        <f>[7]Fevereiro!$E$8</f>
        <v>67.333333333333329</v>
      </c>
      <c r="F11" s="15">
        <f>[7]Fevereiro!$E$9</f>
        <v>69.541666666666671</v>
      </c>
      <c r="G11" s="15">
        <f>[7]Fevereiro!$E$10</f>
        <v>62.958333333333336</v>
      </c>
      <c r="H11" s="15">
        <f>[7]Fevereiro!$E$11</f>
        <v>68.291666666666671</v>
      </c>
      <c r="I11" s="15">
        <f>[7]Fevereiro!$E$12</f>
        <v>71</v>
      </c>
      <c r="J11" s="15">
        <f>[7]Fevereiro!$E$13</f>
        <v>70.125</v>
      </c>
      <c r="K11" s="15">
        <f>[7]Fevereiro!$E$14</f>
        <v>82.375</v>
      </c>
      <c r="L11" s="15">
        <f>[7]Fevereiro!$E$15</f>
        <v>79.291666666666671</v>
      </c>
      <c r="M11" s="15">
        <f>[7]Fevereiro!$E$16</f>
        <v>79.083333333333329</v>
      </c>
      <c r="N11" s="15">
        <f>[7]Fevereiro!$E$17</f>
        <v>83.833333333333329</v>
      </c>
      <c r="O11" s="15">
        <f>[7]Fevereiro!$E$18</f>
        <v>80.875</v>
      </c>
      <c r="P11" s="15">
        <f>[7]Fevereiro!$E$19</f>
        <v>78.083333333333329</v>
      </c>
      <c r="Q11" s="15">
        <f>[7]Fevereiro!$E$20</f>
        <v>70.125</v>
      </c>
      <c r="R11" s="15">
        <f>[7]Fevereiro!$E$21</f>
        <v>72.458333333333329</v>
      </c>
      <c r="S11" s="15">
        <f>[7]Fevereiro!$E$22</f>
        <v>85.708333333333329</v>
      </c>
      <c r="T11" s="15">
        <f>[7]Fevereiro!$E$23</f>
        <v>77.708333333333329</v>
      </c>
      <c r="U11" s="15">
        <f>[7]Fevereiro!$E$24</f>
        <v>81.416666666666671</v>
      </c>
      <c r="V11" s="15">
        <f>[7]Fevereiro!$E$25</f>
        <v>74.125</v>
      </c>
      <c r="W11" s="15">
        <f>[7]Fevereiro!$E$26</f>
        <v>68.958333333333329</v>
      </c>
      <c r="X11" s="15">
        <f>[7]Fevereiro!$E$27</f>
        <v>64.875</v>
      </c>
      <c r="Y11" s="15">
        <f>[7]Fevereiro!$E$28</f>
        <v>77.958333333333329</v>
      </c>
      <c r="Z11" s="15">
        <f>[7]Fevereiro!$E$29</f>
        <v>86.458333333333329</v>
      </c>
      <c r="AA11" s="15">
        <f>[7]Fevereiro!$E$30</f>
        <v>79.5</v>
      </c>
      <c r="AB11" s="15">
        <f>[7]Fevereiro!$E$31</f>
        <v>80</v>
      </c>
      <c r="AC11" s="15">
        <f>[7]Fevereiro!$E$32</f>
        <v>79.5</v>
      </c>
      <c r="AD11" s="27">
        <f t="shared" si="1"/>
        <v>74.809523809523782</v>
      </c>
    </row>
    <row r="12" spans="1:32" ht="17.100000000000001" customHeight="1" x14ac:dyDescent="0.2">
      <c r="A12" s="133" t="s">
        <v>4</v>
      </c>
      <c r="B12" s="15">
        <f>[8]Fevereiro!$E$5</f>
        <v>81.916666666666671</v>
      </c>
      <c r="C12" s="15">
        <f>[8]Fevereiro!$E$6</f>
        <v>67.583333333333329</v>
      </c>
      <c r="D12" s="15">
        <f>[8]Fevereiro!$E$7</f>
        <v>66.25</v>
      </c>
      <c r="E12" s="15">
        <f>[8]Fevereiro!$E$8</f>
        <v>72</v>
      </c>
      <c r="F12" s="15">
        <f>[8]Fevereiro!$E$9</f>
        <v>67.916666666666671</v>
      </c>
      <c r="G12" s="15">
        <f>[8]Fevereiro!$E$10</f>
        <v>62.25</v>
      </c>
      <c r="H12" s="15">
        <f>[8]Fevereiro!$E$11</f>
        <v>69.625</v>
      </c>
      <c r="I12" s="15">
        <f>[8]Fevereiro!$E$12</f>
        <v>73.666666666666671</v>
      </c>
      <c r="J12" s="15">
        <f>[8]Fevereiro!$E$13</f>
        <v>81</v>
      </c>
      <c r="K12" s="15">
        <f>[8]Fevereiro!$E$14</f>
        <v>81.416666666666671</v>
      </c>
      <c r="L12" s="15">
        <f>[8]Fevereiro!$E$15</f>
        <v>86.291666666666671</v>
      </c>
      <c r="M12" s="15">
        <f>[8]Fevereiro!$E$16</f>
        <v>83.833333333333329</v>
      </c>
      <c r="N12" s="15">
        <f>[8]Fevereiro!$E$17</f>
        <v>83.833333333333329</v>
      </c>
      <c r="O12" s="15">
        <f>[8]Fevereiro!$E$18</f>
        <v>85.875</v>
      </c>
      <c r="P12" s="15">
        <f>[8]Fevereiro!$E$19</f>
        <v>79.125</v>
      </c>
      <c r="Q12" s="15">
        <f>[8]Fevereiro!$E$20</f>
        <v>73.375</v>
      </c>
      <c r="R12" s="15">
        <f>[8]Fevereiro!$E$21</f>
        <v>77.125</v>
      </c>
      <c r="S12" s="15">
        <f>[8]Fevereiro!$E$22</f>
        <v>80.666666666666671</v>
      </c>
      <c r="T12" s="15">
        <f>[8]Fevereiro!$E$23</f>
        <v>81.125</v>
      </c>
      <c r="U12" s="15">
        <f>[8]Fevereiro!$E$24</f>
        <v>82.708333333333329</v>
      </c>
      <c r="V12" s="15">
        <f>[8]Fevereiro!$E$25</f>
        <v>79.125</v>
      </c>
      <c r="W12" s="15">
        <f>[8]Fevereiro!$E$26</f>
        <v>73.875</v>
      </c>
      <c r="X12" s="15">
        <f>[8]Fevereiro!$E$27</f>
        <v>65.916666666666671</v>
      </c>
      <c r="Y12" s="15">
        <f>[8]Fevereiro!$E$28</f>
        <v>81.958333333333329</v>
      </c>
      <c r="Z12" s="15">
        <f>[8]Fevereiro!$E$29</f>
        <v>86.75</v>
      </c>
      <c r="AA12" s="15">
        <f>[8]Fevereiro!$E$30</f>
        <v>85.083333333333329</v>
      </c>
      <c r="AB12" s="15">
        <f>[8]Fevereiro!$E$31</f>
        <v>84.416666666666671</v>
      </c>
      <c r="AC12" s="15">
        <f>[8]Fevereiro!$E$32</f>
        <v>79.958333333333329</v>
      </c>
      <c r="AD12" s="27">
        <f t="shared" si="1"/>
        <v>77.666666666666671</v>
      </c>
    </row>
    <row r="13" spans="1:32" ht="17.100000000000001" customHeight="1" x14ac:dyDescent="0.2">
      <c r="A13" s="133" t="s">
        <v>5</v>
      </c>
      <c r="B13" s="15">
        <f>[9]Fevereiro!$E$5</f>
        <v>81.739130434782609</v>
      </c>
      <c r="C13" s="15">
        <f>[9]Fevereiro!$E$6</f>
        <v>85.764705882352942</v>
      </c>
      <c r="D13" s="15">
        <f>[9]Fevereiro!$E$7</f>
        <v>58.714285714285715</v>
      </c>
      <c r="E13" s="15">
        <f>[9]Fevereiro!$E$8</f>
        <v>56.166666666666664</v>
      </c>
      <c r="F13" s="15">
        <f>[9]Fevereiro!$E$9</f>
        <v>49.869565217391305</v>
      </c>
      <c r="G13" s="15">
        <f>[9]Fevereiro!$E$10</f>
        <v>55.631578947368418</v>
      </c>
      <c r="H13" s="15">
        <f>[9]Fevereiro!$E$11</f>
        <v>65.666666666666671</v>
      </c>
      <c r="I13" s="15">
        <f>[9]Fevereiro!$E$12</f>
        <v>77.642857142857139</v>
      </c>
      <c r="J13" s="15">
        <f>[9]Fevereiro!$E$13</f>
        <v>74.785714285714292</v>
      </c>
      <c r="K13" s="15">
        <f>[9]Fevereiro!$E$14</f>
        <v>84.8125</v>
      </c>
      <c r="L13" s="15">
        <f>[9]Fevereiro!$E$15</f>
        <v>77.92307692307692</v>
      </c>
      <c r="M13" s="15">
        <f>[9]Fevereiro!$E$16</f>
        <v>81.349999999999994</v>
      </c>
      <c r="N13" s="15">
        <f>[9]Fevereiro!$E$17</f>
        <v>79.238095238095241</v>
      </c>
      <c r="O13" s="15">
        <f>[9]Fevereiro!$E$18</f>
        <v>73.173913043478265</v>
      </c>
      <c r="P13" s="15">
        <f>[9]Fevereiro!$E$19</f>
        <v>74.333333333333329</v>
      </c>
      <c r="Q13" s="15">
        <f>[9]Fevereiro!$E$20</f>
        <v>73.333333333333329</v>
      </c>
      <c r="R13" s="15">
        <f>[9]Fevereiro!$E$21</f>
        <v>74.588235294117652</v>
      </c>
      <c r="S13" s="15">
        <f>[9]Fevereiro!$E$22</f>
        <v>83.6</v>
      </c>
      <c r="T13" s="15">
        <f>[9]Fevereiro!$E$23</f>
        <v>76.5625</v>
      </c>
      <c r="U13" s="15">
        <f>[9]Fevereiro!$E$24</f>
        <v>77.608695652173907</v>
      </c>
      <c r="V13" s="15">
        <f>[9]Fevereiro!$E$25</f>
        <v>84.391304347826093</v>
      </c>
      <c r="W13" s="15">
        <f>[9]Fevereiro!$E$26</f>
        <v>65.111111111111114</v>
      </c>
      <c r="X13" s="15">
        <f>[9]Fevereiro!$E$27</f>
        <v>49.652173913043477</v>
      </c>
      <c r="Y13" s="15">
        <f>[9]Fevereiro!$E$28</f>
        <v>57.294117647058826</v>
      </c>
      <c r="Z13" s="15">
        <f>[9]Fevereiro!$E$29</f>
        <v>77.538461538461533</v>
      </c>
      <c r="AA13" s="15">
        <f>[9]Fevereiro!$E$30</f>
        <v>80.099999999999994</v>
      </c>
      <c r="AB13" s="15">
        <f>[9]Fevereiro!$E$31</f>
        <v>77.266666666666666</v>
      </c>
      <c r="AC13" s="15">
        <f>[9]Fevereiro!$E$32</f>
        <v>74.21052631578948</v>
      </c>
      <c r="AD13" s="27">
        <f t="shared" si="1"/>
        <v>72.431043404130392</v>
      </c>
      <c r="AF13" s="23" t="s">
        <v>50</v>
      </c>
    </row>
    <row r="14" spans="1:32" ht="17.100000000000001" customHeight="1" x14ac:dyDescent="0.2">
      <c r="A14" s="133" t="s">
        <v>48</v>
      </c>
      <c r="B14" s="15">
        <f>[10]Fevereiro!$E$5</f>
        <v>86.458333333333329</v>
      </c>
      <c r="C14" s="15">
        <f>[10]Fevereiro!$E$6</f>
        <v>70.291666666666671</v>
      </c>
      <c r="D14" s="15">
        <f>[10]Fevereiro!$E$7</f>
        <v>64.416666666666671</v>
      </c>
      <c r="E14" s="15">
        <f>[10]Fevereiro!$E$8</f>
        <v>68.541666666666671</v>
      </c>
      <c r="F14" s="15">
        <f>[10]Fevereiro!$E$9</f>
        <v>67.166666666666671</v>
      </c>
      <c r="G14" s="15">
        <f>[10]Fevereiro!$E$10</f>
        <v>64.416666666666671</v>
      </c>
      <c r="H14" s="15">
        <f>[10]Fevereiro!$E$11</f>
        <v>70.041666666666671</v>
      </c>
      <c r="I14" s="15">
        <f>[10]Fevereiro!$E$12</f>
        <v>78.125</v>
      </c>
      <c r="J14" s="15">
        <f>[10]Fevereiro!$E$13</f>
        <v>83.708333333333329</v>
      </c>
      <c r="K14" s="15">
        <f>[10]Fevereiro!$E$14</f>
        <v>85.5</v>
      </c>
      <c r="L14" s="15">
        <f>[10]Fevereiro!$E$15</f>
        <v>89.833333333333329</v>
      </c>
      <c r="M14" s="15">
        <f>[10]Fevereiro!$E$16</f>
        <v>84.5</v>
      </c>
      <c r="N14" s="15">
        <f>[10]Fevereiro!$E$17</f>
        <v>82.541666666666671</v>
      </c>
      <c r="O14" s="15">
        <f>[10]Fevereiro!$E$18</f>
        <v>86.375</v>
      </c>
      <c r="P14" s="15">
        <f>[10]Fevereiro!$E$19</f>
        <v>79.25</v>
      </c>
      <c r="Q14" s="15">
        <f>[10]Fevereiro!$E$20</f>
        <v>70.75</v>
      </c>
      <c r="R14" s="15">
        <f>[10]Fevereiro!$E$21</f>
        <v>80.25</v>
      </c>
      <c r="S14" s="15">
        <f>[10]Fevereiro!$E$22</f>
        <v>81.5</v>
      </c>
      <c r="T14" s="15">
        <f>[10]Fevereiro!$E$23</f>
        <v>82.541666666666671</v>
      </c>
      <c r="U14" s="15">
        <f>[10]Fevereiro!$E$24</f>
        <v>83.333333333333329</v>
      </c>
      <c r="V14" s="15">
        <f>[10]Fevereiro!$E$25</f>
        <v>86.541666666666671</v>
      </c>
      <c r="W14" s="15">
        <f>[10]Fevereiro!$E$26</f>
        <v>77.208333333333329</v>
      </c>
      <c r="X14" s="15">
        <f>[10]Fevereiro!$E$27</f>
        <v>69.458333333333329</v>
      </c>
      <c r="Y14" s="15">
        <f>[10]Fevereiro!$E$28</f>
        <v>79.166666666666671</v>
      </c>
      <c r="Z14" s="15">
        <f>[10]Fevereiro!$E$29</f>
        <v>90.333333333333329</v>
      </c>
      <c r="AA14" s="15">
        <f>[10]Fevereiro!$E$30</f>
        <v>90.875</v>
      </c>
      <c r="AB14" s="15">
        <f>[10]Fevereiro!$E$31</f>
        <v>79.5</v>
      </c>
      <c r="AC14" s="15">
        <f>[10]Fevereiro!$E$32</f>
        <v>80.5</v>
      </c>
      <c r="AD14" s="27">
        <f t="shared" si="1"/>
        <v>79.040178571428569</v>
      </c>
    </row>
    <row r="15" spans="1:32" ht="17.100000000000001" customHeight="1" x14ac:dyDescent="0.2">
      <c r="A15" s="133" t="s">
        <v>6</v>
      </c>
      <c r="B15" s="15">
        <f>[11]Fevereiro!$E$5</f>
        <v>81.5</v>
      </c>
      <c r="C15" s="15">
        <f>[11]Fevereiro!$E$6</f>
        <v>76</v>
      </c>
      <c r="D15" s="15">
        <f>[11]Fevereiro!$E$7</f>
        <v>70.75</v>
      </c>
      <c r="E15" s="15">
        <f>[11]Fevereiro!$E$8</f>
        <v>70.375</v>
      </c>
      <c r="F15" s="15">
        <f>[11]Fevereiro!$E$9</f>
        <v>72.833333333333329</v>
      </c>
      <c r="G15" s="15">
        <f>[11]Fevereiro!$E$10</f>
        <v>76.125</v>
      </c>
      <c r="H15" s="15">
        <f>[11]Fevereiro!$E$11</f>
        <v>76.791666666666671</v>
      </c>
      <c r="I15" s="15">
        <f>[11]Fevereiro!$E$12</f>
        <v>85.291666666666671</v>
      </c>
      <c r="J15" s="15">
        <f>[11]Fevereiro!$E$13</f>
        <v>82.875</v>
      </c>
      <c r="K15" s="15">
        <f>[11]Fevereiro!$E$14</f>
        <v>93.875</v>
      </c>
      <c r="L15" s="15">
        <f>[11]Fevereiro!$E$15</f>
        <v>87.458333333333329</v>
      </c>
      <c r="M15" s="15">
        <f>[11]Fevereiro!$E$16</f>
        <v>83.541666666666671</v>
      </c>
      <c r="N15" s="15">
        <f>[11]Fevereiro!$E$17</f>
        <v>80.375</v>
      </c>
      <c r="O15" s="15">
        <f>[11]Fevereiro!$E$18</f>
        <v>78.166666666666671</v>
      </c>
      <c r="P15" s="15">
        <f>[11]Fevereiro!$E$19</f>
        <v>79.75</v>
      </c>
      <c r="Q15" s="15">
        <f>[11]Fevereiro!$E$20</f>
        <v>81.791666666666671</v>
      </c>
      <c r="R15" s="15">
        <f>[11]Fevereiro!$E$21</f>
        <v>80.291666666666671</v>
      </c>
      <c r="S15" s="15">
        <f>[11]Fevereiro!$E$22</f>
        <v>84.625</v>
      </c>
      <c r="T15" s="15">
        <f>[11]Fevereiro!$E$23</f>
        <v>85.666666666666671</v>
      </c>
      <c r="U15" s="15">
        <f>[11]Fevereiro!$E$24</f>
        <v>89.458333333333329</v>
      </c>
      <c r="V15" s="15">
        <f>[11]Fevereiro!$E$25</f>
        <v>93.25</v>
      </c>
      <c r="W15" s="15">
        <f>[11]Fevereiro!$E$26</f>
        <v>79.166666666666671</v>
      </c>
      <c r="X15" s="15">
        <f>[11]Fevereiro!$E$27</f>
        <v>74.916666666666671</v>
      </c>
      <c r="Y15" s="15">
        <f>[11]Fevereiro!$E$28</f>
        <v>82.916666666666671</v>
      </c>
      <c r="Z15" s="15">
        <f>[11]Fevereiro!$E$29</f>
        <v>82.458333333333329</v>
      </c>
      <c r="AA15" s="15">
        <f>[11]Fevereiro!$E$30</f>
        <v>92.75</v>
      </c>
      <c r="AB15" s="15">
        <f>[11]Fevereiro!$E$31</f>
        <v>82.916666666666671</v>
      </c>
      <c r="AC15" s="15">
        <f>[11]Fevereiro!$E$32</f>
        <v>79.791666666666671</v>
      </c>
      <c r="AD15" s="27">
        <f t="shared" si="1"/>
        <v>81.632440476190467</v>
      </c>
    </row>
    <row r="16" spans="1:32" ht="17.100000000000001" customHeight="1" x14ac:dyDescent="0.2">
      <c r="A16" s="133" t="s">
        <v>7</v>
      </c>
      <c r="B16" s="15">
        <f>[12]Fevereiro!$E$5</f>
        <v>71.083333333333329</v>
      </c>
      <c r="C16" s="15">
        <f>[12]Fevereiro!$E$6</f>
        <v>62.625</v>
      </c>
      <c r="D16" s="15">
        <f>[12]Fevereiro!$E$7</f>
        <v>60.375</v>
      </c>
      <c r="E16" s="15">
        <f>[12]Fevereiro!$E$8</f>
        <v>51.958333333333336</v>
      </c>
      <c r="F16" s="15">
        <f>[12]Fevereiro!$E$9</f>
        <v>59.25</v>
      </c>
      <c r="G16" s="15">
        <f>[12]Fevereiro!$E$10</f>
        <v>54.666666666666664</v>
      </c>
      <c r="H16" s="15">
        <f>[12]Fevereiro!$E$11</f>
        <v>57.708333333333336</v>
      </c>
      <c r="I16" s="15">
        <f>[12]Fevereiro!$E$12</f>
        <v>72.625</v>
      </c>
      <c r="J16" s="15">
        <f>[12]Fevereiro!$E$13</f>
        <v>76.916666666666671</v>
      </c>
      <c r="K16" s="15">
        <f>[12]Fevereiro!$E$14</f>
        <v>89.208333333333329</v>
      </c>
      <c r="L16" s="15">
        <f>[12]Fevereiro!$E$15</f>
        <v>89.916666666666671</v>
      </c>
      <c r="M16" s="15">
        <f>[12]Fevereiro!$E$16</f>
        <v>89.083333333333329</v>
      </c>
      <c r="N16" s="15">
        <f>[12]Fevereiro!$E$17</f>
        <v>77.125</v>
      </c>
      <c r="O16" s="15">
        <f>[12]Fevereiro!$E$18</f>
        <v>77.708333333333329</v>
      </c>
      <c r="P16" s="15">
        <f>[12]Fevereiro!$E$19</f>
        <v>75.727272727272734</v>
      </c>
      <c r="Q16" s="15">
        <f>[12]Fevereiro!$E$20</f>
        <v>74.375</v>
      </c>
      <c r="R16" s="15">
        <f>[12]Fevereiro!$E$21</f>
        <v>86.125</v>
      </c>
      <c r="S16" s="15">
        <f>[12]Fevereiro!$E$22</f>
        <v>88</v>
      </c>
      <c r="T16" s="15">
        <f>[12]Fevereiro!$E$23</f>
        <v>90</v>
      </c>
      <c r="U16" s="15">
        <f>[12]Fevereiro!$E$24</f>
        <v>90.708333333333329</v>
      </c>
      <c r="V16" s="15">
        <f>[12]Fevereiro!$E$25</f>
        <v>73.375</v>
      </c>
      <c r="W16" s="15">
        <f>[12]Fevereiro!$E$26</f>
        <v>58.625</v>
      </c>
      <c r="X16" s="15">
        <f>[12]Fevereiro!$E$27</f>
        <v>52</v>
      </c>
      <c r="Y16" s="15">
        <f>[12]Fevereiro!$E$28</f>
        <v>53.125</v>
      </c>
      <c r="Z16" s="15">
        <f>[12]Fevereiro!$E$29</f>
        <v>71.333333333333329</v>
      </c>
      <c r="AA16" s="15">
        <f>[12]Fevereiro!$E$30</f>
        <v>77.375</v>
      </c>
      <c r="AB16" s="15">
        <f>[12]Fevereiro!$E$31</f>
        <v>90.708333333333329</v>
      </c>
      <c r="AC16" s="15">
        <f>[12]Fevereiro!$E$32</f>
        <v>83.727272727272734</v>
      </c>
      <c r="AD16" s="27">
        <f t="shared" si="1"/>
        <v>73.409090909090892</v>
      </c>
    </row>
    <row r="17" spans="1:35" ht="17.100000000000001" customHeight="1" x14ac:dyDescent="0.2">
      <c r="A17" s="133" t="s">
        <v>8</v>
      </c>
      <c r="B17" s="15">
        <f>[13]Fevereiro!$E$5</f>
        <v>71.5</v>
      </c>
      <c r="C17" s="15">
        <f>[13]Fevereiro!$E$6</f>
        <v>70.125</v>
      </c>
      <c r="D17" s="15">
        <f>[13]Fevereiro!$E$7</f>
        <v>69.208333333333329</v>
      </c>
      <c r="E17" s="15">
        <f>[13]Fevereiro!$E$8</f>
        <v>60.041666666666664</v>
      </c>
      <c r="F17" s="15">
        <f>[13]Fevereiro!$E$9</f>
        <v>64.041666666666671</v>
      </c>
      <c r="G17" s="15">
        <f>[13]Fevereiro!$E$10</f>
        <v>61.791666666666664</v>
      </c>
      <c r="H17" s="15">
        <f>[13]Fevereiro!$E$11</f>
        <v>57.833333333333336</v>
      </c>
      <c r="I17" s="15">
        <f>[13]Fevereiro!$E$12</f>
        <v>76.083333333333329</v>
      </c>
      <c r="J17" s="15">
        <f>[13]Fevereiro!$E$13</f>
        <v>78.625</v>
      </c>
      <c r="K17" s="15">
        <f>[13]Fevereiro!$E$14</f>
        <v>92.458333333333329</v>
      </c>
      <c r="L17" s="15">
        <f>[13]Fevereiro!$E$15</f>
        <v>87.166666666666671</v>
      </c>
      <c r="M17" s="15">
        <f>[13]Fevereiro!$E$16</f>
        <v>86.826086956521735</v>
      </c>
      <c r="N17" s="15">
        <f>[13]Fevereiro!$E$17</f>
        <v>77.916666666666671</v>
      </c>
      <c r="O17" s="15">
        <f>[13]Fevereiro!$E$18</f>
        <v>77.333333333333329</v>
      </c>
      <c r="P17" s="15">
        <f>[13]Fevereiro!$E$19</f>
        <v>73.833333333333329</v>
      </c>
      <c r="Q17" s="15">
        <f>[13]Fevereiro!$E$20</f>
        <v>73.416666666666671</v>
      </c>
      <c r="R17" s="15">
        <f>[13]Fevereiro!$E$21</f>
        <v>84.291666666666671</v>
      </c>
      <c r="S17" s="15">
        <f>[13]Fevereiro!$E$22</f>
        <v>88.181818181818187</v>
      </c>
      <c r="T17" s="15">
        <f>[13]Fevereiro!$E$23</f>
        <v>95.235294117647058</v>
      </c>
      <c r="U17" s="15">
        <f>[13]Fevereiro!$E$24</f>
        <v>85.45</v>
      </c>
      <c r="V17" s="15">
        <f>[13]Fevereiro!$E$25</f>
        <v>69.526315789473685</v>
      </c>
      <c r="W17" s="15">
        <f>[13]Fevereiro!$E$26</f>
        <v>58.791666666666664</v>
      </c>
      <c r="X17" s="15">
        <f>[13]Fevereiro!$E$27</f>
        <v>56.666666666666664</v>
      </c>
      <c r="Y17" s="15">
        <f>[13]Fevereiro!$E$28</f>
        <v>59.5</v>
      </c>
      <c r="Z17" s="15">
        <f>[13]Fevereiro!$E$29</f>
        <v>67.958333333333329</v>
      </c>
      <c r="AA17" s="15">
        <f>[13]Fevereiro!$E$30</f>
        <v>76.833333333333329</v>
      </c>
      <c r="AB17" s="15">
        <f>[13]Fevereiro!$E$31</f>
        <v>85.666666666666671</v>
      </c>
      <c r="AC17" s="15">
        <f>[13]Fevereiro!$E$32</f>
        <v>89.75</v>
      </c>
      <c r="AD17" s="27">
        <f t="shared" si="1"/>
        <v>74.859030299242661</v>
      </c>
    </row>
    <row r="18" spans="1:35" ht="17.100000000000001" customHeight="1" x14ac:dyDescent="0.2">
      <c r="A18" s="133" t="s">
        <v>9</v>
      </c>
      <c r="B18" s="15">
        <f>[14]Fevereiro!$E$5</f>
        <v>65.625</v>
      </c>
      <c r="C18" s="15">
        <f>[14]Fevereiro!$E$6</f>
        <v>61.916666666666664</v>
      </c>
      <c r="D18" s="15">
        <f>[14]Fevereiro!$E$7</f>
        <v>59.041666666666664</v>
      </c>
      <c r="E18" s="15">
        <f>[14]Fevereiro!$E$8</f>
        <v>53.375</v>
      </c>
      <c r="F18" s="15">
        <f>[14]Fevereiro!$E$9</f>
        <v>57.083333333333336</v>
      </c>
      <c r="G18" s="15">
        <f>[14]Fevereiro!$E$10</f>
        <v>52.25</v>
      </c>
      <c r="H18" s="15">
        <f>[14]Fevereiro!$E$11</f>
        <v>47.125</v>
      </c>
      <c r="I18" s="15">
        <f>[14]Fevereiro!$E$12</f>
        <v>63.041666666666664</v>
      </c>
      <c r="J18" s="15">
        <f>[14]Fevereiro!$E$13</f>
        <v>72.291666666666671</v>
      </c>
      <c r="K18" s="15">
        <f>[14]Fevereiro!$E$14</f>
        <v>86.666666666666671</v>
      </c>
      <c r="L18" s="15">
        <f>[14]Fevereiro!$E$15</f>
        <v>83.375</v>
      </c>
      <c r="M18" s="15">
        <f>[14]Fevereiro!$E$16</f>
        <v>90.791666666666671</v>
      </c>
      <c r="N18" s="15">
        <f>[14]Fevereiro!$E$17</f>
        <v>81</v>
      </c>
      <c r="O18" s="15">
        <f>[14]Fevereiro!$E$18</f>
        <v>77.916666666666671</v>
      </c>
      <c r="P18" s="15">
        <f>[14]Fevereiro!$E$19</f>
        <v>70.25</v>
      </c>
      <c r="Q18" s="15">
        <f>[14]Fevereiro!$E$20</f>
        <v>69.083333333333329</v>
      </c>
      <c r="R18" s="15">
        <f>[14]Fevereiro!$E$21</f>
        <v>85.041666666666671</v>
      </c>
      <c r="S18" s="15">
        <f>[14]Fevereiro!$E$22</f>
        <v>85.291666666666671</v>
      </c>
      <c r="T18" s="15">
        <f>[14]Fevereiro!$E$23</f>
        <v>91.041666666666671</v>
      </c>
      <c r="U18" s="15">
        <f>[14]Fevereiro!$E$24</f>
        <v>89.208333333333329</v>
      </c>
      <c r="V18" s="15">
        <f>[14]Fevereiro!$E$25</f>
        <v>74.416666666666671</v>
      </c>
      <c r="W18" s="15">
        <f>[14]Fevereiro!$E$26</f>
        <v>52.958333333333336</v>
      </c>
      <c r="X18" s="15">
        <f>[14]Fevereiro!$E$27</f>
        <v>48.166666666666664</v>
      </c>
      <c r="Y18" s="15">
        <f>[14]Fevereiro!$E$28</f>
        <v>58.583333333333336</v>
      </c>
      <c r="Z18" s="15">
        <f>[14]Fevereiro!$E$29</f>
        <v>65.208333333333329</v>
      </c>
      <c r="AA18" s="15">
        <f>[14]Fevereiro!$E$30</f>
        <v>71.75</v>
      </c>
      <c r="AB18" s="15">
        <f>[14]Fevereiro!$E$31</f>
        <v>81.5</v>
      </c>
      <c r="AC18" s="15">
        <f>[14]Fevereiro!$E$32</f>
        <v>83.25</v>
      </c>
      <c r="AD18" s="27">
        <f t="shared" si="1"/>
        <v>70.616071428571431</v>
      </c>
    </row>
    <row r="19" spans="1:35" ht="17.100000000000001" customHeight="1" x14ac:dyDescent="0.2">
      <c r="A19" s="133" t="s">
        <v>47</v>
      </c>
      <c r="B19" s="15">
        <f>[15]Fevereiro!$E$5</f>
        <v>74.785714285714292</v>
      </c>
      <c r="C19" s="15">
        <f>[15]Fevereiro!$E$6</f>
        <v>71</v>
      </c>
      <c r="D19" s="15">
        <f>[15]Fevereiro!$E$7</f>
        <v>64.041666666666671</v>
      </c>
      <c r="E19" s="15">
        <f>[15]Fevereiro!$E$8</f>
        <v>62.666666666666664</v>
      </c>
      <c r="F19" s="15">
        <f>[15]Fevereiro!$E$9</f>
        <v>61.666666666666664</v>
      </c>
      <c r="G19" s="15">
        <f>[15]Fevereiro!$E$10</f>
        <v>63.583333333333336</v>
      </c>
      <c r="H19" s="15">
        <f>[15]Fevereiro!$E$11</f>
        <v>69.416666666666671</v>
      </c>
      <c r="I19" s="15">
        <f>[15]Fevereiro!$E$12</f>
        <v>73.791666666666671</v>
      </c>
      <c r="J19" s="15">
        <f>[15]Fevereiro!$E$13</f>
        <v>76.684210526315795</v>
      </c>
      <c r="K19" s="15">
        <f>[15]Fevereiro!$E$14</f>
        <v>76.75</v>
      </c>
      <c r="L19" s="15">
        <f>[15]Fevereiro!$E$15</f>
        <v>78.666666666666671</v>
      </c>
      <c r="M19" s="15" t="str">
        <f>[15]Fevereiro!$E$16</f>
        <v>*</v>
      </c>
      <c r="N19" s="15">
        <f>[15]Fevereiro!$E$17</f>
        <v>68.5</v>
      </c>
      <c r="O19" s="15">
        <f>[15]Fevereiro!$E$18</f>
        <v>74.222222222222229</v>
      </c>
      <c r="P19" s="15">
        <f>[15]Fevereiro!$E$19</f>
        <v>60.3</v>
      </c>
      <c r="Q19" s="15">
        <f>[15]Fevereiro!$E$20</f>
        <v>59.111111111111114</v>
      </c>
      <c r="R19" s="15">
        <f>[15]Fevereiro!$E$21</f>
        <v>69.333333333333329</v>
      </c>
      <c r="S19" s="15">
        <f>[15]Fevereiro!$E$22</f>
        <v>82.545454545454547</v>
      </c>
      <c r="T19" s="15">
        <f>[15]Fevereiro!$E$23</f>
        <v>78.36363636363636</v>
      </c>
      <c r="U19" s="15">
        <f>[15]Fevereiro!$E$24</f>
        <v>82</v>
      </c>
      <c r="V19" s="15">
        <f>[15]Fevereiro!$E$25</f>
        <v>57.6</v>
      </c>
      <c r="W19" s="15">
        <f>[15]Fevereiro!$E$26</f>
        <v>43.1</v>
      </c>
      <c r="X19" s="15">
        <f>[15]Fevereiro!$E$27</f>
        <v>37.18181818181818</v>
      </c>
      <c r="Y19" s="15">
        <f>[15]Fevereiro!$E$28</f>
        <v>40.5</v>
      </c>
      <c r="Z19" s="15">
        <f>[15]Fevereiro!$E$29</f>
        <v>66</v>
      </c>
      <c r="AA19" s="15" t="str">
        <f>[15]Fevereiro!$E$30</f>
        <v>*</v>
      </c>
      <c r="AB19" s="15">
        <f>[15]Fevereiro!$E$31</f>
        <v>72.125</v>
      </c>
      <c r="AC19" s="15">
        <f>[15]Fevereiro!$E$32</f>
        <v>64.428571428571431</v>
      </c>
      <c r="AD19" s="27">
        <f t="shared" si="1"/>
        <v>66.47555405121193</v>
      </c>
    </row>
    <row r="20" spans="1:35" ht="17.100000000000001" customHeight="1" x14ac:dyDescent="0.2">
      <c r="A20" s="133" t="s">
        <v>10</v>
      </c>
      <c r="B20" s="15">
        <f>[16]Fevereiro!$E$5</f>
        <v>69.625</v>
      </c>
      <c r="C20" s="15">
        <f>[16]Fevereiro!$E$6</f>
        <v>68.25</v>
      </c>
      <c r="D20" s="15">
        <f>[16]Fevereiro!$E$7</f>
        <v>65.166666666666671</v>
      </c>
      <c r="E20" s="15">
        <f>[16]Fevereiro!$E$8</f>
        <v>54.541666666666664</v>
      </c>
      <c r="F20" s="15">
        <f>[16]Fevereiro!$E$9</f>
        <v>62.875</v>
      </c>
      <c r="G20" s="15">
        <f>[16]Fevereiro!$E$10</f>
        <v>58.5</v>
      </c>
      <c r="H20" s="15">
        <f>[16]Fevereiro!$E$11</f>
        <v>61.25</v>
      </c>
      <c r="I20" s="15">
        <f>[16]Fevereiro!$E$12</f>
        <v>81.375</v>
      </c>
      <c r="J20" s="15">
        <f>[16]Fevereiro!$E$13</f>
        <v>80.791666666666671</v>
      </c>
      <c r="K20" s="15">
        <f>[16]Fevereiro!$E$14</f>
        <v>91.458333333333329</v>
      </c>
      <c r="L20" s="15">
        <f>[16]Fevereiro!$E$15</f>
        <v>90.541666666666671</v>
      </c>
      <c r="M20" s="15">
        <f>[16]Fevereiro!$E$16</f>
        <v>87.916666666666671</v>
      </c>
      <c r="N20" s="15">
        <f>[16]Fevereiro!$E$17</f>
        <v>75.666666666666671</v>
      </c>
      <c r="O20" s="15">
        <f>[16]Fevereiro!$E$18</f>
        <v>76.375</v>
      </c>
      <c r="P20" s="15">
        <f>[16]Fevereiro!$E$19</f>
        <v>71.708333333333329</v>
      </c>
      <c r="Q20" s="15">
        <f>[16]Fevereiro!$E$20</f>
        <v>70.416666666666671</v>
      </c>
      <c r="R20" s="15">
        <f>[16]Fevereiro!$E$21</f>
        <v>86.208333333333329</v>
      </c>
      <c r="S20" s="15">
        <f>[16]Fevereiro!$E$22</f>
        <v>86.25</v>
      </c>
      <c r="T20" s="15">
        <f>[16]Fevereiro!$E$23</f>
        <v>89.625</v>
      </c>
      <c r="U20" s="15">
        <f>[16]Fevereiro!$E$24</f>
        <v>85.75</v>
      </c>
      <c r="V20" s="15">
        <f>[16]Fevereiro!$E$25</f>
        <v>74.958333333333329</v>
      </c>
      <c r="W20" s="15">
        <f>[16]Fevereiro!$E$26</f>
        <v>58.375</v>
      </c>
      <c r="X20" s="15">
        <f>[16]Fevereiro!$E$27</f>
        <v>56.375</v>
      </c>
      <c r="Y20" s="15">
        <f>[16]Fevereiro!$E$28</f>
        <v>61.375</v>
      </c>
      <c r="Z20" s="15">
        <f>[16]Fevereiro!$E$29</f>
        <v>69.541666666666671</v>
      </c>
      <c r="AA20" s="15">
        <f>[16]Fevereiro!$E$30</f>
        <v>80.083333333333329</v>
      </c>
      <c r="AB20" s="15">
        <f>[16]Fevereiro!$E$31</f>
        <v>86.333333333333329</v>
      </c>
      <c r="AC20" s="15">
        <f>[16]Fevereiro!$E$32</f>
        <v>88</v>
      </c>
      <c r="AD20" s="27">
        <f t="shared" si="1"/>
        <v>74.619047619047606</v>
      </c>
    </row>
    <row r="21" spans="1:35" ht="17.100000000000001" customHeight="1" x14ac:dyDescent="0.2">
      <c r="A21" s="133" t="s">
        <v>11</v>
      </c>
      <c r="B21" s="15">
        <f>[17]Fevereiro!$E$5</f>
        <v>71.5625</v>
      </c>
      <c r="C21" s="15">
        <f>[17]Fevereiro!$E$6</f>
        <v>61.428571428571431</v>
      </c>
      <c r="D21" s="15">
        <f>[17]Fevereiro!$E$7</f>
        <v>63.727272727272727</v>
      </c>
      <c r="E21" s="15">
        <f>[17]Fevereiro!$E$8</f>
        <v>61.913043478260867</v>
      </c>
      <c r="F21" s="15">
        <f>[17]Fevereiro!$E$9</f>
        <v>63.458333333333336</v>
      </c>
      <c r="G21" s="15">
        <f>[17]Fevereiro!$E$10</f>
        <v>64.041666666666671</v>
      </c>
      <c r="H21" s="15">
        <f>[17]Fevereiro!$E$11</f>
        <v>73.416666666666671</v>
      </c>
      <c r="I21" s="15">
        <f>[17]Fevereiro!$E$12</f>
        <v>74.166666666666671</v>
      </c>
      <c r="J21" s="15">
        <f>[17]Fevereiro!$E$13</f>
        <v>79.208333333333329</v>
      </c>
      <c r="K21" s="15">
        <f>[17]Fevereiro!$E$14</f>
        <v>86.75</v>
      </c>
      <c r="L21" s="15">
        <f>[17]Fevereiro!$E$15</f>
        <v>82.791666666666671</v>
      </c>
      <c r="M21" s="15">
        <f>[17]Fevereiro!$E$16</f>
        <v>89.75</v>
      </c>
      <c r="N21" s="15">
        <f>[17]Fevereiro!$E$17</f>
        <v>78.36363636363636</v>
      </c>
      <c r="O21" s="15">
        <f>[17]Fevereiro!$E$18</f>
        <v>79.791666666666671</v>
      </c>
      <c r="P21" s="15">
        <f>[17]Fevereiro!$E$19</f>
        <v>75.833333333333329</v>
      </c>
      <c r="Q21" s="15">
        <f>[17]Fevereiro!$E$20</f>
        <v>76.625</v>
      </c>
      <c r="R21" s="15">
        <f>[17]Fevereiro!$E$21</f>
        <v>79</v>
      </c>
      <c r="S21" s="15">
        <f>[17]Fevereiro!$E$22</f>
        <v>83.615384615384613</v>
      </c>
      <c r="T21" s="15">
        <f>[17]Fevereiro!$E$23</f>
        <v>85.909090909090907</v>
      </c>
      <c r="U21" s="15">
        <f>[17]Fevereiro!$E$24</f>
        <v>83.375</v>
      </c>
      <c r="V21" s="15">
        <f>[17]Fevereiro!$E$25</f>
        <v>49.666666666666664</v>
      </c>
      <c r="W21" s="15">
        <f>[17]Fevereiro!$E$26</f>
        <v>53.65</v>
      </c>
      <c r="X21" s="15">
        <f>[17]Fevereiro!$E$27</f>
        <v>51.041666666666664</v>
      </c>
      <c r="Y21" s="15">
        <f>[17]Fevereiro!$E$28</f>
        <v>62.375</v>
      </c>
      <c r="Z21" s="15">
        <f>[17]Fevereiro!$E$29</f>
        <v>77.666666666666671</v>
      </c>
      <c r="AA21" s="15">
        <f>[17]Fevereiro!$E$30</f>
        <v>78.75</v>
      </c>
      <c r="AB21" s="15">
        <f>[17]Fevereiro!$E$31</f>
        <v>84.208333333333329</v>
      </c>
      <c r="AC21" s="15">
        <f>[17]Fevereiro!$E$32</f>
        <v>78.708333333333329</v>
      </c>
      <c r="AD21" s="27">
        <f t="shared" si="1"/>
        <v>73.242660697222036</v>
      </c>
    </row>
    <row r="22" spans="1:35" ht="17.100000000000001" customHeight="1" x14ac:dyDescent="0.2">
      <c r="A22" s="133" t="s">
        <v>12</v>
      </c>
      <c r="B22" s="15">
        <f>[18]Fevereiro!$E$5</f>
        <v>85.875</v>
      </c>
      <c r="C22" s="15">
        <f>[18]Fevereiro!$E$6</f>
        <v>68.4375</v>
      </c>
      <c r="D22" s="15">
        <f>[18]Fevereiro!$E$7</f>
        <v>56.176470588235297</v>
      </c>
      <c r="E22" s="15">
        <f>[18]Fevereiro!$E$8</f>
        <v>65.5</v>
      </c>
      <c r="F22" s="15">
        <f>[18]Fevereiro!$E$9</f>
        <v>62.333333333333336</v>
      </c>
      <c r="G22" s="15">
        <f>[18]Fevereiro!$E$10</f>
        <v>67.916666666666671</v>
      </c>
      <c r="H22" s="15">
        <f>[18]Fevereiro!$E$11</f>
        <v>76.541666666666671</v>
      </c>
      <c r="I22" s="15">
        <f>[18]Fevereiro!$E$12</f>
        <v>80</v>
      </c>
      <c r="J22" s="15">
        <f>[18]Fevereiro!$E$13</f>
        <v>73.352941176470594</v>
      </c>
      <c r="K22" s="15">
        <f>[18]Fevereiro!$E$14</f>
        <v>86.142857142857139</v>
      </c>
      <c r="L22" s="15">
        <f>[18]Fevereiro!$E$15</f>
        <v>83.666666666666671</v>
      </c>
      <c r="M22" s="15">
        <f>[18]Fevereiro!$E$16</f>
        <v>82.84615384615384</v>
      </c>
      <c r="N22" s="15">
        <f>[18]Fevereiro!$E$17</f>
        <v>74.764705882352942</v>
      </c>
      <c r="O22" s="15">
        <f>[18]Fevereiro!$E$18</f>
        <v>74.291666666666671</v>
      </c>
      <c r="P22" s="15">
        <f>[18]Fevereiro!$E$19</f>
        <v>77.416666666666671</v>
      </c>
      <c r="Q22" s="15">
        <f>[18]Fevereiro!$E$20</f>
        <v>73.714285714285708</v>
      </c>
      <c r="R22" s="15">
        <f>[18]Fevereiro!$E$21</f>
        <v>73.3</v>
      </c>
      <c r="S22" s="15">
        <f>[18]Fevereiro!$E$22</f>
        <v>86.125</v>
      </c>
      <c r="T22" s="15">
        <f>[18]Fevereiro!$E$23</f>
        <v>73.5</v>
      </c>
      <c r="U22" s="15">
        <f>[18]Fevereiro!$E$24</f>
        <v>86.78947368421052</v>
      </c>
      <c r="V22" s="15">
        <f>[18]Fevereiro!$E$25</f>
        <v>68.384615384615387</v>
      </c>
      <c r="W22" s="15">
        <f>[18]Fevereiro!$E$26</f>
        <v>69.772727272727266</v>
      </c>
      <c r="X22" s="15">
        <f>[18]Fevereiro!$E$27</f>
        <v>61.458333333333336</v>
      </c>
      <c r="Y22" s="15">
        <f>[18]Fevereiro!$E$28</f>
        <v>70.583333333333329</v>
      </c>
      <c r="Z22" s="15">
        <f>[18]Fevereiro!$E$29</f>
        <v>76.666666666666671</v>
      </c>
      <c r="AA22" s="15">
        <f>[18]Fevereiro!$E$30</f>
        <v>84.875</v>
      </c>
      <c r="AB22" s="15">
        <f>[18]Fevereiro!$E$31</f>
        <v>72.5</v>
      </c>
      <c r="AC22" s="15">
        <f>[18]Fevereiro!$E$32</f>
        <v>85.0625</v>
      </c>
      <c r="AD22" s="27">
        <f t="shared" si="1"/>
        <v>74.928365381853865</v>
      </c>
    </row>
    <row r="23" spans="1:35" ht="17.100000000000001" customHeight="1" x14ac:dyDescent="0.2">
      <c r="A23" s="133" t="s">
        <v>13</v>
      </c>
      <c r="B23" s="15">
        <f>[19]Fevereiro!$E$5</f>
        <v>87.5</v>
      </c>
      <c r="C23" s="15">
        <f>[19]Fevereiro!$E$6</f>
        <v>83.708333333333329</v>
      </c>
      <c r="D23" s="15">
        <f>[19]Fevereiro!$E$7</f>
        <v>71.291666666666671</v>
      </c>
      <c r="E23" s="15">
        <f>[19]Fevereiro!$E$8</f>
        <v>69.625</v>
      </c>
      <c r="F23" s="15">
        <f>[19]Fevereiro!$E$9</f>
        <v>70.625</v>
      </c>
      <c r="G23" s="15">
        <f>[19]Fevereiro!$E$10</f>
        <v>72.541666666666671</v>
      </c>
      <c r="H23" s="15">
        <f>[19]Fevereiro!$E$11</f>
        <v>79.291666666666671</v>
      </c>
      <c r="I23" s="15">
        <f>[19]Fevereiro!$E$12</f>
        <v>79.541666666666671</v>
      </c>
      <c r="J23" s="15">
        <f>[19]Fevereiro!$E$13</f>
        <v>81.083333333333329</v>
      </c>
      <c r="K23" s="15">
        <f>[19]Fevereiro!$E$14</f>
        <v>89.833333333333329</v>
      </c>
      <c r="L23" s="15">
        <f>[19]Fevereiro!$E$15</f>
        <v>91.833333333333329</v>
      </c>
      <c r="M23" s="15">
        <f>[19]Fevereiro!$E$16</f>
        <v>89.833333333333329</v>
      </c>
      <c r="N23" s="15">
        <f>[19]Fevereiro!$E$17</f>
        <v>84.375</v>
      </c>
      <c r="O23" s="15">
        <f>[19]Fevereiro!$E$18</f>
        <v>83.666666666666671</v>
      </c>
      <c r="P23" s="15">
        <f>[19]Fevereiro!$E$19</f>
        <v>83.625</v>
      </c>
      <c r="Q23" s="15">
        <f>[19]Fevereiro!$E$20</f>
        <v>77.75</v>
      </c>
      <c r="R23" s="15">
        <f>[19]Fevereiro!$E$21</f>
        <v>84.75</v>
      </c>
      <c r="S23" s="15">
        <f>[19]Fevereiro!$E$22</f>
        <v>90.625</v>
      </c>
      <c r="T23" s="15">
        <f>[19]Fevereiro!$E$23</f>
        <v>84.208333333333329</v>
      </c>
      <c r="U23" s="15">
        <f>[19]Fevereiro!$E$24</f>
        <v>83.833333333333329</v>
      </c>
      <c r="V23" s="15">
        <f>[19]Fevereiro!$E$25</f>
        <v>87.166666666666671</v>
      </c>
      <c r="W23" s="15">
        <f>[19]Fevereiro!$E$26</f>
        <v>75.791666666666671</v>
      </c>
      <c r="X23" s="15">
        <f>[19]Fevereiro!$E$27</f>
        <v>65.125</v>
      </c>
      <c r="Y23" s="15">
        <f>[19]Fevereiro!$E$28</f>
        <v>83.125</v>
      </c>
      <c r="Z23" s="15">
        <f>[19]Fevereiro!$E$29</f>
        <v>85.75</v>
      </c>
      <c r="AA23" s="15">
        <f>[19]Fevereiro!$E$30</f>
        <v>90.333333333333329</v>
      </c>
      <c r="AB23" s="15">
        <f>[19]Fevereiro!$E$31</f>
        <v>84.75</v>
      </c>
      <c r="AC23" s="15">
        <f>[19]Fevereiro!$E$32</f>
        <v>86.291666666666671</v>
      </c>
      <c r="AD23" s="27">
        <f t="shared" si="1"/>
        <v>82.066964285714292</v>
      </c>
    </row>
    <row r="24" spans="1:35" ht="17.100000000000001" customHeight="1" x14ac:dyDescent="0.2">
      <c r="A24" s="133" t="s">
        <v>14</v>
      </c>
      <c r="B24" s="15">
        <f>[20]Fevereiro!$E$5</f>
        <v>65.5625</v>
      </c>
      <c r="C24" s="15">
        <f>[20]Fevereiro!$E$6</f>
        <v>68.208333333333329</v>
      </c>
      <c r="D24" s="15">
        <f>[20]Fevereiro!$E$7</f>
        <v>69.208333333333329</v>
      </c>
      <c r="E24" s="15">
        <f>[20]Fevereiro!$E$8</f>
        <v>72</v>
      </c>
      <c r="F24" s="15">
        <f>[20]Fevereiro!$E$9</f>
        <v>73.166666666666671</v>
      </c>
      <c r="G24" s="15">
        <f>[20]Fevereiro!$E$10</f>
        <v>67.541666666666671</v>
      </c>
      <c r="H24" s="15">
        <f>[20]Fevereiro!$E$11</f>
        <v>71.166666666666671</v>
      </c>
      <c r="I24" s="15">
        <f>[20]Fevereiro!$E$12</f>
        <v>71.875</v>
      </c>
      <c r="J24" s="15">
        <f>[20]Fevereiro!$E$13</f>
        <v>67.041666666666671</v>
      </c>
      <c r="K24" s="15">
        <f>[20]Fevereiro!$E$14</f>
        <v>74.625</v>
      </c>
      <c r="L24" s="15">
        <f>[20]Fevereiro!$E$15</f>
        <v>75.333333333333329</v>
      </c>
      <c r="M24" s="15">
        <f>[20]Fevereiro!$E$16</f>
        <v>76.166666666666671</v>
      </c>
      <c r="N24" s="15">
        <f>[20]Fevereiro!$E$17</f>
        <v>82.083333333333329</v>
      </c>
      <c r="O24" s="15">
        <f>[20]Fevereiro!$E$18</f>
        <v>82.25</v>
      </c>
      <c r="P24" s="15">
        <f>[20]Fevereiro!$E$19</f>
        <v>74.80952380952381</v>
      </c>
      <c r="Q24" s="15">
        <f>[20]Fevereiro!$E$20</f>
        <v>68.045454545454547</v>
      </c>
      <c r="R24" s="15">
        <f>[20]Fevereiro!$E$21</f>
        <v>70.25</v>
      </c>
      <c r="S24" s="15">
        <f>[20]Fevereiro!$E$22</f>
        <v>87.25</v>
      </c>
      <c r="T24" s="15">
        <f>[20]Fevereiro!$E$23</f>
        <v>80.05263157894737</v>
      </c>
      <c r="U24" s="15">
        <f>[20]Fevereiro!$E$24</f>
        <v>75.230769230769226</v>
      </c>
      <c r="V24" s="15">
        <f>[20]Fevereiro!$E$25</f>
        <v>70.117647058823536</v>
      </c>
      <c r="W24" s="15">
        <f>[20]Fevereiro!$E$26</f>
        <v>68.36363636363636</v>
      </c>
      <c r="X24" s="15">
        <f>[20]Fevereiro!$E$27</f>
        <v>65.333333333333329</v>
      </c>
      <c r="Y24" s="15">
        <f>[20]Fevereiro!$E$28</f>
        <v>71.041666666666671</v>
      </c>
      <c r="Z24" s="15">
        <f>[20]Fevereiro!$E$29</f>
        <v>79.375</v>
      </c>
      <c r="AA24" s="15">
        <f>[20]Fevereiro!$E$30</f>
        <v>84.375</v>
      </c>
      <c r="AB24" s="15">
        <f>[20]Fevereiro!$E$31</f>
        <v>76</v>
      </c>
      <c r="AC24" s="15">
        <f>[20]Fevereiro!$E$32</f>
        <v>74.681818181818187</v>
      </c>
      <c r="AD24" s="27">
        <f t="shared" si="1"/>
        <v>73.612701694129996</v>
      </c>
    </row>
    <row r="25" spans="1:35" ht="17.100000000000001" customHeight="1" x14ac:dyDescent="0.2">
      <c r="A25" s="133" t="s">
        <v>15</v>
      </c>
      <c r="B25" s="15">
        <f>[21]Fevereiro!$E$5</f>
        <v>83.708333333333329</v>
      </c>
      <c r="C25" s="15">
        <f>[21]Fevereiro!$E$6</f>
        <v>68.833333333333329</v>
      </c>
      <c r="D25" s="15">
        <f>[21]Fevereiro!$E$7</f>
        <v>59.375</v>
      </c>
      <c r="E25" s="15">
        <f>[21]Fevereiro!$E$8</f>
        <v>55.916666666666664</v>
      </c>
      <c r="F25" s="15">
        <f>[21]Fevereiro!$E$9</f>
        <v>58</v>
      </c>
      <c r="G25" s="15">
        <f>[21]Fevereiro!$E$10</f>
        <v>57.833333333333336</v>
      </c>
      <c r="H25" s="15">
        <f>[21]Fevereiro!$E$11</f>
        <v>63.083333333333336</v>
      </c>
      <c r="I25" s="15">
        <f>[21]Fevereiro!$E$12</f>
        <v>69.125</v>
      </c>
      <c r="J25" s="15">
        <f>[21]Fevereiro!$E$13</f>
        <v>77.375</v>
      </c>
      <c r="K25" s="15">
        <f>[21]Fevereiro!$E$14</f>
        <v>84.458333333333329</v>
      </c>
      <c r="L25" s="15">
        <f>[21]Fevereiro!$E$15</f>
        <v>85.916666666666671</v>
      </c>
      <c r="M25" s="15">
        <f>[21]Fevereiro!$E$16</f>
        <v>87.166666666666671</v>
      </c>
      <c r="N25" s="15">
        <f>[21]Fevereiro!$E$17</f>
        <v>80.5</v>
      </c>
      <c r="O25" s="15">
        <f>[21]Fevereiro!$E$18</f>
        <v>75.041666666666671</v>
      </c>
      <c r="P25" s="15">
        <f>[21]Fevereiro!$E$19</f>
        <v>78.041666666666671</v>
      </c>
      <c r="Q25" s="15">
        <f>[21]Fevereiro!$E$20</f>
        <v>76.875</v>
      </c>
      <c r="R25" s="15">
        <f>[21]Fevereiro!$E$21</f>
        <v>84.708333333333329</v>
      </c>
      <c r="S25" s="15">
        <f>[21]Fevereiro!$E$22</f>
        <v>87.916666666666671</v>
      </c>
      <c r="T25" s="15">
        <f>[21]Fevereiro!$E$23</f>
        <v>86.791666666666671</v>
      </c>
      <c r="U25" s="15">
        <f>[21]Fevereiro!$E$24</f>
        <v>85.333333333333329</v>
      </c>
      <c r="V25" s="15">
        <f>[21]Fevereiro!$E$25</f>
        <v>77.875</v>
      </c>
      <c r="W25" s="15">
        <f>[21]Fevereiro!$E$26</f>
        <v>66.083333333333329</v>
      </c>
      <c r="X25" s="15">
        <f>[21]Fevereiro!$E$27</f>
        <v>52.583333333333336</v>
      </c>
      <c r="Y25" s="15">
        <f>[21]Fevereiro!$E$28</f>
        <v>47.375</v>
      </c>
      <c r="Z25" s="15">
        <f>[21]Fevereiro!$E$29</f>
        <v>65.333333333333329</v>
      </c>
      <c r="AA25" s="15">
        <f>[21]Fevereiro!$E$30</f>
        <v>77.333333333333329</v>
      </c>
      <c r="AB25" s="15">
        <f>[21]Fevereiro!$E$31</f>
        <v>82.958333333333329</v>
      </c>
      <c r="AC25" s="15">
        <f>[21]Fevereiro!$E$32</f>
        <v>80.291666666666671</v>
      </c>
      <c r="AD25" s="27">
        <f t="shared" si="1"/>
        <v>73.422619047619037</v>
      </c>
    </row>
    <row r="26" spans="1:35" ht="17.100000000000001" customHeight="1" x14ac:dyDescent="0.2">
      <c r="A26" s="133" t="s">
        <v>16</v>
      </c>
      <c r="B26" s="15">
        <f>[22]Fevereiro!$E$5</f>
        <v>80.166666666666671</v>
      </c>
      <c r="C26" s="15">
        <f>[22]Fevereiro!$E$6</f>
        <v>75.416666666666671</v>
      </c>
      <c r="D26" s="15">
        <f>[22]Fevereiro!$E$7</f>
        <v>66.375</v>
      </c>
      <c r="E26" s="15">
        <f>[22]Fevereiro!$E$8</f>
        <v>57.958333333333336</v>
      </c>
      <c r="F26" s="15">
        <f>[22]Fevereiro!$E$9</f>
        <v>56.791666666666664</v>
      </c>
      <c r="G26" s="15">
        <f>[22]Fevereiro!$E$10</f>
        <v>58</v>
      </c>
      <c r="H26" s="15">
        <f>[22]Fevereiro!$E$11</f>
        <v>65.958333333333329</v>
      </c>
      <c r="I26" s="15">
        <f>[22]Fevereiro!$E$12</f>
        <v>70.666666666666671</v>
      </c>
      <c r="J26" s="15">
        <f>[22]Fevereiro!$E$13</f>
        <v>72.916666666666671</v>
      </c>
      <c r="K26" s="15">
        <f>[22]Fevereiro!$E$14</f>
        <v>73.5</v>
      </c>
      <c r="L26" s="15">
        <f>[22]Fevereiro!$E$15</f>
        <v>80.416666666666671</v>
      </c>
      <c r="M26" s="15">
        <f>[22]Fevereiro!$E$16</f>
        <v>87.333333333333329</v>
      </c>
      <c r="N26" s="15">
        <f>[22]Fevereiro!$E$17</f>
        <v>75.791666666666671</v>
      </c>
      <c r="O26" s="15">
        <f>[22]Fevereiro!$E$18</f>
        <v>68.75</v>
      </c>
      <c r="P26" s="15">
        <f>[22]Fevereiro!$E$19</f>
        <v>68.541666666666671</v>
      </c>
      <c r="Q26" s="15">
        <f>[22]Fevereiro!$E$20</f>
        <v>77.083333333333329</v>
      </c>
      <c r="R26" s="15">
        <f>[22]Fevereiro!$E$21</f>
        <v>82.375</v>
      </c>
      <c r="S26" s="15">
        <f>[22]Fevereiro!$E$22</f>
        <v>83.541666666666671</v>
      </c>
      <c r="T26" s="15">
        <f>[22]Fevereiro!$E$23</f>
        <v>78.5</v>
      </c>
      <c r="U26" s="15">
        <f>[22]Fevereiro!$E$24</f>
        <v>84.333333333333329</v>
      </c>
      <c r="V26" s="15">
        <f>[22]Fevereiro!$E$25</f>
        <v>75.916666666666671</v>
      </c>
      <c r="W26" s="15">
        <f>[22]Fevereiro!$E$26</f>
        <v>65.541666666666671</v>
      </c>
      <c r="X26" s="15">
        <f>[22]Fevereiro!$E$27</f>
        <v>59.75</v>
      </c>
      <c r="Y26" s="15">
        <f>[22]Fevereiro!$E$28</f>
        <v>60.875</v>
      </c>
      <c r="Z26" s="15">
        <f>[22]Fevereiro!$E$29</f>
        <v>72.291666666666671</v>
      </c>
      <c r="AA26" s="15">
        <f>[22]Fevereiro!$E$30</f>
        <v>82.208333333333329</v>
      </c>
      <c r="AB26" s="15">
        <f>[22]Fevereiro!$E$31</f>
        <v>79.25</v>
      </c>
      <c r="AC26" s="15">
        <f>[22]Fevereiro!$E$32</f>
        <v>77.416666666666671</v>
      </c>
      <c r="AD26" s="27">
        <f t="shared" si="1"/>
        <v>72.773809523809533</v>
      </c>
    </row>
    <row r="27" spans="1:35" ht="17.100000000000001" customHeight="1" x14ac:dyDescent="0.2">
      <c r="A27" s="133" t="s">
        <v>17</v>
      </c>
      <c r="B27" s="15">
        <f>[23]Fevereiro!$E$5</f>
        <v>73.833333333333329</v>
      </c>
      <c r="C27" s="15">
        <f>[23]Fevereiro!$E$6</f>
        <v>69.791666666666671</v>
      </c>
      <c r="D27" s="15">
        <f>[23]Fevereiro!$E$7</f>
        <v>68.541666666666671</v>
      </c>
      <c r="E27" s="15">
        <f>[23]Fevereiro!$E$8</f>
        <v>66.083333333333329</v>
      </c>
      <c r="F27" s="15">
        <f>[23]Fevereiro!$E$9</f>
        <v>70.75</v>
      </c>
      <c r="G27" s="15">
        <f>[23]Fevereiro!$E$10</f>
        <v>66.75</v>
      </c>
      <c r="H27" s="15">
        <f>[23]Fevereiro!$E$11</f>
        <v>62.541666666666664</v>
      </c>
      <c r="I27" s="15">
        <f>[23]Fevereiro!$E$12</f>
        <v>74.875</v>
      </c>
      <c r="J27" s="15">
        <f>[23]Fevereiro!$E$13</f>
        <v>79.458333333333329</v>
      </c>
      <c r="K27" s="15">
        <f>[23]Fevereiro!$E$14</f>
        <v>87.958333333333329</v>
      </c>
      <c r="L27" s="15">
        <f>[23]Fevereiro!$E$15</f>
        <v>89.083333333333329</v>
      </c>
      <c r="M27" s="15">
        <f>[23]Fevereiro!$E$16</f>
        <v>89.333333333333329</v>
      </c>
      <c r="N27" s="15">
        <f>[23]Fevereiro!$E$17</f>
        <v>84.291666666666671</v>
      </c>
      <c r="O27" s="15">
        <f>[23]Fevereiro!$E$18</f>
        <v>78.916666666666671</v>
      </c>
      <c r="P27" s="15">
        <f>[23]Fevereiro!$E$19</f>
        <v>75.791666666666671</v>
      </c>
      <c r="Q27" s="15">
        <f>[23]Fevereiro!$E$20</f>
        <v>72.708333333333329</v>
      </c>
      <c r="R27" s="15">
        <f>[23]Fevereiro!$E$21</f>
        <v>85.708333333333329</v>
      </c>
      <c r="S27" s="15">
        <f>[23]Fevereiro!$E$22</f>
        <v>87.25</v>
      </c>
      <c r="T27" s="15">
        <f>[23]Fevereiro!$E$23</f>
        <v>90.208333333333329</v>
      </c>
      <c r="U27" s="15">
        <f>[23]Fevereiro!$E$24</f>
        <v>90.041666666666671</v>
      </c>
      <c r="V27" s="15">
        <f>[23]Fevereiro!$E$25</f>
        <v>74.833333333333329</v>
      </c>
      <c r="W27" s="15">
        <f>[23]Fevereiro!$E$26</f>
        <v>64.391304347826093</v>
      </c>
      <c r="X27" s="15">
        <f>[23]Fevereiro!$E$27</f>
        <v>63.125</v>
      </c>
      <c r="Y27" s="15">
        <f>[23]Fevereiro!$E$28</f>
        <v>68.791666666666671</v>
      </c>
      <c r="Z27" s="15">
        <f>[23]Fevereiro!$E$29</f>
        <v>77.916666666666671</v>
      </c>
      <c r="AA27" s="15">
        <f>[23]Fevereiro!$E$30</f>
        <v>83.541666666666671</v>
      </c>
      <c r="AB27" s="15">
        <f>[23]Fevereiro!$E$31</f>
        <v>83.625</v>
      </c>
      <c r="AC27" s="15">
        <f>[23]Fevereiro!$E$32</f>
        <v>78.416666666666671</v>
      </c>
      <c r="AD27" s="27">
        <f t="shared" si="1"/>
        <v>77.091356107660445</v>
      </c>
    </row>
    <row r="28" spans="1:35" ht="17.100000000000001" customHeight="1" x14ac:dyDescent="0.2">
      <c r="A28" s="133" t="s">
        <v>18</v>
      </c>
      <c r="B28" s="15">
        <f>[24]Fevereiro!$E$5</f>
        <v>79.208333333333329</v>
      </c>
      <c r="C28" s="15">
        <f>[24]Fevereiro!$E$6</f>
        <v>62.222222222222221</v>
      </c>
      <c r="D28" s="15">
        <f>[24]Fevereiro!$E$7</f>
        <v>44</v>
      </c>
      <c r="E28" s="15" t="str">
        <f>[24]Fevereiro!$E$8</f>
        <v>*</v>
      </c>
      <c r="F28" s="15" t="str">
        <f>[24]Fevereiro!$E$9</f>
        <v>*</v>
      </c>
      <c r="G28" s="15" t="str">
        <f>[24]Fevereiro!$E$10</f>
        <v>*</v>
      </c>
      <c r="H28" s="15" t="str">
        <f>[24]Fevereiro!$E$11</f>
        <v>*</v>
      </c>
      <c r="I28" s="15">
        <f>[24]Fevereiro!$E$12</f>
        <v>60</v>
      </c>
      <c r="J28" s="15">
        <f>[24]Fevereiro!$E$13</f>
        <v>81.125</v>
      </c>
      <c r="K28" s="15">
        <f>[24]Fevereiro!$E$14</f>
        <v>89.375</v>
      </c>
      <c r="L28" s="15">
        <f>[24]Fevereiro!$E$15</f>
        <v>88.541666666666671</v>
      </c>
      <c r="M28" s="15">
        <f>[24]Fevereiro!$E$16</f>
        <v>87.541666666666671</v>
      </c>
      <c r="N28" s="15">
        <f>[24]Fevereiro!$E$17</f>
        <v>88.041666666666671</v>
      </c>
      <c r="O28" s="15">
        <f>[24]Fevereiro!$E$18</f>
        <v>84.208333333333329</v>
      </c>
      <c r="P28" s="15">
        <f>[24]Fevereiro!$E$19</f>
        <v>82.083333333333329</v>
      </c>
      <c r="Q28" s="15">
        <f>[24]Fevereiro!$E$20</f>
        <v>72.541666666666671</v>
      </c>
      <c r="R28" s="15">
        <f>[24]Fevereiro!$E$21</f>
        <v>78.041666666666671</v>
      </c>
      <c r="S28" s="15">
        <f>[24]Fevereiro!$E$22</f>
        <v>86.958333333333329</v>
      </c>
      <c r="T28" s="15">
        <f>[24]Fevereiro!$E$23</f>
        <v>87.041666666666671</v>
      </c>
      <c r="U28" s="15">
        <f>[24]Fevereiro!$E$24</f>
        <v>92.625</v>
      </c>
      <c r="V28" s="15">
        <f>[24]Fevereiro!$E$25</f>
        <v>83.791666666666671</v>
      </c>
      <c r="W28" s="15">
        <f>[24]Fevereiro!$E$26</f>
        <v>68.5</v>
      </c>
      <c r="X28" s="15">
        <f>[24]Fevereiro!$E$27</f>
        <v>58.583333333333336</v>
      </c>
      <c r="Y28" s="15">
        <f>[24]Fevereiro!$E$28</f>
        <v>77.041666666666671</v>
      </c>
      <c r="Z28" s="15">
        <f>[24]Fevereiro!$E$29</f>
        <v>81.875</v>
      </c>
      <c r="AA28" s="15">
        <f>[24]Fevereiro!$E$30</f>
        <v>92.5</v>
      </c>
      <c r="AB28" s="15">
        <f>[24]Fevereiro!$E$31</f>
        <v>84.833333333333329</v>
      </c>
      <c r="AC28" s="15">
        <f>[24]Fevereiro!$E$32</f>
        <v>86.666666666666671</v>
      </c>
      <c r="AD28" s="27">
        <f t="shared" si="1"/>
        <v>79.056134259259267</v>
      </c>
    </row>
    <row r="29" spans="1:35" ht="17.100000000000001" customHeight="1" x14ac:dyDescent="0.2">
      <c r="A29" s="133" t="s">
        <v>19</v>
      </c>
      <c r="B29" s="15">
        <f>[25]Fevereiro!$E$5</f>
        <v>73.958333333333329</v>
      </c>
      <c r="C29" s="15">
        <f>[25]Fevereiro!$E$6</f>
        <v>66.791666666666671</v>
      </c>
      <c r="D29" s="15">
        <f>[25]Fevereiro!$E$7</f>
        <v>64.041666666666671</v>
      </c>
      <c r="E29" s="15">
        <f>[25]Fevereiro!$E$8</f>
        <v>60.375</v>
      </c>
      <c r="F29" s="15">
        <f>[25]Fevereiro!$E$9</f>
        <v>62</v>
      </c>
      <c r="G29" s="15">
        <f>[25]Fevereiro!$E$10</f>
        <v>60.583333333333336</v>
      </c>
      <c r="H29" s="15">
        <f>[25]Fevereiro!$E$11</f>
        <v>56.291666666666664</v>
      </c>
      <c r="I29" s="15">
        <f>[25]Fevereiro!$E$12</f>
        <v>72.291666666666671</v>
      </c>
      <c r="J29" s="15">
        <f>[25]Fevereiro!$E$13</f>
        <v>74.5</v>
      </c>
      <c r="K29" s="15">
        <f>[25]Fevereiro!$E$14</f>
        <v>81.416666666666671</v>
      </c>
      <c r="L29" s="15">
        <f>[25]Fevereiro!$E$15</f>
        <v>84.958333333333329</v>
      </c>
      <c r="M29" s="15">
        <f>[25]Fevereiro!$E$16</f>
        <v>87.458333333333329</v>
      </c>
      <c r="N29" s="15">
        <f>[25]Fevereiro!$E$17</f>
        <v>72.375</v>
      </c>
      <c r="O29" s="15">
        <f>[25]Fevereiro!$E$18</f>
        <v>71.916666666666671</v>
      </c>
      <c r="P29" s="15">
        <f>[25]Fevereiro!$E$19</f>
        <v>72.208333333333329</v>
      </c>
      <c r="Q29" s="15">
        <f>[25]Fevereiro!$E$20</f>
        <v>78.5</v>
      </c>
      <c r="R29" s="15" t="str">
        <f>[25]Fevereiro!$E$21</f>
        <v>*</v>
      </c>
      <c r="S29" s="15" t="str">
        <f>[25]Fevereiro!$E$22</f>
        <v>*</v>
      </c>
      <c r="T29" s="15" t="str">
        <f>[25]Fevereiro!$E$23</f>
        <v>*</v>
      </c>
      <c r="U29" s="15" t="str">
        <f>[25]Fevereiro!$E$24</f>
        <v>*</v>
      </c>
      <c r="V29" s="15" t="str">
        <f>[25]Fevereiro!$E$25</f>
        <v>*</v>
      </c>
      <c r="W29" s="15" t="str">
        <f>[25]Fevereiro!$E$26</f>
        <v>*</v>
      </c>
      <c r="X29" s="15" t="str">
        <f>[25]Fevereiro!$E$27</f>
        <v>*</v>
      </c>
      <c r="Y29" s="15" t="str">
        <f>[25]Fevereiro!$E$28</f>
        <v>*</v>
      </c>
      <c r="Z29" s="15" t="str">
        <f>[25]Fevereiro!$E$29</f>
        <v>*</v>
      </c>
      <c r="AA29" s="15" t="str">
        <f>[25]Fevereiro!$E$30</f>
        <v>*</v>
      </c>
      <c r="AB29" s="15" t="str">
        <f>[25]Fevereiro!$E$31</f>
        <v>*</v>
      </c>
      <c r="AC29" s="15" t="str">
        <f>[25]Fevereiro!$E$32</f>
        <v>*</v>
      </c>
      <c r="AD29" s="27">
        <f t="shared" si="1"/>
        <v>71.229166666666671</v>
      </c>
    </row>
    <row r="30" spans="1:35" ht="17.100000000000001" customHeight="1" x14ac:dyDescent="0.2">
      <c r="A30" s="133" t="s">
        <v>31</v>
      </c>
      <c r="B30" s="15">
        <f>[26]Fevereiro!$E$5</f>
        <v>78.125</v>
      </c>
      <c r="C30" s="15">
        <f>[26]Fevereiro!$E$6</f>
        <v>67.666666666666671</v>
      </c>
      <c r="D30" s="15">
        <f>[26]Fevereiro!$E$7</f>
        <v>62.125</v>
      </c>
      <c r="E30" s="15">
        <f>[26]Fevereiro!$E$8</f>
        <v>66.375</v>
      </c>
      <c r="F30" s="15">
        <f>[26]Fevereiro!$E$9</f>
        <v>65.166666666666671</v>
      </c>
      <c r="G30" s="15">
        <f>[26]Fevereiro!$E$10</f>
        <v>60.166666666666664</v>
      </c>
      <c r="H30" s="15">
        <f>[26]Fevereiro!$E$11</f>
        <v>60.833333333333336</v>
      </c>
      <c r="I30" s="15">
        <f>[26]Fevereiro!$E$12</f>
        <v>69.083333333333329</v>
      </c>
      <c r="J30" s="15">
        <f>[26]Fevereiro!$E$13</f>
        <v>79.291666666666671</v>
      </c>
      <c r="K30" s="15">
        <f>[26]Fevereiro!$E$14</f>
        <v>85.125</v>
      </c>
      <c r="L30" s="15">
        <f>[26]Fevereiro!$E$15</f>
        <v>89.625</v>
      </c>
      <c r="M30" s="15">
        <f>[26]Fevereiro!$E$16</f>
        <v>91.916666666666671</v>
      </c>
      <c r="N30" s="15">
        <f>[26]Fevereiro!$E$17</f>
        <v>81.583333333333329</v>
      </c>
      <c r="O30" s="15">
        <f>[26]Fevereiro!$E$18</f>
        <v>81.75</v>
      </c>
      <c r="P30" s="15">
        <f>[26]Fevereiro!$E$19</f>
        <v>78.833333333333329</v>
      </c>
      <c r="Q30" s="15">
        <f>[26]Fevereiro!$E$20</f>
        <v>72.75</v>
      </c>
      <c r="R30" s="15">
        <f>[26]Fevereiro!$E$21</f>
        <v>79.916666666666671</v>
      </c>
      <c r="S30" s="15">
        <f>[26]Fevereiro!$E$22</f>
        <v>88.25</v>
      </c>
      <c r="T30" s="15">
        <f>[26]Fevereiro!$E$23</f>
        <v>84.666666666666671</v>
      </c>
      <c r="U30" s="15">
        <f>[26]Fevereiro!$E$24</f>
        <v>92.583333333333329</v>
      </c>
      <c r="V30" s="15">
        <f>[26]Fevereiro!$E$25</f>
        <v>83.666666666666671</v>
      </c>
      <c r="W30" s="15">
        <f>[26]Fevereiro!$E$26</f>
        <v>62.666666666666664</v>
      </c>
      <c r="X30" s="15">
        <f>[26]Fevereiro!$E$27</f>
        <v>52.875</v>
      </c>
      <c r="Y30" s="15">
        <f>[26]Fevereiro!$E$28</f>
        <v>61.666666666666664</v>
      </c>
      <c r="Z30" s="15">
        <f>[26]Fevereiro!$E$29</f>
        <v>81.125</v>
      </c>
      <c r="AA30" s="15">
        <f>[26]Fevereiro!$E$30</f>
        <v>81.791666666666671</v>
      </c>
      <c r="AB30" s="15">
        <f>[26]Fevereiro!$E$31</f>
        <v>81</v>
      </c>
      <c r="AC30" s="15">
        <f>[26]Fevereiro!$E$32</f>
        <v>81.291666666666671</v>
      </c>
      <c r="AD30" s="27">
        <f t="shared" si="1"/>
        <v>75.782738095238102</v>
      </c>
    </row>
    <row r="31" spans="1:35" ht="17.100000000000001" customHeight="1" x14ac:dyDescent="0.2">
      <c r="A31" s="133" t="s">
        <v>49</v>
      </c>
      <c r="B31" s="15">
        <f>[27]Fevereiro!$E$5</f>
        <v>92.416666666666671</v>
      </c>
      <c r="C31" s="15">
        <f>[27]Fevereiro!$E$6</f>
        <v>87.875</v>
      </c>
      <c r="D31" s="15">
        <f>[27]Fevereiro!$E$7</f>
        <v>78.833333333333329</v>
      </c>
      <c r="E31" s="15">
        <f>[27]Fevereiro!$E$8</f>
        <v>66</v>
      </c>
      <c r="F31" s="15">
        <f>[27]Fevereiro!$E$9</f>
        <v>69.75</v>
      </c>
      <c r="G31" s="15">
        <f>[27]Fevereiro!$E$10</f>
        <v>73.041666666666671</v>
      </c>
      <c r="H31" s="15">
        <f>[27]Fevereiro!$E$11</f>
        <v>72.083333333333329</v>
      </c>
      <c r="I31" s="15">
        <f>[27]Fevereiro!$E$12</f>
        <v>81.833333333333329</v>
      </c>
      <c r="J31" s="15">
        <f>[27]Fevereiro!$E$13</f>
        <v>88.083333333333329</v>
      </c>
      <c r="K31" s="15">
        <f>[27]Fevereiro!$E$14</f>
        <v>86.208333333333329</v>
      </c>
      <c r="L31" s="15">
        <f>[27]Fevereiro!$E$15</f>
        <v>92.125</v>
      </c>
      <c r="M31" s="15">
        <f>[27]Fevereiro!$E$16</f>
        <v>89.625</v>
      </c>
      <c r="N31" s="15">
        <f>[27]Fevereiro!$E$17</f>
        <v>86.875</v>
      </c>
      <c r="O31" s="15">
        <f>[27]Fevereiro!$E$18</f>
        <v>84.583333333333329</v>
      </c>
      <c r="P31" s="15">
        <f>[27]Fevereiro!$E$19</f>
        <v>81.875</v>
      </c>
      <c r="Q31" s="15">
        <f>[27]Fevereiro!$E$20</f>
        <v>75.5</v>
      </c>
      <c r="R31" s="15">
        <f>[27]Fevereiro!$E$21</f>
        <v>80.625</v>
      </c>
      <c r="S31" s="15">
        <f>[27]Fevereiro!$E$22</f>
        <v>81.833333333333329</v>
      </c>
      <c r="T31" s="15">
        <f>[27]Fevereiro!$E$23</f>
        <v>83.75</v>
      </c>
      <c r="U31" s="15">
        <f>[27]Fevereiro!$E$24</f>
        <v>90.5</v>
      </c>
      <c r="V31" s="15">
        <f>[27]Fevereiro!$E$25</f>
        <v>93.958333333333329</v>
      </c>
      <c r="W31" s="15">
        <f>[27]Fevereiro!$E$26</f>
        <v>86.416666666666671</v>
      </c>
      <c r="X31" s="15">
        <f>[27]Fevereiro!$E$27</f>
        <v>88.541666666666671</v>
      </c>
      <c r="Y31" s="15">
        <f>[27]Fevereiro!$E$28</f>
        <v>86.541666666666671</v>
      </c>
      <c r="Z31" s="15">
        <f>[27]Fevereiro!$E$29</f>
        <v>86.916666666666671</v>
      </c>
      <c r="AA31" s="15">
        <f>[27]Fevereiro!$E$30</f>
        <v>91.375</v>
      </c>
      <c r="AB31" s="15">
        <f>[27]Fevereiro!$E$31</f>
        <v>79.416666666666671</v>
      </c>
      <c r="AC31" s="15">
        <f>[27]Fevereiro!$E$32</f>
        <v>79.666666666666671</v>
      </c>
      <c r="AD31" s="27">
        <f t="shared" si="1"/>
        <v>83.437499999999986</v>
      </c>
      <c r="AI31" s="23" t="s">
        <v>50</v>
      </c>
    </row>
    <row r="32" spans="1:35" ht="17.100000000000001" customHeight="1" x14ac:dyDescent="0.2">
      <c r="A32" s="134" t="s">
        <v>20</v>
      </c>
      <c r="B32" s="96">
        <f>[28]Fevereiro!$E$5</f>
        <v>64.875</v>
      </c>
      <c r="C32" s="96">
        <f>[28]Fevereiro!$E$6</f>
        <v>64.625</v>
      </c>
      <c r="D32" s="96">
        <f>[28]Fevereiro!$E$7</f>
        <v>63.791666666666664</v>
      </c>
      <c r="E32" s="96">
        <f>[28]Fevereiro!$E$8</f>
        <v>58.291666666666664</v>
      </c>
      <c r="F32" s="96">
        <f>[28]Fevereiro!$E$9</f>
        <v>61.833333333333336</v>
      </c>
      <c r="G32" s="96">
        <f>[28]Fevereiro!$E$10</f>
        <v>58.125</v>
      </c>
      <c r="H32" s="96">
        <f>[28]Fevereiro!$E$11</f>
        <v>52.875</v>
      </c>
      <c r="I32" s="96">
        <f>[28]Fevereiro!$E$12</f>
        <v>60.333333333333336</v>
      </c>
      <c r="J32" s="96">
        <f>[28]Fevereiro!$E$13</f>
        <v>59</v>
      </c>
      <c r="K32" s="96">
        <f>[28]Fevereiro!$E$14</f>
        <v>76.333333333333329</v>
      </c>
      <c r="L32" s="96">
        <f>[28]Fevereiro!$E$15</f>
        <v>82.583333333333329</v>
      </c>
      <c r="M32" s="96">
        <f>[28]Fevereiro!$E$16</f>
        <v>83.75</v>
      </c>
      <c r="N32" s="96">
        <f>[28]Fevereiro!$E$17</f>
        <v>80.166666666666671</v>
      </c>
      <c r="O32" s="96">
        <f>[28]Fevereiro!$E$18</f>
        <v>84</v>
      </c>
      <c r="P32" s="96">
        <f>[28]Fevereiro!$E$19</f>
        <v>73.5</v>
      </c>
      <c r="Q32" s="96">
        <f>[28]Fevereiro!$E$20</f>
        <v>69.916666666666671</v>
      </c>
      <c r="R32" s="96">
        <f>[28]Fevereiro!$E$21</f>
        <v>72.291666666666671</v>
      </c>
      <c r="S32" s="96">
        <f>[28]Fevereiro!$E$22</f>
        <v>79.958333333333329</v>
      </c>
      <c r="T32" s="96">
        <f>[28]Fevereiro!$E$23</f>
        <v>83.375</v>
      </c>
      <c r="U32" s="96">
        <f>[28]Fevereiro!$E$24</f>
        <v>87.416666666666671</v>
      </c>
      <c r="V32" s="96">
        <f>[28]Fevereiro!$E$25</f>
        <v>76.833333333333329</v>
      </c>
      <c r="W32" s="96">
        <f>[28]Fevereiro!$E$26</f>
        <v>63.416666666666664</v>
      </c>
      <c r="X32" s="96">
        <f>[28]Fevereiro!$E$27</f>
        <v>53.458333333333336</v>
      </c>
      <c r="Y32" s="96">
        <f>[28]Fevereiro!$E$28</f>
        <v>65.5</v>
      </c>
      <c r="Z32" s="96">
        <f>[28]Fevereiro!$E$29</f>
        <v>72</v>
      </c>
      <c r="AA32" s="96">
        <f>[28]Fevereiro!$E$30</f>
        <v>81.708333333333329</v>
      </c>
      <c r="AB32" s="96">
        <f>[28]Fevereiro!$E$31</f>
        <v>82.75</v>
      </c>
      <c r="AC32" s="96">
        <f>[28]Fevereiro!$E$32</f>
        <v>80.458333333333329</v>
      </c>
      <c r="AD32" s="76">
        <f t="shared" ref="AD32:AD33" si="2">AVERAGE(B32:AC32)</f>
        <v>71.18452380952381</v>
      </c>
    </row>
    <row r="33" spans="1:35" ht="17.100000000000001" customHeight="1" thickBot="1" x14ac:dyDescent="0.25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[29]Fevereiro!$E$27</f>
        <v>66.5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7">
        <f t="shared" si="2"/>
        <v>66.5</v>
      </c>
    </row>
    <row r="34" spans="1:35" s="5" customFormat="1" ht="17.100000000000001" customHeight="1" thickBot="1" x14ac:dyDescent="0.25">
      <c r="A34" s="98" t="s">
        <v>34</v>
      </c>
      <c r="B34" s="99">
        <f t="shared" ref="B34:AD34" si="3">AVERAGE(B5:B33)</f>
        <v>76.139809063722097</v>
      </c>
      <c r="C34" s="99">
        <f t="shared" si="3"/>
        <v>68.631901217277033</v>
      </c>
      <c r="D34" s="99">
        <f t="shared" si="3"/>
        <v>63.509001075177551</v>
      </c>
      <c r="E34" s="99">
        <f t="shared" si="3"/>
        <v>61.956939799331096</v>
      </c>
      <c r="F34" s="99">
        <f t="shared" si="3"/>
        <v>63.180880713489415</v>
      </c>
      <c r="G34" s="99">
        <f t="shared" si="3"/>
        <v>61.731022267206484</v>
      </c>
      <c r="H34" s="99">
        <f t="shared" si="3"/>
        <v>64.996794871794876</v>
      </c>
      <c r="I34" s="99">
        <f t="shared" si="3"/>
        <v>72.088624338624342</v>
      </c>
      <c r="J34" s="99">
        <f t="shared" si="3"/>
        <v>75.484180221796322</v>
      </c>
      <c r="K34" s="99">
        <f t="shared" si="3"/>
        <v>83.618444600062247</v>
      </c>
      <c r="L34" s="99">
        <f t="shared" si="3"/>
        <v>84.229073395740087</v>
      </c>
      <c r="M34" s="99">
        <f t="shared" si="3"/>
        <v>85.159829774461883</v>
      </c>
      <c r="N34" s="99">
        <f t="shared" si="3"/>
        <v>79.10822196443111</v>
      </c>
      <c r="O34" s="99">
        <f t="shared" si="3"/>
        <v>77.62488935032161</v>
      </c>
      <c r="P34" s="99">
        <f t="shared" si="3"/>
        <v>74.672967772967766</v>
      </c>
      <c r="Q34" s="99">
        <f t="shared" si="3"/>
        <v>72.444290791513012</v>
      </c>
      <c r="R34" s="99">
        <f t="shared" si="3"/>
        <v>78.301791101055798</v>
      </c>
      <c r="S34" s="99">
        <f t="shared" si="3"/>
        <v>85.775433566433563</v>
      </c>
      <c r="T34" s="99">
        <f t="shared" si="3"/>
        <v>84.848908574913224</v>
      </c>
      <c r="U34" s="99">
        <f t="shared" si="3"/>
        <v>85.919218148746751</v>
      </c>
      <c r="V34" s="99">
        <f t="shared" si="3"/>
        <v>76.583790472311691</v>
      </c>
      <c r="W34" s="99">
        <f t="shared" si="3"/>
        <v>64.594935559609468</v>
      </c>
      <c r="X34" s="99">
        <f t="shared" si="3"/>
        <v>59.285518225735601</v>
      </c>
      <c r="Y34" s="99">
        <f t="shared" si="3"/>
        <v>67.474453242835594</v>
      </c>
      <c r="Z34" s="99">
        <f t="shared" si="3"/>
        <v>76.656928007889576</v>
      </c>
      <c r="AA34" s="99">
        <f t="shared" si="3"/>
        <v>82.575666666666677</v>
      </c>
      <c r="AB34" s="99">
        <f t="shared" si="3"/>
        <v>81.834733468286089</v>
      </c>
      <c r="AC34" s="99">
        <f t="shared" si="3"/>
        <v>80.787682164326924</v>
      </c>
      <c r="AD34" s="103">
        <f t="shared" si="3"/>
        <v>73.914341377771791</v>
      </c>
      <c r="AE34" s="8"/>
    </row>
    <row r="35" spans="1:35" x14ac:dyDescent="0.2">
      <c r="A35" s="83"/>
      <c r="B35" s="65"/>
      <c r="C35" s="65"/>
      <c r="D35" s="65" t="s">
        <v>134</v>
      </c>
      <c r="E35" s="65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71"/>
    </row>
    <row r="36" spans="1:35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136" t="s">
        <v>136</v>
      </c>
      <c r="U36" s="136"/>
      <c r="V36" s="136"/>
      <c r="W36" s="136"/>
      <c r="X36" s="136"/>
      <c r="Y36" s="67"/>
      <c r="Z36" s="67"/>
      <c r="AA36" s="67"/>
      <c r="AB36" s="67"/>
      <c r="AC36" s="67"/>
      <c r="AD36" s="72"/>
      <c r="AE36" s="2"/>
    </row>
    <row r="37" spans="1:35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9"/>
      <c r="K37" s="69"/>
      <c r="L37" s="69"/>
      <c r="M37" s="69" t="s">
        <v>52</v>
      </c>
      <c r="N37" s="69"/>
      <c r="O37" s="69"/>
      <c r="P37" s="69"/>
      <c r="Q37" s="67"/>
      <c r="R37" s="67"/>
      <c r="S37" s="67"/>
      <c r="T37" s="137" t="s">
        <v>137</v>
      </c>
      <c r="U37" s="137"/>
      <c r="V37" s="137"/>
      <c r="W37" s="137"/>
      <c r="X37" s="137"/>
      <c r="Y37" s="67"/>
      <c r="Z37" s="67"/>
      <c r="AA37" s="67"/>
      <c r="AB37" s="67"/>
      <c r="AC37" s="67"/>
      <c r="AD37" s="73"/>
    </row>
    <row r="38" spans="1:35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73"/>
    </row>
    <row r="39" spans="1:35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72"/>
    </row>
    <row r="40" spans="1:35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92"/>
    </row>
    <row r="41" spans="1:35" x14ac:dyDescent="0.2">
      <c r="S41" s="2" t="s">
        <v>50</v>
      </c>
      <c r="X41" s="2" t="s">
        <v>50</v>
      </c>
    </row>
    <row r="45" spans="1:35" x14ac:dyDescent="0.2">
      <c r="AI45" s="23" t="s">
        <v>50</v>
      </c>
    </row>
    <row r="46" spans="1:35" x14ac:dyDescent="0.2">
      <c r="AH46" s="23" t="s">
        <v>50</v>
      </c>
    </row>
    <row r="47" spans="1:35" x14ac:dyDescent="0.2">
      <c r="AI47" s="23" t="s">
        <v>50</v>
      </c>
    </row>
    <row r="48" spans="1:35" x14ac:dyDescent="0.2">
      <c r="AG48" s="23" t="s">
        <v>50</v>
      </c>
    </row>
  </sheetData>
  <sheetProtection algorithmName="SHA-512" hashValue="DNXHibqw6ywEstCHVOiALRhFfrTe+MApey6oKMXNBh5/2LFkchuzxvCn+N9BKSgrupf2cg3LQ9c8Y+n1ngw2gQ==" saltValue="UyGOt98W6p7hlF0QPoPUpA==" spinCount="100000" sheet="1" objects="1" scenarios="1"/>
  <mergeCells count="33">
    <mergeCell ref="T36:X36"/>
    <mergeCell ref="T37:X37"/>
    <mergeCell ref="X3:X4"/>
    <mergeCell ref="M3:M4"/>
    <mergeCell ref="A1:AD1"/>
    <mergeCell ref="A2:A4"/>
    <mergeCell ref="B2:AD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Z3:Z4"/>
    <mergeCell ref="AA3:AA4"/>
    <mergeCell ref="AB3:AB4"/>
    <mergeCell ref="AC3:AC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="90" zoomScaleNormal="90" workbookViewId="0">
      <selection activeCell="AG46" sqref="AG46"/>
    </sheetView>
  </sheetViews>
  <sheetFormatPr defaultRowHeight="12.75" x14ac:dyDescent="0.2"/>
  <cols>
    <col min="1" max="1" width="19.140625" style="2" bestFit="1" customWidth="1"/>
    <col min="2" max="29" width="6.42578125" style="2" customWidth="1"/>
    <col min="30" max="30" width="7.5703125" style="9" bestFit="1" customWidth="1"/>
    <col min="31" max="31" width="7.28515625" style="1" bestFit="1" customWidth="1"/>
    <col min="32" max="32" width="9.140625" style="1"/>
  </cols>
  <sheetData>
    <row r="1" spans="1:33" ht="20.100000000000001" customHeight="1" x14ac:dyDescent="0.2">
      <c r="A1" s="141" t="s">
        <v>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3"/>
    </row>
    <row r="2" spans="1:33" s="4" customFormat="1" ht="20.100000000000001" customHeight="1" x14ac:dyDescent="0.2">
      <c r="A2" s="144" t="s">
        <v>21</v>
      </c>
      <c r="B2" s="145" t="s">
        <v>138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6"/>
      <c r="AF2" s="7"/>
    </row>
    <row r="3" spans="1:33" s="5" customFormat="1" ht="20.100000000000001" customHeight="1" x14ac:dyDescent="0.2">
      <c r="A3" s="144"/>
      <c r="B3" s="135">
        <v>1</v>
      </c>
      <c r="C3" s="135">
        <f>SUM(B3+1)</f>
        <v>2</v>
      </c>
      <c r="D3" s="135">
        <f t="shared" ref="D3:AC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26" t="s">
        <v>41</v>
      </c>
      <c r="AE3" s="93" t="s">
        <v>40</v>
      </c>
      <c r="AF3" s="8"/>
    </row>
    <row r="4" spans="1:33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93" t="s">
        <v>39</v>
      </c>
      <c r="AF4" s="8"/>
    </row>
    <row r="5" spans="1:33" s="5" customFormat="1" ht="20.100000000000001" customHeight="1" x14ac:dyDescent="0.2">
      <c r="A5" s="131" t="s">
        <v>45</v>
      </c>
      <c r="B5" s="14" t="str">
        <f>[1]Fevereiro!$F$5</f>
        <v>*</v>
      </c>
      <c r="C5" s="14" t="str">
        <f>[1]Fevereiro!$F$6</f>
        <v>*</v>
      </c>
      <c r="D5" s="14" t="str">
        <f>[1]Fevereiro!$F$7</f>
        <v>*</v>
      </c>
      <c r="E5" s="14" t="str">
        <f>[1]Fevereiro!$F$8</f>
        <v>*</v>
      </c>
      <c r="F5" s="14" t="str">
        <f>[1]Fevereiro!$F$9</f>
        <v>*</v>
      </c>
      <c r="G5" s="14" t="str">
        <f>[1]Fevereiro!$F$10</f>
        <v>*</v>
      </c>
      <c r="H5" s="14" t="str">
        <f>[1]Fevereiro!$F$11</f>
        <v>*</v>
      </c>
      <c r="I5" s="14" t="str">
        <f>[1]Fevereiro!$F$12</f>
        <v>*</v>
      </c>
      <c r="J5" s="14" t="str">
        <f>[1]Fevereiro!$F$13</f>
        <v>*</v>
      </c>
      <c r="K5" s="14" t="str">
        <f>[1]Fevereiro!$F$14</f>
        <v>*</v>
      </c>
      <c r="L5" s="14" t="str">
        <f>[1]Fevereiro!$F$15</f>
        <v>*</v>
      </c>
      <c r="M5" s="14" t="str">
        <f>[1]Fevereiro!$F$16</f>
        <v>*</v>
      </c>
      <c r="N5" s="14" t="str">
        <f>[1]Fevereiro!$F$17</f>
        <v>*</v>
      </c>
      <c r="O5" s="14" t="str">
        <f>[1]Fevereiro!$F$18</f>
        <v>*</v>
      </c>
      <c r="P5" s="14" t="str">
        <f>[1]Fevereiro!$F$19</f>
        <v>*</v>
      </c>
      <c r="Q5" s="14" t="str">
        <f>[1]Fevereiro!$F$20</f>
        <v>*</v>
      </c>
      <c r="R5" s="14" t="str">
        <f>[1]Fevereiro!$F$21</f>
        <v>*</v>
      </c>
      <c r="S5" s="14" t="str">
        <f>[1]Fevereiro!$F$22</f>
        <v>*</v>
      </c>
      <c r="T5" s="14" t="str">
        <f>[1]Fevereiro!$F$23</f>
        <v>*</v>
      </c>
      <c r="U5" s="14" t="str">
        <f>[1]Fevereiro!$F$24</f>
        <v>*</v>
      </c>
      <c r="V5" s="14" t="str">
        <f>[1]Fevereiro!$F$25</f>
        <v>*</v>
      </c>
      <c r="W5" s="14">
        <f>[1]Fevereiro!$F$26</f>
        <v>65</v>
      </c>
      <c r="X5" s="14">
        <f>[1]Fevereiro!$F$27</f>
        <v>99</v>
      </c>
      <c r="Y5" s="14">
        <f>[1]Fevereiro!$F$28</f>
        <v>97</v>
      </c>
      <c r="Z5" s="14">
        <f>[1]Fevereiro!$F$29</f>
        <v>100</v>
      </c>
      <c r="AA5" s="14">
        <f>[1]Fevereiro!$F$30</f>
        <v>99</v>
      </c>
      <c r="AB5" s="14">
        <f>[1]Fevereiro!$F$31</f>
        <v>99</v>
      </c>
      <c r="AC5" s="14">
        <f>[1]Fevereiro!$F$32</f>
        <v>100</v>
      </c>
      <c r="AD5" s="27">
        <f t="shared" ref="AD5" si="1">MAX(B5:AC5)</f>
        <v>100</v>
      </c>
      <c r="AE5" s="105">
        <f t="shared" ref="AE5" si="2">AVERAGE(B5:AC5)</f>
        <v>94.142857142857139</v>
      </c>
      <c r="AF5" s="8"/>
    </row>
    <row r="6" spans="1:33" ht="17.100000000000001" customHeight="1" x14ac:dyDescent="0.2">
      <c r="A6" s="131" t="s">
        <v>0</v>
      </c>
      <c r="B6" s="15">
        <f>[2]Fevereiro!$F$5</f>
        <v>98</v>
      </c>
      <c r="C6" s="15">
        <f>[2]Fevereiro!$F$6</f>
        <v>97</v>
      </c>
      <c r="D6" s="15">
        <f>[2]Fevereiro!$F$7</f>
        <v>98</v>
      </c>
      <c r="E6" s="15">
        <f>[2]Fevereiro!$F$8</f>
        <v>92</v>
      </c>
      <c r="F6" s="15">
        <f>[2]Fevereiro!$F$9</f>
        <v>92</v>
      </c>
      <c r="G6" s="15">
        <f>[2]Fevereiro!$F$10</f>
        <v>97</v>
      </c>
      <c r="H6" s="15">
        <f>[2]Fevereiro!$F$11</f>
        <v>92</v>
      </c>
      <c r="I6" s="15">
        <f>[2]Fevereiro!$F$12</f>
        <v>93</v>
      </c>
      <c r="J6" s="15">
        <f>[2]Fevereiro!$F$13</f>
        <v>97</v>
      </c>
      <c r="K6" s="15">
        <f>[2]Fevereiro!$F$14</f>
        <v>98</v>
      </c>
      <c r="L6" s="15">
        <f>[2]Fevereiro!$F$15</f>
        <v>98</v>
      </c>
      <c r="M6" s="15">
        <f>[2]Fevereiro!$F$16</f>
        <v>98</v>
      </c>
      <c r="N6" s="15">
        <f>[2]Fevereiro!$F$17</f>
        <v>97</v>
      </c>
      <c r="O6" s="15">
        <f>[2]Fevereiro!$F$18</f>
        <v>92</v>
      </c>
      <c r="P6" s="15">
        <f>[2]Fevereiro!$F$19</f>
        <v>97</v>
      </c>
      <c r="Q6" s="15">
        <f>[2]Fevereiro!$F$20</f>
        <v>93</v>
      </c>
      <c r="R6" s="15">
        <f>[2]Fevereiro!$F$21</f>
        <v>98</v>
      </c>
      <c r="S6" s="15">
        <f>[2]Fevereiro!$F$22</f>
        <v>98</v>
      </c>
      <c r="T6" s="15">
        <f>[2]Fevereiro!$F$23</f>
        <v>98</v>
      </c>
      <c r="U6" s="15">
        <f>[2]Fevereiro!$F$24</f>
        <v>98</v>
      </c>
      <c r="V6" s="15">
        <f>[2]Fevereiro!$F$25</f>
        <v>98</v>
      </c>
      <c r="W6" s="15">
        <f>[2]Fevereiro!$F$26</f>
        <v>91</v>
      </c>
      <c r="X6" s="15">
        <f>[2]Fevereiro!$F$27</f>
        <v>90</v>
      </c>
      <c r="Y6" s="15">
        <f>[2]Fevereiro!$F$28</f>
        <v>92</v>
      </c>
      <c r="Z6" s="15">
        <f>[2]Fevereiro!$F$29</f>
        <v>93</v>
      </c>
      <c r="AA6" s="15">
        <f>[2]Fevereiro!$F$30</f>
        <v>94</v>
      </c>
      <c r="AB6" s="15">
        <f>[2]Fevereiro!$F$31</f>
        <v>98</v>
      </c>
      <c r="AC6" s="15">
        <f>[2]Fevereiro!$F$32</f>
        <v>98</v>
      </c>
      <c r="AD6" s="27">
        <f t="shared" ref="AD6:AD31" si="3">MAX(B6:AC6)</f>
        <v>98</v>
      </c>
      <c r="AE6" s="105">
        <f t="shared" ref="AE6:AE31" si="4">AVERAGE(B6:AC6)</f>
        <v>95.535714285714292</v>
      </c>
    </row>
    <row r="7" spans="1:33" ht="17.100000000000001" customHeight="1" x14ac:dyDescent="0.2">
      <c r="A7" s="131" t="s">
        <v>1</v>
      </c>
      <c r="B7" s="15">
        <f>[3]Fevereiro!$F$5</f>
        <v>94</v>
      </c>
      <c r="C7" s="15">
        <f>[3]Fevereiro!$F$6</f>
        <v>96</v>
      </c>
      <c r="D7" s="15">
        <f>[3]Fevereiro!$F$7</f>
        <v>95</v>
      </c>
      <c r="E7" s="15">
        <f>[3]Fevereiro!$F$8</f>
        <v>91</v>
      </c>
      <c r="F7" s="15">
        <f>[3]Fevereiro!$F$9</f>
        <v>85</v>
      </c>
      <c r="G7" s="15">
        <f>[3]Fevereiro!$F$10</f>
        <v>87</v>
      </c>
      <c r="H7" s="15">
        <f>[3]Fevereiro!$F$11</f>
        <v>92</v>
      </c>
      <c r="I7" s="15">
        <f>[3]Fevereiro!$F$12</f>
        <v>94</v>
      </c>
      <c r="J7" s="15">
        <f>[3]Fevereiro!$F$13</f>
        <v>95</v>
      </c>
      <c r="K7" s="15">
        <f>[3]Fevereiro!$F$14</f>
        <v>95</v>
      </c>
      <c r="L7" s="15">
        <f>[3]Fevereiro!$F$15</f>
        <v>95</v>
      </c>
      <c r="M7" s="15">
        <f>[3]Fevereiro!$F$16</f>
        <v>96</v>
      </c>
      <c r="N7" s="15">
        <f>[3]Fevereiro!$F$17</f>
        <v>94</v>
      </c>
      <c r="O7" s="15">
        <f>[3]Fevereiro!$F$18</f>
        <v>94</v>
      </c>
      <c r="P7" s="15">
        <f>[3]Fevereiro!$F$19</f>
        <v>94</v>
      </c>
      <c r="Q7" s="15">
        <f>[3]Fevereiro!$F$20</f>
        <v>95</v>
      </c>
      <c r="R7" s="15">
        <f>[3]Fevereiro!$F$21</f>
        <v>95</v>
      </c>
      <c r="S7" s="15">
        <f>[3]Fevereiro!$F$22</f>
        <v>96</v>
      </c>
      <c r="T7" s="15">
        <f>[3]Fevereiro!$F$23</f>
        <v>96</v>
      </c>
      <c r="U7" s="15">
        <f>[3]Fevereiro!$F$24</f>
        <v>100</v>
      </c>
      <c r="V7" s="15">
        <f>[3]Fevereiro!$F$25</f>
        <v>100</v>
      </c>
      <c r="W7" s="15">
        <f>[3]Fevereiro!$F$26</f>
        <v>97</v>
      </c>
      <c r="X7" s="15">
        <f>[3]Fevereiro!$F$27</f>
        <v>91</v>
      </c>
      <c r="Y7" s="15">
        <f>[3]Fevereiro!$F$28</f>
        <v>96</v>
      </c>
      <c r="Z7" s="15">
        <f>[3]Fevereiro!$F$29</f>
        <v>96</v>
      </c>
      <c r="AA7" s="15">
        <f>[3]Fevereiro!$F$30</f>
        <v>95</v>
      </c>
      <c r="AB7" s="15">
        <f>[3]Fevereiro!$F$31</f>
        <v>95</v>
      </c>
      <c r="AC7" s="15">
        <f>[3]Fevereiro!$F$32</f>
        <v>96</v>
      </c>
      <c r="AD7" s="27">
        <f t="shared" si="3"/>
        <v>100</v>
      </c>
      <c r="AE7" s="105">
        <f t="shared" si="4"/>
        <v>94.464285714285708</v>
      </c>
    </row>
    <row r="8" spans="1:33" ht="17.100000000000001" customHeight="1" x14ac:dyDescent="0.2">
      <c r="A8" s="131" t="s">
        <v>56</v>
      </c>
      <c r="B8" s="15">
        <f>[4]Fevereiro!$F$5</f>
        <v>76</v>
      </c>
      <c r="C8" s="15">
        <f>[4]Fevereiro!$F$6</f>
        <v>94</v>
      </c>
      <c r="D8" s="15">
        <f>[4]Fevereiro!$F$7</f>
        <v>83</v>
      </c>
      <c r="E8" s="15">
        <f>[4]Fevereiro!$F$8</f>
        <v>73</v>
      </c>
      <c r="F8" s="15">
        <f>[4]Fevereiro!$F$9</f>
        <v>76</v>
      </c>
      <c r="G8" s="15">
        <f>[4]Fevereiro!$F$10</f>
        <v>80</v>
      </c>
      <c r="H8" s="15">
        <f>[4]Fevereiro!$F$11</f>
        <v>73</v>
      </c>
      <c r="I8" s="15">
        <f>[4]Fevereiro!$F$12</f>
        <v>79</v>
      </c>
      <c r="J8" s="15">
        <f>[4]Fevereiro!$F$13</f>
        <v>79</v>
      </c>
      <c r="K8" s="15">
        <f>[4]Fevereiro!$F$14</f>
        <v>100</v>
      </c>
      <c r="L8" s="15">
        <f>[4]Fevereiro!$F$15</f>
        <v>100</v>
      </c>
      <c r="M8" s="15">
        <f>[4]Fevereiro!$F$16</f>
        <v>100</v>
      </c>
      <c r="N8" s="15">
        <f>[4]Fevereiro!$F$17</f>
        <v>100</v>
      </c>
      <c r="O8" s="15">
        <f>[4]Fevereiro!$F$18</f>
        <v>100</v>
      </c>
      <c r="P8" s="15">
        <f>[4]Fevereiro!$F$19</f>
        <v>96</v>
      </c>
      <c r="Q8" s="15">
        <f>[4]Fevereiro!$F$20</f>
        <v>97</v>
      </c>
      <c r="R8" s="15">
        <f>[4]Fevereiro!$F$21</f>
        <v>95</v>
      </c>
      <c r="S8" s="15">
        <f>[4]Fevereiro!$F$22</f>
        <v>100</v>
      </c>
      <c r="T8" s="15">
        <f>[4]Fevereiro!$F$23</f>
        <v>100</v>
      </c>
      <c r="U8" s="15">
        <f>[4]Fevereiro!$F$24</f>
        <v>100</v>
      </c>
      <c r="V8" s="15">
        <f>[4]Fevereiro!$F$25</f>
        <v>100</v>
      </c>
      <c r="W8" s="15">
        <f>[4]Fevereiro!$F$26</f>
        <v>83</v>
      </c>
      <c r="X8" s="15">
        <f>[4]Fevereiro!$F$27</f>
        <v>75</v>
      </c>
      <c r="Y8" s="15">
        <f>[4]Fevereiro!$F$28</f>
        <v>83</v>
      </c>
      <c r="Z8" s="15">
        <f>[4]Fevereiro!$F$29</f>
        <v>77</v>
      </c>
      <c r="AA8" s="15">
        <f>[4]Fevereiro!$F$30</f>
        <v>98</v>
      </c>
      <c r="AB8" s="15">
        <f>[4]Fevereiro!$F$31</f>
        <v>100</v>
      </c>
      <c r="AC8" s="15">
        <f>[4]Fevereiro!$F$32</f>
        <v>100</v>
      </c>
      <c r="AD8" s="27">
        <f t="shared" si="3"/>
        <v>100</v>
      </c>
      <c r="AE8" s="105">
        <f t="shared" si="4"/>
        <v>89.892857142857139</v>
      </c>
    </row>
    <row r="9" spans="1:33" ht="17.100000000000001" customHeight="1" x14ac:dyDescent="0.2">
      <c r="A9" s="131" t="s">
        <v>46</v>
      </c>
      <c r="B9" s="15">
        <f>[5]Fevereiro!$F$5</f>
        <v>51</v>
      </c>
      <c r="C9" s="15">
        <f>[5]Fevereiro!$F$6</f>
        <v>51</v>
      </c>
      <c r="D9" s="15">
        <f>[5]Fevereiro!$F$7</f>
        <v>52</v>
      </c>
      <c r="E9" s="15">
        <f>[5]Fevereiro!$F$8</f>
        <v>53</v>
      </c>
      <c r="F9" s="15">
        <f>[5]Fevereiro!$F$9</f>
        <v>53</v>
      </c>
      <c r="G9" s="15">
        <f>[5]Fevereiro!$F$10</f>
        <v>53</v>
      </c>
      <c r="H9" s="15">
        <f>[5]Fevereiro!$F$11</f>
        <v>52</v>
      </c>
      <c r="I9" s="15">
        <f>[5]Fevereiro!$F$12</f>
        <v>52</v>
      </c>
      <c r="J9" s="15">
        <f>[5]Fevereiro!$F$13</f>
        <v>51</v>
      </c>
      <c r="K9" s="15">
        <f>[5]Fevereiro!$F$14</f>
        <v>51</v>
      </c>
      <c r="L9" s="15">
        <f>[5]Fevereiro!$F$15</f>
        <v>51</v>
      </c>
      <c r="M9" s="15">
        <f>[5]Fevereiro!$F$16</f>
        <v>51</v>
      </c>
      <c r="N9" s="15">
        <f>[5]Fevereiro!$F$17</f>
        <v>52</v>
      </c>
      <c r="O9" s="15">
        <f>[5]Fevereiro!$F$18</f>
        <v>53</v>
      </c>
      <c r="P9" s="15">
        <f>[5]Fevereiro!$F$19</f>
        <v>52</v>
      </c>
      <c r="Q9" s="15">
        <f>[5]Fevereiro!$F$20</f>
        <v>51</v>
      </c>
      <c r="R9" s="15">
        <f>[5]Fevereiro!$F$21</f>
        <v>51</v>
      </c>
      <c r="S9" s="15" t="str">
        <f>[5]Fevereiro!$F$22</f>
        <v>*</v>
      </c>
      <c r="T9" s="15" t="str">
        <f>[5]Fevereiro!$F$23</f>
        <v>*</v>
      </c>
      <c r="U9" s="15" t="str">
        <f>[5]Fevereiro!$F$24</f>
        <v>*</v>
      </c>
      <c r="V9" s="15" t="str">
        <f>[5]Fevereiro!$F$25</f>
        <v>*</v>
      </c>
      <c r="W9" s="15" t="str">
        <f>[5]Fevereiro!$F$26</f>
        <v>*</v>
      </c>
      <c r="X9" s="15" t="str">
        <f>[5]Fevereiro!$F$27</f>
        <v>*</v>
      </c>
      <c r="Y9" s="15" t="str">
        <f>[5]Fevereiro!$F$28</f>
        <v>*</v>
      </c>
      <c r="Z9" s="15" t="str">
        <f>[5]Fevereiro!$F$29</f>
        <v>*</v>
      </c>
      <c r="AA9" s="15" t="str">
        <f>[5]Fevereiro!$F$30</f>
        <v>*</v>
      </c>
      <c r="AB9" s="15" t="str">
        <f>[5]Fevereiro!$F$31</f>
        <v>*</v>
      </c>
      <c r="AC9" s="15" t="str">
        <f>[5]Fevereiro!$F$32</f>
        <v>*</v>
      </c>
      <c r="AD9" s="27">
        <f t="shared" si="3"/>
        <v>53</v>
      </c>
      <c r="AE9" s="105">
        <f t="shared" si="4"/>
        <v>51.764705882352942</v>
      </c>
    </row>
    <row r="10" spans="1:33" ht="17.100000000000001" customHeight="1" x14ac:dyDescent="0.2">
      <c r="A10" s="131" t="s">
        <v>2</v>
      </c>
      <c r="B10" s="15">
        <f>[6]Fevereiro!$F$5</f>
        <v>93</v>
      </c>
      <c r="C10" s="15">
        <f>[6]Fevereiro!$F$6</f>
        <v>76</v>
      </c>
      <c r="D10" s="15">
        <f>[6]Fevereiro!$F$7</f>
        <v>79</v>
      </c>
      <c r="E10" s="15">
        <f>[6]Fevereiro!$F$8</f>
        <v>74</v>
      </c>
      <c r="F10" s="15">
        <f>[6]Fevereiro!$F$9</f>
        <v>77</v>
      </c>
      <c r="G10" s="15">
        <f>[6]Fevereiro!$F$10</f>
        <v>71</v>
      </c>
      <c r="H10" s="15">
        <f>[6]Fevereiro!$F$11</f>
        <v>80</v>
      </c>
      <c r="I10" s="15">
        <f>[6]Fevereiro!$F$12</f>
        <v>88</v>
      </c>
      <c r="J10" s="15">
        <f>[6]Fevereiro!$F$13</f>
        <v>87</v>
      </c>
      <c r="K10" s="15">
        <f>[6]Fevereiro!$F$14</f>
        <v>86</v>
      </c>
      <c r="L10" s="15">
        <f>[6]Fevereiro!$F$15</f>
        <v>91</v>
      </c>
      <c r="M10" s="15">
        <f>[6]Fevereiro!$F$16</f>
        <v>92</v>
      </c>
      <c r="N10" s="15">
        <f>[6]Fevereiro!$F$17</f>
        <v>93</v>
      </c>
      <c r="O10" s="15">
        <f>[6]Fevereiro!$F$18</f>
        <v>92</v>
      </c>
      <c r="P10" s="15">
        <f>[6]Fevereiro!$F$19</f>
        <v>85</v>
      </c>
      <c r="Q10" s="15">
        <f>[6]Fevereiro!$F$20</f>
        <v>86</v>
      </c>
      <c r="R10" s="15">
        <f>[6]Fevereiro!$F$21</f>
        <v>88</v>
      </c>
      <c r="S10" s="15">
        <f>[6]Fevereiro!$F$22</f>
        <v>92</v>
      </c>
      <c r="T10" s="15">
        <f>[6]Fevereiro!$F$23</f>
        <v>92</v>
      </c>
      <c r="U10" s="15">
        <f>[6]Fevereiro!$F$24</f>
        <v>94</v>
      </c>
      <c r="V10" s="15">
        <f>[6]Fevereiro!$F$25</f>
        <v>93</v>
      </c>
      <c r="W10" s="15">
        <f>[6]Fevereiro!$F$26</f>
        <v>78</v>
      </c>
      <c r="X10" s="15">
        <f>[6]Fevereiro!$F$27</f>
        <v>80</v>
      </c>
      <c r="Y10" s="15">
        <f>[6]Fevereiro!$F$28</f>
        <v>83</v>
      </c>
      <c r="Z10" s="15">
        <f>[6]Fevereiro!$F$29</f>
        <v>90</v>
      </c>
      <c r="AA10" s="15">
        <f>[6]Fevereiro!$F$30</f>
        <v>90</v>
      </c>
      <c r="AB10" s="15">
        <f>[6]Fevereiro!$F$31</f>
        <v>90</v>
      </c>
      <c r="AC10" s="15">
        <f>[6]Fevereiro!$F$32</f>
        <v>89</v>
      </c>
      <c r="AD10" s="27">
        <f t="shared" si="3"/>
        <v>94</v>
      </c>
      <c r="AE10" s="105">
        <f t="shared" si="4"/>
        <v>86.035714285714292</v>
      </c>
    </row>
    <row r="11" spans="1:33" ht="17.100000000000001" customHeight="1" x14ac:dyDescent="0.2">
      <c r="A11" s="131" t="s">
        <v>3</v>
      </c>
      <c r="B11" s="15">
        <f>[7]Fevereiro!$F$5</f>
        <v>98</v>
      </c>
      <c r="C11" s="15">
        <f>[7]Fevereiro!$F$6</f>
        <v>89</v>
      </c>
      <c r="D11" s="15">
        <f>[7]Fevereiro!$F$7</f>
        <v>88</v>
      </c>
      <c r="E11" s="15">
        <f>[7]Fevereiro!$F$8</f>
        <v>96</v>
      </c>
      <c r="F11" s="15">
        <f>[7]Fevereiro!$F$9</f>
        <v>98</v>
      </c>
      <c r="G11" s="15">
        <f>[7]Fevereiro!$F$10</f>
        <v>96</v>
      </c>
      <c r="H11" s="15">
        <f>[7]Fevereiro!$F$11</f>
        <v>84</v>
      </c>
      <c r="I11" s="15">
        <f>[7]Fevereiro!$F$12</f>
        <v>91</v>
      </c>
      <c r="J11" s="15">
        <f>[7]Fevereiro!$F$13</f>
        <v>91</v>
      </c>
      <c r="K11" s="15">
        <f>[7]Fevereiro!$F$14</f>
        <v>97</v>
      </c>
      <c r="L11" s="15">
        <f>[7]Fevereiro!$F$15</f>
        <v>97</v>
      </c>
      <c r="M11" s="15">
        <f>[7]Fevereiro!$F$16</f>
        <v>98</v>
      </c>
      <c r="N11" s="15">
        <f>[7]Fevereiro!$F$17</f>
        <v>97</v>
      </c>
      <c r="O11" s="15">
        <f>[7]Fevereiro!$F$18</f>
        <v>97</v>
      </c>
      <c r="P11" s="15">
        <f>[7]Fevereiro!$F$19</f>
        <v>98</v>
      </c>
      <c r="Q11" s="15">
        <f>[7]Fevereiro!$F$20</f>
        <v>91</v>
      </c>
      <c r="R11" s="15">
        <f>[7]Fevereiro!$F$21</f>
        <v>91</v>
      </c>
      <c r="S11" s="15">
        <f>[7]Fevereiro!$F$22</f>
        <v>98</v>
      </c>
      <c r="T11" s="15">
        <f>[7]Fevereiro!$F$23</f>
        <v>97</v>
      </c>
      <c r="U11" s="15">
        <f>[7]Fevereiro!$F$24</f>
        <v>98</v>
      </c>
      <c r="V11" s="15">
        <f>[7]Fevereiro!$F$25</f>
        <v>97</v>
      </c>
      <c r="W11" s="15">
        <f>[7]Fevereiro!$F$26</f>
        <v>97</v>
      </c>
      <c r="X11" s="15">
        <f>[7]Fevereiro!$F$27</f>
        <v>91</v>
      </c>
      <c r="Y11" s="15">
        <f>[7]Fevereiro!$F$28</f>
        <v>91</v>
      </c>
      <c r="Z11" s="15">
        <f>[7]Fevereiro!$F$29</f>
        <v>98</v>
      </c>
      <c r="AA11" s="15">
        <f>[7]Fevereiro!$F$30</f>
        <v>98</v>
      </c>
      <c r="AB11" s="15">
        <f>[7]Fevereiro!$F$31</f>
        <v>97</v>
      </c>
      <c r="AC11" s="15">
        <f>[7]Fevereiro!$F$32</f>
        <v>98</v>
      </c>
      <c r="AD11" s="27">
        <f t="shared" si="3"/>
        <v>98</v>
      </c>
      <c r="AE11" s="105">
        <f t="shared" si="4"/>
        <v>94.892857142857139</v>
      </c>
    </row>
    <row r="12" spans="1:33" ht="17.100000000000001" customHeight="1" x14ac:dyDescent="0.2">
      <c r="A12" s="131" t="s">
        <v>4</v>
      </c>
      <c r="B12" s="15">
        <f>[8]Fevereiro!$F$5</f>
        <v>94</v>
      </c>
      <c r="C12" s="15">
        <f>[8]Fevereiro!$F$6</f>
        <v>88</v>
      </c>
      <c r="D12" s="15">
        <f>[8]Fevereiro!$F$7</f>
        <v>83</v>
      </c>
      <c r="E12" s="15">
        <f>[8]Fevereiro!$F$8</f>
        <v>93</v>
      </c>
      <c r="F12" s="15">
        <f>[8]Fevereiro!$F$9</f>
        <v>94</v>
      </c>
      <c r="G12" s="15">
        <f>[8]Fevereiro!$F$10</f>
        <v>88</v>
      </c>
      <c r="H12" s="15">
        <f>[8]Fevereiro!$F$11</f>
        <v>88</v>
      </c>
      <c r="I12" s="15">
        <f>[8]Fevereiro!$F$12</f>
        <v>89</v>
      </c>
      <c r="J12" s="15">
        <f>[8]Fevereiro!$F$13</f>
        <v>95</v>
      </c>
      <c r="K12" s="15">
        <f>[8]Fevereiro!$F$14</f>
        <v>94</v>
      </c>
      <c r="L12" s="15">
        <f>[8]Fevereiro!$F$15</f>
        <v>94</v>
      </c>
      <c r="M12" s="15">
        <f>[8]Fevereiro!$F$16</f>
        <v>95</v>
      </c>
      <c r="N12" s="15">
        <f>[8]Fevereiro!$F$17</f>
        <v>93</v>
      </c>
      <c r="O12" s="15">
        <f>[8]Fevereiro!$F$18</f>
        <v>95</v>
      </c>
      <c r="P12" s="15">
        <f>[8]Fevereiro!$F$19</f>
        <v>94</v>
      </c>
      <c r="Q12" s="15">
        <f>[8]Fevereiro!$F$20</f>
        <v>94</v>
      </c>
      <c r="R12" s="15">
        <f>[8]Fevereiro!$F$21</f>
        <v>92</v>
      </c>
      <c r="S12" s="15">
        <f>[8]Fevereiro!$F$22</f>
        <v>95</v>
      </c>
      <c r="T12" s="15">
        <f>[8]Fevereiro!$F$23</f>
        <v>95</v>
      </c>
      <c r="U12" s="15">
        <f>[8]Fevereiro!$F$24</f>
        <v>92</v>
      </c>
      <c r="V12" s="15">
        <f>[8]Fevereiro!$F$25</f>
        <v>91</v>
      </c>
      <c r="W12" s="15">
        <f>[8]Fevereiro!$F$26</f>
        <v>95</v>
      </c>
      <c r="X12" s="15">
        <f>[8]Fevereiro!$F$27</f>
        <v>86</v>
      </c>
      <c r="Y12" s="15">
        <f>[8]Fevereiro!$F$28</f>
        <v>94</v>
      </c>
      <c r="Z12" s="15">
        <f>[8]Fevereiro!$F$29</f>
        <v>94</v>
      </c>
      <c r="AA12" s="15">
        <f>[8]Fevereiro!$F$30</f>
        <v>95</v>
      </c>
      <c r="AB12" s="15">
        <f>[8]Fevereiro!$F$31</f>
        <v>93</v>
      </c>
      <c r="AC12" s="15">
        <f>[8]Fevereiro!$F$32</f>
        <v>95</v>
      </c>
      <c r="AD12" s="27">
        <f t="shared" si="3"/>
        <v>95</v>
      </c>
      <c r="AE12" s="105">
        <f t="shared" si="4"/>
        <v>92.428571428571431</v>
      </c>
      <c r="AG12" s="23" t="s">
        <v>50</v>
      </c>
    </row>
    <row r="13" spans="1:33" ht="17.100000000000001" customHeight="1" x14ac:dyDescent="0.2">
      <c r="A13" s="131" t="s">
        <v>5</v>
      </c>
      <c r="B13" s="16">
        <f>[9]Fevereiro!$F$5</f>
        <v>90</v>
      </c>
      <c r="C13" s="16">
        <f>[9]Fevereiro!$F$6</f>
        <v>91</v>
      </c>
      <c r="D13" s="16">
        <f>[9]Fevereiro!$F$7</f>
        <v>86</v>
      </c>
      <c r="E13" s="16">
        <f>[9]Fevereiro!$F$8</f>
        <v>88</v>
      </c>
      <c r="F13" s="16">
        <f>[9]Fevereiro!$F$9</f>
        <v>62</v>
      </c>
      <c r="G13" s="16">
        <f>[9]Fevereiro!$F$10</f>
        <v>87</v>
      </c>
      <c r="H13" s="16">
        <f>[9]Fevereiro!$F$11</f>
        <v>89</v>
      </c>
      <c r="I13" s="16">
        <f>[9]Fevereiro!$F$12</f>
        <v>92</v>
      </c>
      <c r="J13" s="16">
        <f>[9]Fevereiro!$F$13</f>
        <v>90</v>
      </c>
      <c r="K13" s="16">
        <f>[9]Fevereiro!$F$14</f>
        <v>91</v>
      </c>
      <c r="L13" s="16">
        <f>[9]Fevereiro!$F$15</f>
        <v>88</v>
      </c>
      <c r="M13" s="16">
        <f>[9]Fevereiro!$F$16</f>
        <v>90</v>
      </c>
      <c r="N13" s="16">
        <f>[9]Fevereiro!$F$17</f>
        <v>89</v>
      </c>
      <c r="O13" s="16">
        <f>[9]Fevereiro!$F$18</f>
        <v>85</v>
      </c>
      <c r="P13" s="16">
        <f>[9]Fevereiro!$F$19</f>
        <v>89</v>
      </c>
      <c r="Q13" s="16">
        <f>[9]Fevereiro!$F$20</f>
        <v>90</v>
      </c>
      <c r="R13" s="16">
        <f>[9]Fevereiro!$F$21</f>
        <v>89</v>
      </c>
      <c r="S13" s="16">
        <f>[9]Fevereiro!$F$22</f>
        <v>90</v>
      </c>
      <c r="T13" s="16">
        <f>[9]Fevereiro!$F$23</f>
        <v>92</v>
      </c>
      <c r="U13" s="16">
        <f>[9]Fevereiro!$F$24</f>
        <v>89</v>
      </c>
      <c r="V13" s="16">
        <f>[9]Fevereiro!$F$25</f>
        <v>92</v>
      </c>
      <c r="W13" s="16">
        <f>[9]Fevereiro!$F$26</f>
        <v>90</v>
      </c>
      <c r="X13" s="16">
        <f>[9]Fevereiro!$F$27</f>
        <v>76</v>
      </c>
      <c r="Y13" s="16">
        <f>[9]Fevereiro!$F$28</f>
        <v>86</v>
      </c>
      <c r="Z13" s="16">
        <f>[9]Fevereiro!$F$29</f>
        <v>91</v>
      </c>
      <c r="AA13" s="16">
        <f>[9]Fevereiro!$F$30</f>
        <v>92</v>
      </c>
      <c r="AB13" s="16">
        <f>[9]Fevereiro!$F$31</f>
        <v>90</v>
      </c>
      <c r="AC13" s="16">
        <f>[9]Fevereiro!$F$32</f>
        <v>91</v>
      </c>
      <c r="AD13" s="27">
        <f t="shared" si="3"/>
        <v>92</v>
      </c>
      <c r="AE13" s="105">
        <f t="shared" si="4"/>
        <v>88.035714285714292</v>
      </c>
      <c r="AG13" t="s">
        <v>50</v>
      </c>
    </row>
    <row r="14" spans="1:33" ht="17.100000000000001" customHeight="1" x14ac:dyDescent="0.2">
      <c r="A14" s="131" t="s">
        <v>48</v>
      </c>
      <c r="B14" s="16">
        <f>[10]Fevereiro!$F$5</f>
        <v>97</v>
      </c>
      <c r="C14" s="16">
        <f>[10]Fevereiro!$F$6</f>
        <v>96</v>
      </c>
      <c r="D14" s="16">
        <f>[10]Fevereiro!$F$7</f>
        <v>88</v>
      </c>
      <c r="E14" s="16">
        <f>[10]Fevereiro!$F$8</f>
        <v>92</v>
      </c>
      <c r="F14" s="16">
        <f>[10]Fevereiro!$F$9</f>
        <v>93</v>
      </c>
      <c r="G14" s="16">
        <f>[10]Fevereiro!$F$10</f>
        <v>92</v>
      </c>
      <c r="H14" s="16">
        <f>[10]Fevereiro!$F$11</f>
        <v>95</v>
      </c>
      <c r="I14" s="16">
        <f>[10]Fevereiro!$F$12</f>
        <v>96</v>
      </c>
      <c r="J14" s="16">
        <f>[10]Fevereiro!$F$13</f>
        <v>95</v>
      </c>
      <c r="K14" s="16">
        <f>[10]Fevereiro!$F$14</f>
        <v>97</v>
      </c>
      <c r="L14" s="16">
        <f>[10]Fevereiro!$F$15</f>
        <v>96</v>
      </c>
      <c r="M14" s="16">
        <f>[10]Fevereiro!$F$16</f>
        <v>97</v>
      </c>
      <c r="N14" s="16">
        <f>[10]Fevereiro!$F$17</f>
        <v>96</v>
      </c>
      <c r="O14" s="16">
        <f>[10]Fevereiro!$F$18</f>
        <v>97</v>
      </c>
      <c r="P14" s="16">
        <f>[10]Fevereiro!$F$19</f>
        <v>95</v>
      </c>
      <c r="Q14" s="16">
        <f>[10]Fevereiro!$F$20</f>
        <v>95</v>
      </c>
      <c r="R14" s="16">
        <f>[10]Fevereiro!$F$21</f>
        <v>92</v>
      </c>
      <c r="S14" s="16">
        <f>[10]Fevereiro!$F$22</f>
        <v>97</v>
      </c>
      <c r="T14" s="16">
        <f>[10]Fevereiro!$F$23</f>
        <v>96</v>
      </c>
      <c r="U14" s="16">
        <f>[10]Fevereiro!$F$24</f>
        <v>95</v>
      </c>
      <c r="V14" s="16">
        <f>[10]Fevereiro!$F$25</f>
        <v>96</v>
      </c>
      <c r="W14" s="16">
        <f>[10]Fevereiro!$F$26</f>
        <v>98</v>
      </c>
      <c r="X14" s="16">
        <f>[10]Fevereiro!$F$27</f>
        <v>93</v>
      </c>
      <c r="Y14" s="16">
        <f>[10]Fevereiro!$F$28</f>
        <v>97</v>
      </c>
      <c r="Z14" s="16">
        <f>[10]Fevereiro!$F$29</f>
        <v>97</v>
      </c>
      <c r="AA14" s="16">
        <f>[10]Fevereiro!$F$30</f>
        <v>96</v>
      </c>
      <c r="AB14" s="16">
        <f>[10]Fevereiro!$F$31</f>
        <v>94</v>
      </c>
      <c r="AC14" s="16">
        <f>[10]Fevereiro!$F$32</f>
        <v>96</v>
      </c>
      <c r="AD14" s="27">
        <f t="shared" si="3"/>
        <v>98</v>
      </c>
      <c r="AE14" s="105">
        <f t="shared" si="4"/>
        <v>95.142857142857139</v>
      </c>
      <c r="AF14" s="1" t="s">
        <v>50</v>
      </c>
    </row>
    <row r="15" spans="1:33" ht="17.100000000000001" customHeight="1" x14ac:dyDescent="0.2">
      <c r="A15" s="131" t="s">
        <v>6</v>
      </c>
      <c r="B15" s="16">
        <f>[11]Fevereiro!$F$5</f>
        <v>95</v>
      </c>
      <c r="C15" s="16">
        <f>[11]Fevereiro!$F$6</f>
        <v>96</v>
      </c>
      <c r="D15" s="16">
        <f>[11]Fevereiro!$F$7</f>
        <v>94</v>
      </c>
      <c r="E15" s="16">
        <f>[11]Fevereiro!$F$8</f>
        <v>92</v>
      </c>
      <c r="F15" s="16">
        <f>[11]Fevereiro!$F$9</f>
        <v>95</v>
      </c>
      <c r="G15" s="16">
        <f>[11]Fevereiro!$F$10</f>
        <v>95</v>
      </c>
      <c r="H15" s="16">
        <f>[11]Fevereiro!$F$11</f>
        <v>97</v>
      </c>
      <c r="I15" s="16">
        <f>[11]Fevereiro!$F$12</f>
        <v>95</v>
      </c>
      <c r="J15" s="16">
        <f>[11]Fevereiro!$F$13</f>
        <v>96</v>
      </c>
      <c r="K15" s="16">
        <f>[11]Fevereiro!$F$14</f>
        <v>96</v>
      </c>
      <c r="L15" s="16">
        <f>[11]Fevereiro!$F$15</f>
        <v>96</v>
      </c>
      <c r="M15" s="16">
        <f>[11]Fevereiro!$F$16</f>
        <v>96</v>
      </c>
      <c r="N15" s="16">
        <f>[11]Fevereiro!$F$17</f>
        <v>96</v>
      </c>
      <c r="O15" s="16">
        <f>[11]Fevereiro!$F$18</f>
        <v>96</v>
      </c>
      <c r="P15" s="16">
        <f>[11]Fevereiro!$F$19</f>
        <v>95</v>
      </c>
      <c r="Q15" s="16">
        <f>[11]Fevereiro!$F$20</f>
        <v>95</v>
      </c>
      <c r="R15" s="16">
        <f>[11]Fevereiro!$F$21</f>
        <v>95</v>
      </c>
      <c r="S15" s="16">
        <f>[11]Fevereiro!$F$22</f>
        <v>96</v>
      </c>
      <c r="T15" s="16">
        <f>[11]Fevereiro!$F$23</f>
        <v>96</v>
      </c>
      <c r="U15" s="16">
        <f>[11]Fevereiro!$F$24</f>
        <v>97</v>
      </c>
      <c r="V15" s="16">
        <f>[11]Fevereiro!$F$25</f>
        <v>97</v>
      </c>
      <c r="W15" s="16">
        <f>[11]Fevereiro!$F$26</f>
        <v>96</v>
      </c>
      <c r="X15" s="16">
        <f>[11]Fevereiro!$F$27</f>
        <v>96</v>
      </c>
      <c r="Y15" s="16">
        <f>[11]Fevereiro!$F$28</f>
        <v>95</v>
      </c>
      <c r="Z15" s="16">
        <f>[11]Fevereiro!$F$29</f>
        <v>96</v>
      </c>
      <c r="AA15" s="16">
        <f>[11]Fevereiro!$F$30</f>
        <v>96</v>
      </c>
      <c r="AB15" s="16">
        <f>[11]Fevereiro!$F$31</f>
        <v>97</v>
      </c>
      <c r="AC15" s="16">
        <f>[11]Fevereiro!$F$32</f>
        <v>97</v>
      </c>
      <c r="AD15" s="27">
        <f t="shared" si="3"/>
        <v>97</v>
      </c>
      <c r="AE15" s="105">
        <f t="shared" si="4"/>
        <v>95.678571428571431</v>
      </c>
    </row>
    <row r="16" spans="1:33" ht="17.100000000000001" customHeight="1" x14ac:dyDescent="0.2">
      <c r="A16" s="131" t="s">
        <v>7</v>
      </c>
      <c r="B16" s="16">
        <f>[12]Fevereiro!$F$5</f>
        <v>92</v>
      </c>
      <c r="C16" s="16">
        <f>[12]Fevereiro!$F$6</f>
        <v>87</v>
      </c>
      <c r="D16" s="16">
        <f>[12]Fevereiro!$F$7</f>
        <v>92</v>
      </c>
      <c r="E16" s="16">
        <f>[12]Fevereiro!$F$8</f>
        <v>71</v>
      </c>
      <c r="F16" s="16">
        <f>[12]Fevereiro!$F$9</f>
        <v>81</v>
      </c>
      <c r="G16" s="16">
        <f>[12]Fevereiro!$F$10</f>
        <v>88</v>
      </c>
      <c r="H16" s="16">
        <f>[12]Fevereiro!$F$11</f>
        <v>77</v>
      </c>
      <c r="I16" s="16">
        <f>[12]Fevereiro!$F$12</f>
        <v>92</v>
      </c>
      <c r="J16" s="16">
        <f>[12]Fevereiro!$F$13</f>
        <v>93</v>
      </c>
      <c r="K16" s="16">
        <f>[12]Fevereiro!$F$14</f>
        <v>97</v>
      </c>
      <c r="L16" s="16">
        <f>[12]Fevereiro!$F$15</f>
        <v>98</v>
      </c>
      <c r="M16" s="16">
        <f>[12]Fevereiro!$F$16</f>
        <v>97</v>
      </c>
      <c r="N16" s="16">
        <f>[12]Fevereiro!$F$17</f>
        <v>95</v>
      </c>
      <c r="O16" s="16">
        <f>[12]Fevereiro!$F$18</f>
        <v>95</v>
      </c>
      <c r="P16" s="16">
        <f>[12]Fevereiro!$F$19</f>
        <v>91</v>
      </c>
      <c r="Q16" s="16">
        <f>[12]Fevereiro!$F$20</f>
        <v>95</v>
      </c>
      <c r="R16" s="16">
        <f>[12]Fevereiro!$F$21</f>
        <v>95</v>
      </c>
      <c r="S16" s="16">
        <f>[12]Fevereiro!$F$22</f>
        <v>96</v>
      </c>
      <c r="T16" s="16">
        <f>[12]Fevereiro!$F$23</f>
        <v>97</v>
      </c>
      <c r="U16" s="16">
        <f>[12]Fevereiro!$F$24</f>
        <v>98</v>
      </c>
      <c r="V16" s="16">
        <f>[12]Fevereiro!$F$25</f>
        <v>97</v>
      </c>
      <c r="W16" s="16">
        <f>[12]Fevereiro!$F$26</f>
        <v>90</v>
      </c>
      <c r="X16" s="16">
        <f>[12]Fevereiro!$F$27</f>
        <v>87</v>
      </c>
      <c r="Y16" s="16">
        <f>[12]Fevereiro!$F$28</f>
        <v>77</v>
      </c>
      <c r="Z16" s="16">
        <f>[12]Fevereiro!$F$29</f>
        <v>87</v>
      </c>
      <c r="AA16" s="16">
        <f>[12]Fevereiro!$F$30</f>
        <v>93</v>
      </c>
      <c r="AB16" s="16">
        <f>[12]Fevereiro!$F$31</f>
        <v>96</v>
      </c>
      <c r="AC16" s="16">
        <f>[12]Fevereiro!$F$32</f>
        <v>99</v>
      </c>
      <c r="AD16" s="27">
        <f t="shared" si="3"/>
        <v>99</v>
      </c>
      <c r="AE16" s="105">
        <f t="shared" si="4"/>
        <v>91.178571428571431</v>
      </c>
    </row>
    <row r="17" spans="1:34" ht="17.100000000000001" customHeight="1" x14ac:dyDescent="0.2">
      <c r="A17" s="131" t="s">
        <v>8</v>
      </c>
      <c r="B17" s="16">
        <f>[13]Fevereiro!$F$5</f>
        <v>91</v>
      </c>
      <c r="C17" s="16">
        <f>[13]Fevereiro!$F$6</f>
        <v>95</v>
      </c>
      <c r="D17" s="16">
        <f>[13]Fevereiro!$F$7</f>
        <v>98</v>
      </c>
      <c r="E17" s="16">
        <f>[13]Fevereiro!$F$8</f>
        <v>85</v>
      </c>
      <c r="F17" s="16">
        <f>[13]Fevereiro!$F$9</f>
        <v>92</v>
      </c>
      <c r="G17" s="16">
        <f>[13]Fevereiro!$F$10</f>
        <v>97</v>
      </c>
      <c r="H17" s="16">
        <f>[13]Fevereiro!$F$11</f>
        <v>88</v>
      </c>
      <c r="I17" s="16">
        <f>[13]Fevereiro!$F$12</f>
        <v>93</v>
      </c>
      <c r="J17" s="16">
        <f>[13]Fevereiro!$F$13</f>
        <v>100</v>
      </c>
      <c r="K17" s="16">
        <f>[13]Fevereiro!$F$14</f>
        <v>100</v>
      </c>
      <c r="L17" s="16">
        <f>[13]Fevereiro!$F$15</f>
        <v>100</v>
      </c>
      <c r="M17" s="16">
        <f>[13]Fevereiro!$F$16</f>
        <v>100</v>
      </c>
      <c r="N17" s="16">
        <f>[13]Fevereiro!$F$17</f>
        <v>93</v>
      </c>
      <c r="O17" s="16">
        <f>[13]Fevereiro!$F$18</f>
        <v>93</v>
      </c>
      <c r="P17" s="16">
        <f>[13]Fevereiro!$F$19</f>
        <v>93</v>
      </c>
      <c r="Q17" s="16">
        <f>[13]Fevereiro!$F$20</f>
        <v>92</v>
      </c>
      <c r="R17" s="16">
        <f>[13]Fevereiro!$F$21</f>
        <v>96</v>
      </c>
      <c r="S17" s="16">
        <f>[13]Fevereiro!$F$22</f>
        <v>100</v>
      </c>
      <c r="T17" s="16">
        <f>[13]Fevereiro!$F$23</f>
        <v>100</v>
      </c>
      <c r="U17" s="16">
        <f>[13]Fevereiro!$F$24</f>
        <v>100</v>
      </c>
      <c r="V17" s="16">
        <f>[13]Fevereiro!$F$25</f>
        <v>100</v>
      </c>
      <c r="W17" s="16">
        <f>[13]Fevereiro!$F$26</f>
        <v>86</v>
      </c>
      <c r="X17" s="16">
        <f>[13]Fevereiro!$F$27</f>
        <v>88</v>
      </c>
      <c r="Y17" s="16">
        <f>[13]Fevereiro!$F$28</f>
        <v>91</v>
      </c>
      <c r="Z17" s="16">
        <f>[13]Fevereiro!$F$29</f>
        <v>89</v>
      </c>
      <c r="AA17" s="16">
        <f>[13]Fevereiro!$F$30</f>
        <v>91</v>
      </c>
      <c r="AB17" s="16">
        <f>[13]Fevereiro!$F$31</f>
        <v>97</v>
      </c>
      <c r="AC17" s="16">
        <f>[13]Fevereiro!$F$32</f>
        <v>98</v>
      </c>
      <c r="AD17" s="27">
        <f t="shared" si="3"/>
        <v>100</v>
      </c>
      <c r="AE17" s="105">
        <f t="shared" si="4"/>
        <v>94.5</v>
      </c>
    </row>
    <row r="18" spans="1:34" ht="17.100000000000001" customHeight="1" x14ac:dyDescent="0.2">
      <c r="A18" s="131" t="s">
        <v>9</v>
      </c>
      <c r="B18" s="15">
        <f>[14]Fevereiro!$F$5</f>
        <v>84</v>
      </c>
      <c r="C18" s="15">
        <f>[14]Fevereiro!$F$6</f>
        <v>78</v>
      </c>
      <c r="D18" s="15">
        <f>[14]Fevereiro!$F$7</f>
        <v>79</v>
      </c>
      <c r="E18" s="15">
        <f>[14]Fevereiro!$F$8</f>
        <v>75</v>
      </c>
      <c r="F18" s="15">
        <f>[14]Fevereiro!$F$9</f>
        <v>83</v>
      </c>
      <c r="G18" s="15">
        <f>[14]Fevereiro!$F$10</f>
        <v>75</v>
      </c>
      <c r="H18" s="15">
        <f>[14]Fevereiro!$F$11</f>
        <v>65</v>
      </c>
      <c r="I18" s="15">
        <f>[14]Fevereiro!$F$12</f>
        <v>85</v>
      </c>
      <c r="J18" s="15">
        <f>[14]Fevereiro!$F$13</f>
        <v>90</v>
      </c>
      <c r="K18" s="15">
        <f>[14]Fevereiro!$F$14</f>
        <v>95</v>
      </c>
      <c r="L18" s="15">
        <f>[14]Fevereiro!$F$15</f>
        <v>95</v>
      </c>
      <c r="M18" s="16">
        <f>[14]Fevereiro!$F$16</f>
        <v>96</v>
      </c>
      <c r="N18" s="16">
        <f>[14]Fevereiro!$F$17</f>
        <v>93</v>
      </c>
      <c r="O18" s="16">
        <f>[14]Fevereiro!$F$18</f>
        <v>94</v>
      </c>
      <c r="P18" s="16">
        <f>[14]Fevereiro!$F$19</f>
        <v>90</v>
      </c>
      <c r="Q18" s="16">
        <f>[14]Fevereiro!$F$20</f>
        <v>90</v>
      </c>
      <c r="R18" s="16">
        <f>[14]Fevereiro!$F$21</f>
        <v>96</v>
      </c>
      <c r="S18" s="16">
        <f>[14]Fevereiro!$F$22</f>
        <v>96</v>
      </c>
      <c r="T18" s="16">
        <f>[14]Fevereiro!$F$23</f>
        <v>97</v>
      </c>
      <c r="U18" s="16">
        <f>[14]Fevereiro!$F$24</f>
        <v>96</v>
      </c>
      <c r="V18" s="16">
        <f>[14]Fevereiro!$F$25</f>
        <v>96</v>
      </c>
      <c r="W18" s="16">
        <f>[14]Fevereiro!$F$26</f>
        <v>79</v>
      </c>
      <c r="X18" s="16">
        <f>[14]Fevereiro!$F$27</f>
        <v>72</v>
      </c>
      <c r="Y18" s="16">
        <f>[14]Fevereiro!$F$28</f>
        <v>83</v>
      </c>
      <c r="Z18" s="16">
        <f>[14]Fevereiro!$F$29</f>
        <v>83</v>
      </c>
      <c r="AA18" s="16">
        <f>[14]Fevereiro!$F$30</f>
        <v>86</v>
      </c>
      <c r="AB18" s="16">
        <f>[14]Fevereiro!$F$31</f>
        <v>94</v>
      </c>
      <c r="AC18" s="16">
        <f>[14]Fevereiro!$F$32</f>
        <v>97</v>
      </c>
      <c r="AD18" s="27">
        <f t="shared" si="3"/>
        <v>97</v>
      </c>
      <c r="AE18" s="105">
        <f t="shared" si="4"/>
        <v>87.214285714285708</v>
      </c>
    </row>
    <row r="19" spans="1:34" ht="17.100000000000001" customHeight="1" x14ac:dyDescent="0.2">
      <c r="A19" s="131" t="s">
        <v>47</v>
      </c>
      <c r="B19" s="16">
        <f>[15]Fevereiro!$F$5</f>
        <v>100</v>
      </c>
      <c r="C19" s="16">
        <f>[15]Fevereiro!$F$6</f>
        <v>100</v>
      </c>
      <c r="D19" s="16">
        <f>[15]Fevereiro!$F$7</f>
        <v>91</v>
      </c>
      <c r="E19" s="16">
        <f>[15]Fevereiro!$F$8</f>
        <v>98</v>
      </c>
      <c r="F19" s="16">
        <f>[15]Fevereiro!$F$9</f>
        <v>92</v>
      </c>
      <c r="G19" s="16">
        <f>[15]Fevereiro!$F$10</f>
        <v>100</v>
      </c>
      <c r="H19" s="16">
        <f>[15]Fevereiro!$F$11</f>
        <v>96</v>
      </c>
      <c r="I19" s="16">
        <f>[15]Fevereiro!$F$12</f>
        <v>100</v>
      </c>
      <c r="J19" s="16">
        <f>[15]Fevereiro!$F$13</f>
        <v>92</v>
      </c>
      <c r="K19" s="16">
        <f>[15]Fevereiro!$F$14</f>
        <v>91</v>
      </c>
      <c r="L19" s="16">
        <f>[15]Fevereiro!$F$15</f>
        <v>98</v>
      </c>
      <c r="M19" s="16" t="str">
        <f>[15]Fevereiro!$F$16</f>
        <v>*</v>
      </c>
      <c r="N19" s="16">
        <f>[15]Fevereiro!$F$17</f>
        <v>100</v>
      </c>
      <c r="O19" s="16">
        <f>[15]Fevereiro!$F$18</f>
        <v>100</v>
      </c>
      <c r="P19" s="16">
        <f>[15]Fevereiro!$F$19</f>
        <v>82</v>
      </c>
      <c r="Q19" s="16">
        <f>[15]Fevereiro!$F$20</f>
        <v>71</v>
      </c>
      <c r="R19" s="16">
        <f>[15]Fevereiro!$F$21</f>
        <v>80</v>
      </c>
      <c r="S19" s="16">
        <f>[15]Fevereiro!$F$22</f>
        <v>92</v>
      </c>
      <c r="T19" s="16">
        <f>[15]Fevereiro!$F$23</f>
        <v>95</v>
      </c>
      <c r="U19" s="16">
        <f>[15]Fevereiro!$F$24</f>
        <v>100</v>
      </c>
      <c r="V19" s="16">
        <f>[15]Fevereiro!$F$25</f>
        <v>87</v>
      </c>
      <c r="W19" s="16">
        <f>[15]Fevereiro!$F$26</f>
        <v>66</v>
      </c>
      <c r="X19" s="16">
        <f>[15]Fevereiro!$F$27</f>
        <v>66</v>
      </c>
      <c r="Y19" s="16">
        <f>[15]Fevereiro!$F$28</f>
        <v>84</v>
      </c>
      <c r="Z19" s="16">
        <f>[15]Fevereiro!$F$29</f>
        <v>74</v>
      </c>
      <c r="AA19" s="16" t="str">
        <f>[15]Fevereiro!$F$30</f>
        <v>*</v>
      </c>
      <c r="AB19" s="16">
        <f>[15]Fevereiro!$F$31</f>
        <v>88</v>
      </c>
      <c r="AC19" s="16">
        <f>[15]Fevereiro!$F$32</f>
        <v>88</v>
      </c>
      <c r="AD19" s="27">
        <f t="shared" si="3"/>
        <v>100</v>
      </c>
      <c r="AE19" s="105">
        <f t="shared" si="4"/>
        <v>89.65384615384616</v>
      </c>
    </row>
    <row r="20" spans="1:34" ht="17.100000000000001" customHeight="1" x14ac:dyDescent="0.2">
      <c r="A20" s="131" t="s">
        <v>10</v>
      </c>
      <c r="B20" s="16">
        <f>[16]Fevereiro!$F$5</f>
        <v>94</v>
      </c>
      <c r="C20" s="16">
        <f>[16]Fevereiro!$F$6</f>
        <v>92</v>
      </c>
      <c r="D20" s="16">
        <f>[16]Fevereiro!$F$7</f>
        <v>95</v>
      </c>
      <c r="E20" s="16">
        <f>[16]Fevereiro!$F$8</f>
        <v>81</v>
      </c>
      <c r="F20" s="16">
        <f>[16]Fevereiro!$F$9</f>
        <v>89</v>
      </c>
      <c r="G20" s="16">
        <f>[16]Fevereiro!$F$10</f>
        <v>92</v>
      </c>
      <c r="H20" s="16">
        <f>[16]Fevereiro!$F$11</f>
        <v>90</v>
      </c>
      <c r="I20" s="16">
        <f>[16]Fevereiro!$F$12</f>
        <v>94</v>
      </c>
      <c r="J20" s="16">
        <f>[16]Fevereiro!$F$13</f>
        <v>95</v>
      </c>
      <c r="K20" s="16">
        <f>[16]Fevereiro!$F$14</f>
        <v>97</v>
      </c>
      <c r="L20" s="16">
        <f>[16]Fevereiro!$F$15</f>
        <v>97</v>
      </c>
      <c r="M20" s="16">
        <f>[16]Fevereiro!$F$16</f>
        <v>97</v>
      </c>
      <c r="N20" s="16">
        <f>[16]Fevereiro!$F$17</f>
        <v>96</v>
      </c>
      <c r="O20" s="16">
        <f>[16]Fevereiro!$F$18</f>
        <v>92</v>
      </c>
      <c r="P20" s="16">
        <f>[16]Fevereiro!$F$19</f>
        <v>93</v>
      </c>
      <c r="Q20" s="16">
        <f>[16]Fevereiro!$F$20</f>
        <v>92</v>
      </c>
      <c r="R20" s="16">
        <f>[16]Fevereiro!$F$21</f>
        <v>97</v>
      </c>
      <c r="S20" s="16">
        <f>[16]Fevereiro!$F$22</f>
        <v>96</v>
      </c>
      <c r="T20" s="16">
        <f>[16]Fevereiro!$F$23</f>
        <v>97</v>
      </c>
      <c r="U20" s="16">
        <f>[16]Fevereiro!$F$24</f>
        <v>98</v>
      </c>
      <c r="V20" s="16">
        <f>[16]Fevereiro!$F$25</f>
        <v>97</v>
      </c>
      <c r="W20" s="16">
        <f>[16]Fevereiro!$F$26</f>
        <v>91</v>
      </c>
      <c r="X20" s="16">
        <f>[16]Fevereiro!$F$27</f>
        <v>88</v>
      </c>
      <c r="Y20" s="16">
        <f>[16]Fevereiro!$F$28</f>
        <v>88</v>
      </c>
      <c r="Z20" s="16">
        <f>[16]Fevereiro!$F$29</f>
        <v>88</v>
      </c>
      <c r="AA20" s="16">
        <f>[16]Fevereiro!$F$30</f>
        <v>97</v>
      </c>
      <c r="AB20" s="16">
        <f>[16]Fevereiro!$F$31</f>
        <v>97</v>
      </c>
      <c r="AC20" s="16">
        <f>[16]Fevereiro!$F$32</f>
        <v>97</v>
      </c>
      <c r="AD20" s="27">
        <f t="shared" si="3"/>
        <v>98</v>
      </c>
      <c r="AE20" s="105">
        <f t="shared" si="4"/>
        <v>93.464285714285708</v>
      </c>
    </row>
    <row r="21" spans="1:34" ht="17.100000000000001" customHeight="1" x14ac:dyDescent="0.2">
      <c r="A21" s="131" t="s">
        <v>11</v>
      </c>
      <c r="B21" s="16">
        <f>[17]Fevereiro!$F$5</f>
        <v>92</v>
      </c>
      <c r="C21" s="16">
        <f>[17]Fevereiro!$F$6</f>
        <v>89</v>
      </c>
      <c r="D21" s="16">
        <f>[17]Fevereiro!$F$7</f>
        <v>91</v>
      </c>
      <c r="E21" s="16">
        <f>[17]Fevereiro!$F$8</f>
        <v>89</v>
      </c>
      <c r="F21" s="16">
        <f>[17]Fevereiro!$F$9</f>
        <v>89</v>
      </c>
      <c r="G21" s="16">
        <f>[17]Fevereiro!$F$10</f>
        <v>91</v>
      </c>
      <c r="H21" s="16">
        <f>[17]Fevereiro!$F$11</f>
        <v>91</v>
      </c>
      <c r="I21" s="16">
        <f>[17]Fevereiro!$F$12</f>
        <v>93</v>
      </c>
      <c r="J21" s="16">
        <f>[17]Fevereiro!$F$13</f>
        <v>93</v>
      </c>
      <c r="K21" s="16">
        <f>[17]Fevereiro!$F$14</f>
        <v>94</v>
      </c>
      <c r="L21" s="16">
        <f>[17]Fevereiro!$F$15</f>
        <v>94</v>
      </c>
      <c r="M21" s="16">
        <f>[17]Fevereiro!$F$16</f>
        <v>94</v>
      </c>
      <c r="N21" s="16">
        <f>[17]Fevereiro!$F$17</f>
        <v>94</v>
      </c>
      <c r="O21" s="16">
        <f>[17]Fevereiro!$F$18</f>
        <v>94</v>
      </c>
      <c r="P21" s="16">
        <f>[17]Fevereiro!$F$19</f>
        <v>92</v>
      </c>
      <c r="Q21" s="16">
        <f>[17]Fevereiro!$F$20</f>
        <v>92</v>
      </c>
      <c r="R21" s="16">
        <f>[17]Fevereiro!$F$21</f>
        <v>89</v>
      </c>
      <c r="S21" s="16">
        <f>[17]Fevereiro!$F$22</f>
        <v>92</v>
      </c>
      <c r="T21" s="16">
        <f>[17]Fevereiro!$F$23</f>
        <v>95</v>
      </c>
      <c r="U21" s="16">
        <f>[17]Fevereiro!$F$24</f>
        <v>93</v>
      </c>
      <c r="V21" s="16">
        <f>[17]Fevereiro!$F$25</f>
        <v>92</v>
      </c>
      <c r="W21" s="16">
        <f>[17]Fevereiro!$F$26</f>
        <v>86</v>
      </c>
      <c r="X21" s="16">
        <f>[17]Fevereiro!$F$27</f>
        <v>88</v>
      </c>
      <c r="Y21" s="16">
        <f>[17]Fevereiro!$F$28</f>
        <v>89</v>
      </c>
      <c r="Z21" s="16">
        <f>[17]Fevereiro!$F$29</f>
        <v>92</v>
      </c>
      <c r="AA21" s="16">
        <f>[17]Fevereiro!$F$30</f>
        <v>93</v>
      </c>
      <c r="AB21" s="16">
        <f>[17]Fevereiro!$F$31</f>
        <v>95</v>
      </c>
      <c r="AC21" s="16">
        <f>[17]Fevereiro!$F$32</f>
        <v>95</v>
      </c>
      <c r="AD21" s="27">
        <f t="shared" si="3"/>
        <v>95</v>
      </c>
      <c r="AE21" s="105">
        <f t="shared" si="4"/>
        <v>91.821428571428569</v>
      </c>
    </row>
    <row r="22" spans="1:34" ht="17.100000000000001" customHeight="1" x14ac:dyDescent="0.2">
      <c r="A22" s="131" t="s">
        <v>12</v>
      </c>
      <c r="B22" s="16">
        <f>[18]Fevereiro!$F$5</f>
        <v>93</v>
      </c>
      <c r="C22" s="16">
        <f>[18]Fevereiro!$F$6</f>
        <v>92</v>
      </c>
      <c r="D22" s="16">
        <f>[18]Fevereiro!$F$7</f>
        <v>86</v>
      </c>
      <c r="E22" s="16">
        <f>[18]Fevereiro!$F$8</f>
        <v>89</v>
      </c>
      <c r="F22" s="16">
        <f>[18]Fevereiro!$F$9</f>
        <v>86</v>
      </c>
      <c r="G22" s="16">
        <f>[18]Fevereiro!$F$10</f>
        <v>88</v>
      </c>
      <c r="H22" s="16">
        <f>[18]Fevereiro!$F$11</f>
        <v>93</v>
      </c>
      <c r="I22" s="16">
        <f>[18]Fevereiro!$F$12</f>
        <v>93</v>
      </c>
      <c r="J22" s="16">
        <f>[18]Fevereiro!$F$13</f>
        <v>94</v>
      </c>
      <c r="K22" s="16">
        <f>[18]Fevereiro!$F$14</f>
        <v>95</v>
      </c>
      <c r="L22" s="16">
        <f>[18]Fevereiro!$F$15</f>
        <v>94</v>
      </c>
      <c r="M22" s="16">
        <f>[18]Fevereiro!$F$16</f>
        <v>94</v>
      </c>
      <c r="N22" s="16">
        <f>[18]Fevereiro!$F$17</f>
        <v>92</v>
      </c>
      <c r="O22" s="16">
        <f>[18]Fevereiro!$F$18</f>
        <v>90</v>
      </c>
      <c r="P22" s="16">
        <f>[18]Fevereiro!$F$19</f>
        <v>92</v>
      </c>
      <c r="Q22" s="16">
        <f>[18]Fevereiro!$F$20</f>
        <v>92</v>
      </c>
      <c r="R22" s="16">
        <f>[18]Fevereiro!$F$21</f>
        <v>89</v>
      </c>
      <c r="S22" s="16">
        <f>[18]Fevereiro!$F$22</f>
        <v>94</v>
      </c>
      <c r="T22" s="16">
        <f>[18]Fevereiro!$F$23</f>
        <v>94</v>
      </c>
      <c r="U22" s="16">
        <f>[18]Fevereiro!$F$24</f>
        <v>95</v>
      </c>
      <c r="V22" s="16">
        <f>[18]Fevereiro!$F$25</f>
        <v>95</v>
      </c>
      <c r="W22" s="16">
        <f>[18]Fevereiro!$F$26</f>
        <v>91</v>
      </c>
      <c r="X22" s="16">
        <f>[18]Fevereiro!$F$27</f>
        <v>87</v>
      </c>
      <c r="Y22" s="16">
        <f>[18]Fevereiro!$F$28</f>
        <v>91</v>
      </c>
      <c r="Z22" s="16">
        <f>[18]Fevereiro!$F$29</f>
        <v>93</v>
      </c>
      <c r="AA22" s="16">
        <f>[18]Fevereiro!$F$30</f>
        <v>93</v>
      </c>
      <c r="AB22" s="16">
        <f>[18]Fevereiro!$F$31</f>
        <v>92</v>
      </c>
      <c r="AC22" s="16">
        <f>[18]Fevereiro!$F$32</f>
        <v>95</v>
      </c>
      <c r="AD22" s="27">
        <f t="shared" si="3"/>
        <v>95</v>
      </c>
      <c r="AE22" s="105">
        <f t="shared" si="4"/>
        <v>91.857142857142861</v>
      </c>
    </row>
    <row r="23" spans="1:34" ht="17.100000000000001" customHeight="1" x14ac:dyDescent="0.2">
      <c r="A23" s="131" t="s">
        <v>13</v>
      </c>
      <c r="B23" s="16">
        <f>[19]Fevereiro!$F$5</f>
        <v>97</v>
      </c>
      <c r="C23" s="16">
        <f>[19]Fevereiro!$F$6</f>
        <v>94</v>
      </c>
      <c r="D23" s="16">
        <f>[19]Fevereiro!$F$7</f>
        <v>95</v>
      </c>
      <c r="E23" s="16">
        <f>[19]Fevereiro!$F$8</f>
        <v>94</v>
      </c>
      <c r="F23" s="16">
        <f>[19]Fevereiro!$F$9</f>
        <v>92</v>
      </c>
      <c r="G23" s="16">
        <f>[19]Fevereiro!$F$10</f>
        <v>94</v>
      </c>
      <c r="H23" s="16">
        <f>[19]Fevereiro!$F$11</f>
        <v>94</v>
      </c>
      <c r="I23" s="16">
        <f>[19]Fevereiro!$F$12</f>
        <v>95</v>
      </c>
      <c r="J23" s="16">
        <f>[19]Fevereiro!$F$13</f>
        <v>95</v>
      </c>
      <c r="K23" s="16">
        <f>[19]Fevereiro!$F$14</f>
        <v>95</v>
      </c>
      <c r="L23" s="16">
        <f>[19]Fevereiro!$F$15</f>
        <v>96</v>
      </c>
      <c r="M23" s="16">
        <f>[19]Fevereiro!$F$16</f>
        <v>96</v>
      </c>
      <c r="N23" s="16">
        <f>[19]Fevereiro!$F$17</f>
        <v>95</v>
      </c>
      <c r="O23" s="16">
        <f>[19]Fevereiro!$F$18</f>
        <v>94</v>
      </c>
      <c r="P23" s="16">
        <f>[19]Fevereiro!$F$19</f>
        <v>95</v>
      </c>
      <c r="Q23" s="16">
        <f>[19]Fevereiro!$F$20</f>
        <v>95</v>
      </c>
      <c r="R23" s="16">
        <f>[19]Fevereiro!$F$21</f>
        <v>94</v>
      </c>
      <c r="S23" s="16">
        <f>[19]Fevereiro!$F$22</f>
        <v>95</v>
      </c>
      <c r="T23" s="16">
        <f>[19]Fevereiro!$F$23</f>
        <v>93</v>
      </c>
      <c r="U23" s="16">
        <f>[19]Fevereiro!$F$24</f>
        <v>94</v>
      </c>
      <c r="V23" s="16">
        <f>[19]Fevereiro!$F$25</f>
        <v>94</v>
      </c>
      <c r="W23" s="16">
        <f>[19]Fevereiro!$F$26</f>
        <v>95</v>
      </c>
      <c r="X23" s="16">
        <f>[19]Fevereiro!$F$27</f>
        <v>93</v>
      </c>
      <c r="Y23" s="16">
        <f>[19]Fevereiro!$F$28</f>
        <v>95</v>
      </c>
      <c r="Z23" s="16">
        <f>[19]Fevereiro!$F$29</f>
        <v>94</v>
      </c>
      <c r="AA23" s="16">
        <f>[19]Fevereiro!$F$30</f>
        <v>95</v>
      </c>
      <c r="AB23" s="16">
        <f>[19]Fevereiro!$F$31</f>
        <v>95</v>
      </c>
      <c r="AC23" s="16">
        <f>[19]Fevereiro!$F$32</f>
        <v>95</v>
      </c>
      <c r="AD23" s="27">
        <f t="shared" si="3"/>
        <v>97</v>
      </c>
      <c r="AE23" s="105">
        <f t="shared" si="4"/>
        <v>94.571428571428569</v>
      </c>
    </row>
    <row r="24" spans="1:34" ht="17.100000000000001" customHeight="1" x14ac:dyDescent="0.2">
      <c r="A24" s="131" t="s">
        <v>14</v>
      </c>
      <c r="B24" s="16">
        <f>[20]Fevereiro!$F$5</f>
        <v>92</v>
      </c>
      <c r="C24" s="16">
        <f>[20]Fevereiro!$F$6</f>
        <v>92</v>
      </c>
      <c r="D24" s="16">
        <f>[20]Fevereiro!$F$7</f>
        <v>91</v>
      </c>
      <c r="E24" s="16">
        <f>[20]Fevereiro!$F$8</f>
        <v>93</v>
      </c>
      <c r="F24" s="16">
        <f>[20]Fevereiro!$F$9</f>
        <v>93</v>
      </c>
      <c r="G24" s="16">
        <f>[20]Fevereiro!$F$10</f>
        <v>93</v>
      </c>
      <c r="H24" s="16">
        <f>[20]Fevereiro!$F$11</f>
        <v>90</v>
      </c>
      <c r="I24" s="16">
        <f>[20]Fevereiro!$F$12</f>
        <v>93</v>
      </c>
      <c r="J24" s="16">
        <f>[20]Fevereiro!$F$13</f>
        <v>87</v>
      </c>
      <c r="K24" s="16">
        <f>[20]Fevereiro!$F$14</f>
        <v>89</v>
      </c>
      <c r="L24" s="16">
        <f>[20]Fevereiro!$F$15</f>
        <v>90</v>
      </c>
      <c r="M24" s="16">
        <f>[20]Fevereiro!$F$16</f>
        <v>93</v>
      </c>
      <c r="N24" s="16">
        <f>[20]Fevereiro!$F$17</f>
        <v>94</v>
      </c>
      <c r="O24" s="16">
        <f>[20]Fevereiro!$F$18</f>
        <v>93</v>
      </c>
      <c r="P24" s="16">
        <f>[20]Fevereiro!$F$19</f>
        <v>93</v>
      </c>
      <c r="Q24" s="16">
        <f>[20]Fevereiro!$F$20</f>
        <v>90</v>
      </c>
      <c r="R24" s="16">
        <f>[20]Fevereiro!$F$21</f>
        <v>85</v>
      </c>
      <c r="S24" s="16">
        <f>[20]Fevereiro!$F$22</f>
        <v>95</v>
      </c>
      <c r="T24" s="16">
        <f>[20]Fevereiro!$F$23</f>
        <v>93</v>
      </c>
      <c r="U24" s="16">
        <f>[20]Fevereiro!$F$24</f>
        <v>93</v>
      </c>
      <c r="V24" s="16">
        <f>[20]Fevereiro!$F$25</f>
        <v>92</v>
      </c>
      <c r="W24" s="16">
        <f>[20]Fevereiro!$F$26</f>
        <v>93</v>
      </c>
      <c r="X24" s="16">
        <f>[20]Fevereiro!$F$27</f>
        <v>92</v>
      </c>
      <c r="Y24" s="16">
        <f>[20]Fevereiro!$F$28</f>
        <v>90</v>
      </c>
      <c r="Z24" s="16">
        <f>[20]Fevereiro!$F$29</f>
        <v>91</v>
      </c>
      <c r="AA24" s="16">
        <f>[20]Fevereiro!$F$30</f>
        <v>94</v>
      </c>
      <c r="AB24" s="16">
        <f>[20]Fevereiro!$F$31</f>
        <v>95</v>
      </c>
      <c r="AC24" s="16">
        <f>[20]Fevereiro!$F$32</f>
        <v>94</v>
      </c>
      <c r="AD24" s="27">
        <f t="shared" si="3"/>
        <v>95</v>
      </c>
      <c r="AE24" s="105">
        <f t="shared" si="4"/>
        <v>91.892857142857139</v>
      </c>
    </row>
    <row r="25" spans="1:34" ht="17.100000000000001" customHeight="1" x14ac:dyDescent="0.2">
      <c r="A25" s="131" t="s">
        <v>15</v>
      </c>
      <c r="B25" s="16">
        <f>[21]Fevereiro!$F$5</f>
        <v>90</v>
      </c>
      <c r="C25" s="16">
        <f>[21]Fevereiro!$F$6</f>
        <v>81</v>
      </c>
      <c r="D25" s="16">
        <f>[21]Fevereiro!$F$7</f>
        <v>70</v>
      </c>
      <c r="E25" s="16">
        <f>[21]Fevereiro!$F$8</f>
        <v>66</v>
      </c>
      <c r="F25" s="16">
        <f>[21]Fevereiro!$F$9</f>
        <v>69</v>
      </c>
      <c r="G25" s="16">
        <f>[21]Fevereiro!$F$10</f>
        <v>71</v>
      </c>
      <c r="H25" s="16">
        <f>[21]Fevereiro!$F$11</f>
        <v>73</v>
      </c>
      <c r="I25" s="16">
        <f>[21]Fevereiro!$F$12</f>
        <v>76</v>
      </c>
      <c r="J25" s="16">
        <f>[21]Fevereiro!$F$13</f>
        <v>85</v>
      </c>
      <c r="K25" s="16">
        <f>[21]Fevereiro!$F$14</f>
        <v>88</v>
      </c>
      <c r="L25" s="16">
        <f>[21]Fevereiro!$F$15</f>
        <v>90</v>
      </c>
      <c r="M25" s="16">
        <f>[21]Fevereiro!$F$16</f>
        <v>89</v>
      </c>
      <c r="N25" s="16">
        <f>[21]Fevereiro!$F$17</f>
        <v>89</v>
      </c>
      <c r="O25" s="16">
        <f>[21]Fevereiro!$F$18</f>
        <v>84</v>
      </c>
      <c r="P25" s="16">
        <f>[21]Fevereiro!$F$19</f>
        <v>85</v>
      </c>
      <c r="Q25" s="16">
        <f>[21]Fevereiro!$F$20</f>
        <v>86</v>
      </c>
      <c r="R25" s="16">
        <f>[21]Fevereiro!$F$21</f>
        <v>88</v>
      </c>
      <c r="S25" s="16">
        <f>[21]Fevereiro!$F$22</f>
        <v>90</v>
      </c>
      <c r="T25" s="16">
        <f>[21]Fevereiro!$F$23</f>
        <v>90</v>
      </c>
      <c r="U25" s="16">
        <f>[21]Fevereiro!$F$24</f>
        <v>90</v>
      </c>
      <c r="V25" s="16">
        <f>[21]Fevereiro!$F$25</f>
        <v>88</v>
      </c>
      <c r="W25" s="16">
        <f>[21]Fevereiro!$F$26</f>
        <v>81</v>
      </c>
      <c r="X25" s="16">
        <f>[21]Fevereiro!$F$27</f>
        <v>66</v>
      </c>
      <c r="Y25" s="16">
        <f>[21]Fevereiro!$F$28</f>
        <v>58</v>
      </c>
      <c r="Z25" s="16">
        <f>[21]Fevereiro!$F$29</f>
        <v>76</v>
      </c>
      <c r="AA25" s="16">
        <f>[21]Fevereiro!$F$30</f>
        <v>83</v>
      </c>
      <c r="AB25" s="16">
        <f>[21]Fevereiro!$F$31</f>
        <v>88</v>
      </c>
      <c r="AC25" s="16">
        <f>[21]Fevereiro!$F$32</f>
        <v>87</v>
      </c>
      <c r="AD25" s="27">
        <f t="shared" si="3"/>
        <v>90</v>
      </c>
      <c r="AE25" s="105">
        <f t="shared" si="4"/>
        <v>81.321428571428569</v>
      </c>
    </row>
    <row r="26" spans="1:34" ht="17.100000000000001" customHeight="1" x14ac:dyDescent="0.2">
      <c r="A26" s="131" t="s">
        <v>16</v>
      </c>
      <c r="B26" s="15">
        <f>[22]Fevereiro!$F$5</f>
        <v>90</v>
      </c>
      <c r="C26" s="15">
        <f>[22]Fevereiro!$F$6</f>
        <v>90</v>
      </c>
      <c r="D26" s="15">
        <f>[22]Fevereiro!$F$7</f>
        <v>88</v>
      </c>
      <c r="E26" s="15">
        <f>[22]Fevereiro!$F$8</f>
        <v>83</v>
      </c>
      <c r="F26" s="15">
        <f>[22]Fevereiro!$F$9</f>
        <v>83</v>
      </c>
      <c r="G26" s="15">
        <f>[22]Fevereiro!$F$10</f>
        <v>85</v>
      </c>
      <c r="H26" s="15">
        <f>[22]Fevereiro!$F$11</f>
        <v>76</v>
      </c>
      <c r="I26" s="15">
        <f>[22]Fevereiro!$F$12</f>
        <v>83</v>
      </c>
      <c r="J26" s="15">
        <f>[22]Fevereiro!$F$13</f>
        <v>85</v>
      </c>
      <c r="K26" s="15">
        <f>[22]Fevereiro!$F$14</f>
        <v>85</v>
      </c>
      <c r="L26" s="15">
        <f>[22]Fevereiro!$F$15</f>
        <v>87</v>
      </c>
      <c r="M26" s="15">
        <f>[22]Fevereiro!$F$16</f>
        <v>92</v>
      </c>
      <c r="N26" s="16">
        <f>[22]Fevereiro!$F$17</f>
        <v>89</v>
      </c>
      <c r="O26" s="16">
        <f>[22]Fevereiro!$F$18</f>
        <v>84</v>
      </c>
      <c r="P26" s="16">
        <f>[22]Fevereiro!$F$19</f>
        <v>88</v>
      </c>
      <c r="Q26" s="16">
        <f>[22]Fevereiro!$F$20</f>
        <v>87</v>
      </c>
      <c r="R26" s="16">
        <f>[22]Fevereiro!$F$21</f>
        <v>88</v>
      </c>
      <c r="S26" s="16">
        <f>[22]Fevereiro!$F$22</f>
        <v>89</v>
      </c>
      <c r="T26" s="16">
        <f>[22]Fevereiro!$F$23</f>
        <v>87</v>
      </c>
      <c r="U26" s="16">
        <f>[22]Fevereiro!$F$24</f>
        <v>92</v>
      </c>
      <c r="V26" s="16">
        <f>[22]Fevereiro!$F$25</f>
        <v>91</v>
      </c>
      <c r="W26" s="16">
        <f>[22]Fevereiro!$F$26</f>
        <v>86</v>
      </c>
      <c r="X26" s="16">
        <f>[22]Fevereiro!$F$27</f>
        <v>83</v>
      </c>
      <c r="Y26" s="16">
        <f>[22]Fevereiro!$F$28</f>
        <v>85</v>
      </c>
      <c r="Z26" s="16">
        <f>[22]Fevereiro!$F$29</f>
        <v>82</v>
      </c>
      <c r="AA26" s="16">
        <f>[22]Fevereiro!$F$30</f>
        <v>90</v>
      </c>
      <c r="AB26" s="16">
        <f>[22]Fevereiro!$F$31</f>
        <v>90</v>
      </c>
      <c r="AC26" s="16">
        <f>[22]Fevereiro!$F$32</f>
        <v>88</v>
      </c>
      <c r="AD26" s="27">
        <f t="shared" si="3"/>
        <v>92</v>
      </c>
      <c r="AE26" s="105">
        <f t="shared" si="4"/>
        <v>86.642857142857139</v>
      </c>
      <c r="AG26" t="s">
        <v>50</v>
      </c>
      <c r="AH26" t="s">
        <v>50</v>
      </c>
    </row>
    <row r="27" spans="1:34" ht="17.100000000000001" customHeight="1" x14ac:dyDescent="0.2">
      <c r="A27" s="131" t="s">
        <v>17</v>
      </c>
      <c r="B27" s="16">
        <f>[23]Fevereiro!$F$5</f>
        <v>94</v>
      </c>
      <c r="C27" s="16">
        <f>[23]Fevereiro!$F$6</f>
        <v>95</v>
      </c>
      <c r="D27" s="16">
        <f>[23]Fevereiro!$F$7</f>
        <v>96</v>
      </c>
      <c r="E27" s="16">
        <f>[23]Fevereiro!$F$8</f>
        <v>95</v>
      </c>
      <c r="F27" s="16">
        <f>[23]Fevereiro!$F$9</f>
        <v>96</v>
      </c>
      <c r="G27" s="16">
        <f>[23]Fevereiro!$F$10</f>
        <v>96</v>
      </c>
      <c r="H27" s="16">
        <f>[23]Fevereiro!$F$11</f>
        <v>93</v>
      </c>
      <c r="I27" s="16">
        <f>[23]Fevereiro!$F$12</f>
        <v>96</v>
      </c>
      <c r="J27" s="16">
        <f>[23]Fevereiro!$F$13</f>
        <v>96</v>
      </c>
      <c r="K27" s="16">
        <f>[23]Fevereiro!$F$14</f>
        <v>95</v>
      </c>
      <c r="L27" s="16">
        <f>[23]Fevereiro!$F$15</f>
        <v>96</v>
      </c>
      <c r="M27" s="16">
        <f>[23]Fevereiro!$F$16</f>
        <v>96</v>
      </c>
      <c r="N27" s="16">
        <f>[23]Fevereiro!$F$17</f>
        <v>96</v>
      </c>
      <c r="O27" s="16">
        <f>[23]Fevereiro!$F$18</f>
        <v>94</v>
      </c>
      <c r="P27" s="16">
        <f>[23]Fevereiro!$F$19</f>
        <v>94</v>
      </c>
      <c r="Q27" s="16">
        <f>[23]Fevereiro!$F$20</f>
        <v>94</v>
      </c>
      <c r="R27" s="16">
        <f>[23]Fevereiro!$F$21</f>
        <v>95</v>
      </c>
      <c r="S27" s="16">
        <f>[23]Fevereiro!$F$22</f>
        <v>95</v>
      </c>
      <c r="T27" s="16">
        <f>[23]Fevereiro!$F$23</f>
        <v>96</v>
      </c>
      <c r="U27" s="16">
        <f>[23]Fevereiro!$F$24</f>
        <v>96</v>
      </c>
      <c r="V27" s="16">
        <f>[23]Fevereiro!$F$25</f>
        <v>96</v>
      </c>
      <c r="W27" s="16">
        <f>[23]Fevereiro!$F$26</f>
        <v>97</v>
      </c>
      <c r="X27" s="16">
        <f>[23]Fevereiro!$F$27</f>
        <v>96</v>
      </c>
      <c r="Y27" s="16">
        <f>[23]Fevereiro!$F$28</f>
        <v>97</v>
      </c>
      <c r="Z27" s="16">
        <f>[23]Fevereiro!$F$29</f>
        <v>91</v>
      </c>
      <c r="AA27" s="16">
        <f>[23]Fevereiro!$F$30</f>
        <v>94</v>
      </c>
      <c r="AB27" s="16">
        <f>[23]Fevereiro!$F$31</f>
        <v>96</v>
      </c>
      <c r="AC27" s="16">
        <f>[23]Fevereiro!$F$32</f>
        <v>96</v>
      </c>
      <c r="AD27" s="27">
        <f t="shared" si="3"/>
        <v>97</v>
      </c>
      <c r="AE27" s="105">
        <f t="shared" si="4"/>
        <v>95.25</v>
      </c>
    </row>
    <row r="28" spans="1:34" ht="17.100000000000001" customHeight="1" x14ac:dyDescent="0.2">
      <c r="A28" s="131" t="s">
        <v>18</v>
      </c>
      <c r="B28" s="16">
        <f>[24]Fevereiro!$F$5</f>
        <v>95</v>
      </c>
      <c r="C28" s="16">
        <f>[24]Fevereiro!$F$6</f>
        <v>88</v>
      </c>
      <c r="D28" s="15" t="str">
        <f>[24]Fevereiro!$F$7</f>
        <v>*</v>
      </c>
      <c r="E28" s="15" t="str">
        <f>[24]Fevereiro!$F$8</f>
        <v>*</v>
      </c>
      <c r="F28" s="15" t="str">
        <f>[24]Fevereiro!$F$9</f>
        <v>*</v>
      </c>
      <c r="G28" s="15" t="str">
        <f>[24]Fevereiro!$F$10</f>
        <v>*</v>
      </c>
      <c r="H28" s="15" t="str">
        <f>[24]Fevereiro!$F$11</f>
        <v>*</v>
      </c>
      <c r="I28" s="15">
        <f>[24]Fevereiro!$F$12</f>
        <v>83</v>
      </c>
      <c r="J28" s="15">
        <f>[24]Fevereiro!$F$13</f>
        <v>96</v>
      </c>
      <c r="K28" s="15">
        <f>[24]Fevereiro!$F$14</f>
        <v>97</v>
      </c>
      <c r="L28" s="15">
        <f>[24]Fevereiro!$F$15</f>
        <v>96</v>
      </c>
      <c r="M28" s="15">
        <f>[24]Fevereiro!$F$16</f>
        <v>98</v>
      </c>
      <c r="N28" s="15">
        <f>[24]Fevereiro!$F$17</f>
        <v>98</v>
      </c>
      <c r="O28" s="15">
        <f>[24]Fevereiro!$F$18</f>
        <v>95</v>
      </c>
      <c r="P28" s="15">
        <f>[24]Fevereiro!$F$19</f>
        <v>96</v>
      </c>
      <c r="Q28" s="15">
        <f>[24]Fevereiro!$F$20</f>
        <v>90</v>
      </c>
      <c r="R28" s="15">
        <f>[24]Fevereiro!$F$21</f>
        <v>94</v>
      </c>
      <c r="S28" s="15">
        <f>[24]Fevereiro!$F$22</f>
        <v>95</v>
      </c>
      <c r="T28" s="15">
        <f>[24]Fevereiro!$F$23</f>
        <v>96</v>
      </c>
      <c r="U28" s="15">
        <f>[24]Fevereiro!$F$24</f>
        <v>99</v>
      </c>
      <c r="V28" s="15">
        <f>[24]Fevereiro!$F$25</f>
        <v>96</v>
      </c>
      <c r="W28" s="15">
        <f>[24]Fevereiro!$F$26</f>
        <v>97</v>
      </c>
      <c r="X28" s="15">
        <f>[24]Fevereiro!$F$27</f>
        <v>88</v>
      </c>
      <c r="Y28" s="15">
        <f>[24]Fevereiro!$F$28</f>
        <v>91</v>
      </c>
      <c r="Z28" s="15">
        <f>[24]Fevereiro!$F$29</f>
        <v>96</v>
      </c>
      <c r="AA28" s="15">
        <f>[24]Fevereiro!$F$30</f>
        <v>97</v>
      </c>
      <c r="AB28" s="15">
        <f>[24]Fevereiro!$F$31</f>
        <v>97</v>
      </c>
      <c r="AC28" s="15">
        <f>[24]Fevereiro!$F$32</f>
        <v>97</v>
      </c>
      <c r="AD28" s="27">
        <f t="shared" si="3"/>
        <v>99</v>
      </c>
      <c r="AE28" s="105">
        <f t="shared" si="4"/>
        <v>94.565217391304344</v>
      </c>
      <c r="AG28" t="s">
        <v>50</v>
      </c>
    </row>
    <row r="29" spans="1:34" ht="17.100000000000001" customHeight="1" x14ac:dyDescent="0.2">
      <c r="A29" s="131" t="s">
        <v>19</v>
      </c>
      <c r="B29" s="16">
        <f>[25]Fevereiro!$F$5</f>
        <v>89</v>
      </c>
      <c r="C29" s="16">
        <f>[25]Fevereiro!$F$6</f>
        <v>88</v>
      </c>
      <c r="D29" s="16">
        <f>[25]Fevereiro!$F$7</f>
        <v>85</v>
      </c>
      <c r="E29" s="16">
        <f>[25]Fevereiro!$F$8</f>
        <v>83</v>
      </c>
      <c r="F29" s="16">
        <f>[25]Fevereiro!$F$9</f>
        <v>88</v>
      </c>
      <c r="G29" s="16">
        <f>[25]Fevereiro!$F$10</f>
        <v>89</v>
      </c>
      <c r="H29" s="16">
        <f>[25]Fevereiro!$F$11</f>
        <v>77</v>
      </c>
      <c r="I29" s="16">
        <f>[25]Fevereiro!$F$12</f>
        <v>93</v>
      </c>
      <c r="J29" s="16">
        <f>[25]Fevereiro!$F$13</f>
        <v>92</v>
      </c>
      <c r="K29" s="16">
        <f>[25]Fevereiro!$F$14</f>
        <v>95</v>
      </c>
      <c r="L29" s="16">
        <f>[25]Fevereiro!$F$15</f>
        <v>96</v>
      </c>
      <c r="M29" s="16">
        <f>[25]Fevereiro!$F$16</f>
        <v>96</v>
      </c>
      <c r="N29" s="16">
        <f>[25]Fevereiro!$F$17</f>
        <v>94</v>
      </c>
      <c r="O29" s="16">
        <f>[25]Fevereiro!$F$18</f>
        <v>91</v>
      </c>
      <c r="P29" s="16">
        <f>[25]Fevereiro!$F$19</f>
        <v>93</v>
      </c>
      <c r="Q29" s="16">
        <f>[25]Fevereiro!$F$20</f>
        <v>89</v>
      </c>
      <c r="R29" s="16" t="str">
        <f>[25]Fevereiro!$F$21</f>
        <v>*</v>
      </c>
      <c r="S29" s="16" t="str">
        <f>[25]Fevereiro!$F$22</f>
        <v>*</v>
      </c>
      <c r="T29" s="16" t="str">
        <f>[25]Fevereiro!$F$23</f>
        <v>*</v>
      </c>
      <c r="U29" s="16" t="str">
        <f>[25]Fevereiro!$F$24</f>
        <v>*</v>
      </c>
      <c r="V29" s="16" t="str">
        <f>[25]Fevereiro!$F$25</f>
        <v>*</v>
      </c>
      <c r="W29" s="16" t="str">
        <f>[25]Fevereiro!$F$26</f>
        <v>*</v>
      </c>
      <c r="X29" s="16" t="str">
        <f>[25]Fevereiro!$F$27</f>
        <v>*</v>
      </c>
      <c r="Y29" s="16" t="str">
        <f>[25]Fevereiro!$F$28</f>
        <v>*</v>
      </c>
      <c r="Z29" s="16" t="str">
        <f>[25]Fevereiro!$F$29</f>
        <v>*</v>
      </c>
      <c r="AA29" s="16" t="str">
        <f>[25]Fevereiro!$F$30</f>
        <v>*</v>
      </c>
      <c r="AB29" s="16" t="str">
        <f>[25]Fevereiro!$F$31</f>
        <v>*</v>
      </c>
      <c r="AC29" s="16" t="str">
        <f>[25]Fevereiro!$F$32</f>
        <v>*</v>
      </c>
      <c r="AD29" s="27">
        <f t="shared" si="3"/>
        <v>96</v>
      </c>
      <c r="AE29" s="105">
        <f t="shared" si="4"/>
        <v>89.875</v>
      </c>
    </row>
    <row r="30" spans="1:34" ht="17.100000000000001" customHeight="1" x14ac:dyDescent="0.2">
      <c r="A30" s="131" t="s">
        <v>31</v>
      </c>
      <c r="B30" s="16">
        <f>[26]Fevereiro!$F$5</f>
        <v>93</v>
      </c>
      <c r="C30" s="16">
        <f>[26]Fevereiro!$F$6</f>
        <v>91</v>
      </c>
      <c r="D30" s="16">
        <f>[26]Fevereiro!$F$7</f>
        <v>90</v>
      </c>
      <c r="E30" s="16">
        <f>[26]Fevereiro!$F$8</f>
        <v>88</v>
      </c>
      <c r="F30" s="16">
        <f>[26]Fevereiro!$F$9</f>
        <v>90</v>
      </c>
      <c r="G30" s="16">
        <f>[26]Fevereiro!$F$10</f>
        <v>82</v>
      </c>
      <c r="H30" s="16">
        <f>[26]Fevereiro!$F$11</f>
        <v>84</v>
      </c>
      <c r="I30" s="16">
        <f>[26]Fevereiro!$F$12</f>
        <v>88</v>
      </c>
      <c r="J30" s="16">
        <f>[26]Fevereiro!$F$13</f>
        <v>91</v>
      </c>
      <c r="K30" s="16">
        <f>[26]Fevereiro!$F$14</f>
        <v>92</v>
      </c>
      <c r="L30" s="16">
        <f>[26]Fevereiro!$F$15</f>
        <v>94</v>
      </c>
      <c r="M30" s="16">
        <f>[26]Fevereiro!$F$16</f>
        <v>96</v>
      </c>
      <c r="N30" s="16">
        <f>[26]Fevereiro!$F$17</f>
        <v>95</v>
      </c>
      <c r="O30" s="16">
        <f>[26]Fevereiro!$F$18</f>
        <v>94</v>
      </c>
      <c r="P30" s="16">
        <f>[26]Fevereiro!$F$19</f>
        <v>96</v>
      </c>
      <c r="Q30" s="16">
        <f>[26]Fevereiro!$F$20</f>
        <v>90</v>
      </c>
      <c r="R30" s="16">
        <f>[26]Fevereiro!$F$21</f>
        <v>93</v>
      </c>
      <c r="S30" s="16">
        <f>[26]Fevereiro!$F$22</f>
        <v>95</v>
      </c>
      <c r="T30" s="16">
        <f>[26]Fevereiro!$F$23</f>
        <v>95</v>
      </c>
      <c r="U30" s="16">
        <f>[26]Fevereiro!$F$24</f>
        <v>96</v>
      </c>
      <c r="V30" s="16">
        <f>[26]Fevereiro!$F$25</f>
        <v>97</v>
      </c>
      <c r="W30" s="16">
        <f>[26]Fevereiro!$F$26</f>
        <v>90</v>
      </c>
      <c r="X30" s="16">
        <f>[26]Fevereiro!$F$27</f>
        <v>88</v>
      </c>
      <c r="Y30" s="16">
        <f>[26]Fevereiro!$F$28</f>
        <v>90</v>
      </c>
      <c r="Z30" s="16">
        <f>[26]Fevereiro!$F$29</f>
        <v>94</v>
      </c>
      <c r="AA30" s="16">
        <f>[26]Fevereiro!$F$30</f>
        <v>91</v>
      </c>
      <c r="AB30" s="16">
        <f>[26]Fevereiro!$F$31</f>
        <v>93</v>
      </c>
      <c r="AC30" s="16">
        <f>[26]Fevereiro!$F$32</f>
        <v>94</v>
      </c>
      <c r="AD30" s="27">
        <f t="shared" si="3"/>
        <v>97</v>
      </c>
      <c r="AE30" s="105">
        <f t="shared" si="4"/>
        <v>91.785714285714292</v>
      </c>
    </row>
    <row r="31" spans="1:34" ht="17.100000000000001" customHeight="1" x14ac:dyDescent="0.2">
      <c r="A31" s="131" t="s">
        <v>49</v>
      </c>
      <c r="B31" s="16">
        <f>[27]Fevereiro!$F$5</f>
        <v>99</v>
      </c>
      <c r="C31" s="16">
        <f>[27]Fevereiro!$F$6</f>
        <v>99</v>
      </c>
      <c r="D31" s="16">
        <f>[27]Fevereiro!$F$7</f>
        <v>99</v>
      </c>
      <c r="E31" s="16">
        <f>[27]Fevereiro!$F$8</f>
        <v>86</v>
      </c>
      <c r="F31" s="16">
        <f>[27]Fevereiro!$F$9</f>
        <v>95</v>
      </c>
      <c r="G31" s="16">
        <f>[27]Fevereiro!$F$10</f>
        <v>90</v>
      </c>
      <c r="H31" s="16">
        <f>[27]Fevereiro!$F$11</f>
        <v>87</v>
      </c>
      <c r="I31" s="16">
        <f>[27]Fevereiro!$F$12</f>
        <v>97</v>
      </c>
      <c r="J31" s="16">
        <f>[27]Fevereiro!$F$13</f>
        <v>99</v>
      </c>
      <c r="K31" s="16">
        <f>[27]Fevereiro!$F$14</f>
        <v>98</v>
      </c>
      <c r="L31" s="16">
        <f>[27]Fevereiro!$F$15</f>
        <v>99</v>
      </c>
      <c r="M31" s="16">
        <f>[27]Fevereiro!$F$16</f>
        <v>100</v>
      </c>
      <c r="N31" s="16">
        <f>[27]Fevereiro!$F$17</f>
        <v>99</v>
      </c>
      <c r="O31" s="16">
        <f>[27]Fevereiro!$F$18</f>
        <v>100</v>
      </c>
      <c r="P31" s="16">
        <f>[27]Fevereiro!$F$19</f>
        <v>99</v>
      </c>
      <c r="Q31" s="16">
        <f>[27]Fevereiro!$F$20</f>
        <v>96</v>
      </c>
      <c r="R31" s="16">
        <f>[27]Fevereiro!$F$21</f>
        <v>97</v>
      </c>
      <c r="S31" s="16">
        <f>[27]Fevereiro!$F$22</f>
        <v>98</v>
      </c>
      <c r="T31" s="16">
        <f>[27]Fevereiro!$F$23</f>
        <v>99</v>
      </c>
      <c r="U31" s="16">
        <f>[27]Fevereiro!$F$24</f>
        <v>99</v>
      </c>
      <c r="V31" s="16">
        <f>[27]Fevereiro!$F$25</f>
        <v>100</v>
      </c>
      <c r="W31" s="16">
        <f>[27]Fevereiro!$F$26</f>
        <v>100</v>
      </c>
      <c r="X31" s="16">
        <f>[27]Fevereiro!$F$27</f>
        <v>100</v>
      </c>
      <c r="Y31" s="16">
        <f>[27]Fevereiro!$F$28</f>
        <v>100</v>
      </c>
      <c r="Z31" s="16">
        <f>[27]Fevereiro!$F$29</f>
        <v>100</v>
      </c>
      <c r="AA31" s="16">
        <f>[27]Fevereiro!$F$30</f>
        <v>99</v>
      </c>
      <c r="AB31" s="16">
        <f>[27]Fevereiro!$F$31</f>
        <v>96</v>
      </c>
      <c r="AC31" s="16">
        <f>[27]Fevereiro!$F$32</f>
        <v>99</v>
      </c>
      <c r="AD31" s="27">
        <f t="shared" si="3"/>
        <v>100</v>
      </c>
      <c r="AE31" s="105">
        <f t="shared" si="4"/>
        <v>97.464285714285708</v>
      </c>
    </row>
    <row r="32" spans="1:34" ht="17.100000000000001" customHeight="1" x14ac:dyDescent="0.2">
      <c r="A32" s="132" t="s">
        <v>20</v>
      </c>
      <c r="B32" s="102">
        <f>[28]Fevereiro!$F$5</f>
        <v>85</v>
      </c>
      <c r="C32" s="102">
        <f>[28]Fevereiro!$F$6</f>
        <v>89</v>
      </c>
      <c r="D32" s="102">
        <f>[28]Fevereiro!$F$7</f>
        <v>89</v>
      </c>
      <c r="E32" s="102">
        <f>[28]Fevereiro!$F$8</f>
        <v>79</v>
      </c>
      <c r="F32" s="102">
        <f>[28]Fevereiro!$F$9</f>
        <v>86</v>
      </c>
      <c r="G32" s="102">
        <f>[28]Fevereiro!$F$10</f>
        <v>83</v>
      </c>
      <c r="H32" s="102">
        <f>[28]Fevereiro!$F$11</f>
        <v>69</v>
      </c>
      <c r="I32" s="102">
        <f>[28]Fevereiro!$F$12</f>
        <v>86</v>
      </c>
      <c r="J32" s="102">
        <f>[28]Fevereiro!$F$13</f>
        <v>81</v>
      </c>
      <c r="K32" s="102">
        <f>[28]Fevereiro!$F$14</f>
        <v>93</v>
      </c>
      <c r="L32" s="102">
        <f>[28]Fevereiro!$F$15</f>
        <v>96</v>
      </c>
      <c r="M32" s="102">
        <f>[28]Fevereiro!$F$16</f>
        <v>95</v>
      </c>
      <c r="N32" s="102">
        <f>[28]Fevereiro!$F$17</f>
        <v>95</v>
      </c>
      <c r="O32" s="102">
        <f>[28]Fevereiro!$F$18</f>
        <v>97</v>
      </c>
      <c r="P32" s="102">
        <f>[28]Fevereiro!$F$19</f>
        <v>92</v>
      </c>
      <c r="Q32" s="102">
        <f>[28]Fevereiro!$F$20</f>
        <v>92</v>
      </c>
      <c r="R32" s="102">
        <f>[28]Fevereiro!$F$21</f>
        <v>84</v>
      </c>
      <c r="S32" s="102">
        <f>[28]Fevereiro!$F$22</f>
        <v>96</v>
      </c>
      <c r="T32" s="102">
        <f>[28]Fevereiro!$F$23</f>
        <v>95</v>
      </c>
      <c r="U32" s="102">
        <f>[28]Fevereiro!$F$24</f>
        <v>96</v>
      </c>
      <c r="V32" s="102">
        <f>[28]Fevereiro!$F$25</f>
        <v>97</v>
      </c>
      <c r="W32" s="102">
        <f>[28]Fevereiro!$F$26</f>
        <v>91</v>
      </c>
      <c r="X32" s="102">
        <f>[28]Fevereiro!$F$27</f>
        <v>80</v>
      </c>
      <c r="Y32" s="102">
        <f>[28]Fevereiro!$F$28</f>
        <v>87</v>
      </c>
      <c r="Z32" s="102">
        <f>[28]Fevereiro!$F$29</f>
        <v>92</v>
      </c>
      <c r="AA32" s="102">
        <f>[28]Fevereiro!$F$30</f>
        <v>95</v>
      </c>
      <c r="AB32" s="102">
        <f>[28]Fevereiro!$F$31</f>
        <v>96</v>
      </c>
      <c r="AC32" s="102">
        <f>[28]Fevereiro!$F$32</f>
        <v>96</v>
      </c>
      <c r="AD32" s="76">
        <f t="shared" ref="AD32:AD33" si="5">MAX(B32:AC32)</f>
        <v>97</v>
      </c>
      <c r="AE32" s="106">
        <f t="shared" ref="AE32:AE33" si="6">AVERAGE(B32:AC32)</f>
        <v>89.714285714285708</v>
      </c>
    </row>
    <row r="33" spans="1:35" ht="17.100000000000001" customHeight="1" thickBot="1" x14ac:dyDescent="0.25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[29]Fevereiro!$F$27</f>
        <v>94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7">
        <f t="shared" si="5"/>
        <v>94</v>
      </c>
      <c r="AE33" s="105">
        <f t="shared" si="6"/>
        <v>94</v>
      </c>
    </row>
    <row r="34" spans="1:35" s="5" customFormat="1" ht="17.100000000000001" customHeight="1" thickBot="1" x14ac:dyDescent="0.25">
      <c r="A34" s="98" t="s">
        <v>33</v>
      </c>
      <c r="B34" s="99">
        <f t="shared" ref="B34:AD34" si="7">MAX(B5:B33)</f>
        <v>100</v>
      </c>
      <c r="C34" s="99">
        <f t="shared" si="7"/>
        <v>100</v>
      </c>
      <c r="D34" s="99">
        <f t="shared" si="7"/>
        <v>99</v>
      </c>
      <c r="E34" s="99">
        <f t="shared" si="7"/>
        <v>98</v>
      </c>
      <c r="F34" s="99">
        <f t="shared" si="7"/>
        <v>98</v>
      </c>
      <c r="G34" s="99">
        <f t="shared" si="7"/>
        <v>100</v>
      </c>
      <c r="H34" s="99">
        <f t="shared" si="7"/>
        <v>97</v>
      </c>
      <c r="I34" s="99">
        <f t="shared" si="7"/>
        <v>100</v>
      </c>
      <c r="J34" s="99">
        <f t="shared" si="7"/>
        <v>100</v>
      </c>
      <c r="K34" s="99">
        <f t="shared" si="7"/>
        <v>100</v>
      </c>
      <c r="L34" s="99">
        <f t="shared" si="7"/>
        <v>100</v>
      </c>
      <c r="M34" s="99">
        <f t="shared" si="7"/>
        <v>100</v>
      </c>
      <c r="N34" s="99">
        <f t="shared" si="7"/>
        <v>100</v>
      </c>
      <c r="O34" s="99">
        <f t="shared" si="7"/>
        <v>100</v>
      </c>
      <c r="P34" s="99">
        <f t="shared" si="7"/>
        <v>99</v>
      </c>
      <c r="Q34" s="99">
        <f t="shared" si="7"/>
        <v>97</v>
      </c>
      <c r="R34" s="99">
        <f t="shared" si="7"/>
        <v>98</v>
      </c>
      <c r="S34" s="99">
        <f t="shared" si="7"/>
        <v>100</v>
      </c>
      <c r="T34" s="99">
        <f t="shared" si="7"/>
        <v>100</v>
      </c>
      <c r="U34" s="99">
        <f t="shared" si="7"/>
        <v>100</v>
      </c>
      <c r="V34" s="99">
        <f t="shared" si="7"/>
        <v>100</v>
      </c>
      <c r="W34" s="99">
        <f t="shared" si="7"/>
        <v>100</v>
      </c>
      <c r="X34" s="99">
        <f t="shared" si="7"/>
        <v>100</v>
      </c>
      <c r="Y34" s="99">
        <f t="shared" si="7"/>
        <v>100</v>
      </c>
      <c r="Z34" s="99">
        <f t="shared" si="7"/>
        <v>100</v>
      </c>
      <c r="AA34" s="99">
        <f t="shared" si="7"/>
        <v>99</v>
      </c>
      <c r="AB34" s="99">
        <f t="shared" si="7"/>
        <v>100</v>
      </c>
      <c r="AC34" s="99">
        <f t="shared" si="7"/>
        <v>100</v>
      </c>
      <c r="AD34" s="100">
        <f t="shared" si="7"/>
        <v>100</v>
      </c>
      <c r="AE34" s="104">
        <f>AVERAGE(AE5:AE33)</f>
        <v>90.509908305381913</v>
      </c>
      <c r="AF34" s="8"/>
      <c r="AG34" s="5" t="s">
        <v>50</v>
      </c>
    </row>
    <row r="35" spans="1:35" x14ac:dyDescent="0.2">
      <c r="A35" s="84"/>
      <c r="B35" s="68"/>
      <c r="C35" s="68"/>
      <c r="D35" s="68" t="s">
        <v>134</v>
      </c>
      <c r="E35" s="68"/>
      <c r="F35" s="68"/>
      <c r="G35" s="68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78"/>
      <c r="AE35" s="73"/>
      <c r="AF35"/>
    </row>
    <row r="36" spans="1:35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136" t="s">
        <v>136</v>
      </c>
      <c r="U36" s="136"/>
      <c r="V36" s="136"/>
      <c r="W36" s="136"/>
      <c r="X36" s="136"/>
      <c r="Y36" s="67"/>
      <c r="Z36" s="67"/>
      <c r="AA36" s="67"/>
      <c r="AB36" s="67"/>
      <c r="AC36" s="67"/>
      <c r="AD36" s="67"/>
      <c r="AE36" s="72"/>
      <c r="AF36" s="2"/>
      <c r="AG36" s="9" t="s">
        <v>50</v>
      </c>
      <c r="AH36" s="2"/>
    </row>
    <row r="37" spans="1:35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9"/>
      <c r="K37" s="69"/>
      <c r="L37" s="69"/>
      <c r="M37" s="69" t="s">
        <v>52</v>
      </c>
      <c r="N37" s="69"/>
      <c r="O37" s="69"/>
      <c r="P37" s="69"/>
      <c r="Q37" s="67"/>
      <c r="R37" s="67"/>
      <c r="S37" s="67"/>
      <c r="T37" s="137" t="s">
        <v>137</v>
      </c>
      <c r="U37" s="137"/>
      <c r="V37" s="137"/>
      <c r="W37" s="137"/>
      <c r="X37" s="137"/>
      <c r="Y37" s="67"/>
      <c r="Z37" s="67"/>
      <c r="AA37" s="67"/>
      <c r="AB37" s="67"/>
      <c r="AC37" s="67"/>
      <c r="AD37" s="78"/>
      <c r="AE37" s="73"/>
      <c r="AF37"/>
      <c r="AG37" s="2"/>
      <c r="AH37" s="2"/>
      <c r="AI37" s="2"/>
    </row>
    <row r="38" spans="1:35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78"/>
      <c r="AE38" s="73"/>
      <c r="AF38"/>
    </row>
    <row r="39" spans="1:35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73"/>
      <c r="AF39"/>
    </row>
    <row r="40" spans="1:35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5"/>
      <c r="AG40" s="23" t="s">
        <v>50</v>
      </c>
    </row>
    <row r="43" spans="1:35" x14ac:dyDescent="0.2">
      <c r="J43" s="2" t="s">
        <v>50</v>
      </c>
      <c r="N43" s="2" t="s">
        <v>50</v>
      </c>
    </row>
    <row r="44" spans="1:35" x14ac:dyDescent="0.2">
      <c r="AG44" s="23" t="s">
        <v>50</v>
      </c>
    </row>
    <row r="45" spans="1:35" x14ac:dyDescent="0.2">
      <c r="W45" s="2" t="s">
        <v>50</v>
      </c>
    </row>
    <row r="46" spans="1:35" x14ac:dyDescent="0.2">
      <c r="AH46" s="23" t="s">
        <v>50</v>
      </c>
    </row>
    <row r="49" spans="34:34" x14ac:dyDescent="0.2">
      <c r="AH49" s="23" t="s">
        <v>50</v>
      </c>
    </row>
  </sheetData>
  <sheetProtection algorithmName="SHA-512" hashValue="GJnvNq4WPY3gfyfnONTddJPa+vbV9hQckq+5XsBq02XJZCowC9mYmwCAEFlojwsUNqMbq5MFRJSuI3OmOcmU7A==" saltValue="lbBkzeU6iLAA4zLlTjnq1A==" spinCount="100000" sheet="1" objects="1" scenarios="1"/>
  <mergeCells count="33">
    <mergeCell ref="H3:H4"/>
    <mergeCell ref="V3:V4"/>
    <mergeCell ref="J3:J4"/>
    <mergeCell ref="B2:AE2"/>
    <mergeCell ref="C3:C4"/>
    <mergeCell ref="D3:D4"/>
    <mergeCell ref="E3:E4"/>
    <mergeCell ref="F3:F4"/>
    <mergeCell ref="G3:G4"/>
    <mergeCell ref="T36:X36"/>
    <mergeCell ref="T37:X37"/>
    <mergeCell ref="K3:K4"/>
    <mergeCell ref="U3:U4"/>
    <mergeCell ref="N3:N4"/>
    <mergeCell ref="S3:S4"/>
    <mergeCell ref="M3:M4"/>
    <mergeCell ref="T3:T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A2:A4"/>
    <mergeCell ref="Z3:Z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zoomScale="90" zoomScaleNormal="90" workbookViewId="0">
      <selection activeCell="AI52" sqref="AI52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" style="6" bestFit="1" customWidth="1"/>
    <col min="31" max="31" width="7.28515625" style="1" bestFit="1" customWidth="1"/>
  </cols>
  <sheetData>
    <row r="1" spans="1:34" ht="20.100000000000001" customHeight="1" x14ac:dyDescent="0.2">
      <c r="A1" s="141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08"/>
    </row>
    <row r="2" spans="1:34" s="4" customFormat="1" ht="20.100000000000001" customHeight="1" x14ac:dyDescent="0.2">
      <c r="A2" s="144" t="s">
        <v>21</v>
      </c>
      <c r="B2" s="145" t="s">
        <v>138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6"/>
    </row>
    <row r="3" spans="1:34" s="5" customFormat="1" ht="20.100000000000001" customHeight="1" x14ac:dyDescent="0.2">
      <c r="A3" s="144"/>
      <c r="B3" s="135">
        <v>1</v>
      </c>
      <c r="C3" s="135">
        <f>SUM(B3+1)</f>
        <v>2</v>
      </c>
      <c r="D3" s="135">
        <f t="shared" ref="D3:AC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26" t="s">
        <v>42</v>
      </c>
      <c r="AE3" s="93" t="s">
        <v>40</v>
      </c>
    </row>
    <row r="4" spans="1:34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93" t="s">
        <v>39</v>
      </c>
    </row>
    <row r="5" spans="1:34" s="5" customFormat="1" ht="20.100000000000001" customHeight="1" x14ac:dyDescent="0.2">
      <c r="A5" s="131" t="s">
        <v>45</v>
      </c>
      <c r="B5" s="14" t="str">
        <f>[1]Fevereiro!$G$5</f>
        <v>*</v>
      </c>
      <c r="C5" s="14" t="str">
        <f>[1]Fevereiro!$G$6</f>
        <v>*</v>
      </c>
      <c r="D5" s="14" t="str">
        <f>[1]Fevereiro!$G$7</f>
        <v>*</v>
      </c>
      <c r="E5" s="14" t="str">
        <f>[1]Fevereiro!$G$8</f>
        <v>*</v>
      </c>
      <c r="F5" s="14" t="str">
        <f>[1]Fevereiro!$G$9</f>
        <v>*</v>
      </c>
      <c r="G5" s="14" t="str">
        <f>[1]Fevereiro!$G$10</f>
        <v>*</v>
      </c>
      <c r="H5" s="14" t="str">
        <f>[1]Fevereiro!$G$11</f>
        <v>*</v>
      </c>
      <c r="I5" s="14" t="str">
        <f>[1]Fevereiro!$G$12</f>
        <v>*</v>
      </c>
      <c r="J5" s="14" t="str">
        <f>[1]Fevereiro!$G$13</f>
        <v>*</v>
      </c>
      <c r="K5" s="14" t="str">
        <f>[1]Fevereiro!$G$14</f>
        <v>*</v>
      </c>
      <c r="L5" s="14" t="str">
        <f>[1]Fevereiro!$G$15</f>
        <v>*</v>
      </c>
      <c r="M5" s="14" t="str">
        <f>[1]Fevereiro!$G$16</f>
        <v>*</v>
      </c>
      <c r="N5" s="14" t="str">
        <f>[1]Fevereiro!$G$17</f>
        <v>*</v>
      </c>
      <c r="O5" s="14" t="str">
        <f>[1]Fevereiro!$G$18</f>
        <v>*</v>
      </c>
      <c r="P5" s="14" t="str">
        <f>[1]Fevereiro!$G$19</f>
        <v>*</v>
      </c>
      <c r="Q5" s="14" t="str">
        <f>[1]Fevereiro!$G$20</f>
        <v>*</v>
      </c>
      <c r="R5" s="14" t="str">
        <f>[1]Fevereiro!$G$21</f>
        <v>*</v>
      </c>
      <c r="S5" s="14" t="str">
        <f>[1]Fevereiro!$G$22</f>
        <v>*</v>
      </c>
      <c r="T5" s="14" t="str">
        <f>[1]Fevereiro!$G$23</f>
        <v>*</v>
      </c>
      <c r="U5" s="14" t="str">
        <f>[1]Fevereiro!$G$24</f>
        <v>*</v>
      </c>
      <c r="V5" s="14" t="str">
        <f>[1]Fevereiro!$G$25</f>
        <v>*</v>
      </c>
      <c r="W5" s="14">
        <f>[1]Fevereiro!$G$26</f>
        <v>28</v>
      </c>
      <c r="X5" s="14">
        <f>[1]Fevereiro!$G$27</f>
        <v>24</v>
      </c>
      <c r="Y5" s="14">
        <f>[1]Fevereiro!$G$28</f>
        <v>39</v>
      </c>
      <c r="Z5" s="14">
        <f>[1]Fevereiro!$G$29</f>
        <v>57</v>
      </c>
      <c r="AA5" s="14">
        <f>[1]Fevereiro!$G$30</f>
        <v>54</v>
      </c>
      <c r="AB5" s="14">
        <f>[1]Fevereiro!$G$31</f>
        <v>53</v>
      </c>
      <c r="AC5" s="14">
        <f>[1]Fevereiro!$G$32</f>
        <v>50</v>
      </c>
      <c r="AD5" s="27">
        <f t="shared" ref="AD5" si="1">MIN(B5:AC5)</f>
        <v>24</v>
      </c>
      <c r="AE5" s="105">
        <f t="shared" ref="AE5" si="2">AVERAGE(B5:AC5)</f>
        <v>43.571428571428569</v>
      </c>
    </row>
    <row r="6" spans="1:34" ht="17.100000000000001" customHeight="1" x14ac:dyDescent="0.2">
      <c r="A6" s="131" t="s">
        <v>0</v>
      </c>
      <c r="B6" s="15">
        <f>[2]Fevereiro!$G$5</f>
        <v>54</v>
      </c>
      <c r="C6" s="15">
        <f>[2]Fevereiro!$G$6</f>
        <v>32</v>
      </c>
      <c r="D6" s="15">
        <f>[2]Fevereiro!$G$7</f>
        <v>29</v>
      </c>
      <c r="E6" s="15">
        <f>[2]Fevereiro!$G$8</f>
        <v>27</v>
      </c>
      <c r="F6" s="15">
        <f>[2]Fevereiro!$G$9</f>
        <v>31</v>
      </c>
      <c r="G6" s="15">
        <f>[2]Fevereiro!$G$10</f>
        <v>29</v>
      </c>
      <c r="H6" s="15">
        <f>[2]Fevereiro!$G$11</f>
        <v>46</v>
      </c>
      <c r="I6" s="15">
        <f>[2]Fevereiro!$G$12</f>
        <v>48</v>
      </c>
      <c r="J6" s="15">
        <f>[2]Fevereiro!$G$13</f>
        <v>39</v>
      </c>
      <c r="K6" s="15">
        <f>[2]Fevereiro!$G$14</f>
        <v>67</v>
      </c>
      <c r="L6" s="15">
        <f>[2]Fevereiro!$G$15</f>
        <v>52</v>
      </c>
      <c r="M6" s="15">
        <f>[2]Fevereiro!$G$16</f>
        <v>63</v>
      </c>
      <c r="N6" s="15">
        <f>[2]Fevereiro!$G$17</f>
        <v>32</v>
      </c>
      <c r="O6" s="15">
        <f>[2]Fevereiro!$G$18</f>
        <v>45</v>
      </c>
      <c r="P6" s="15">
        <f>[2]Fevereiro!$G$19</f>
        <v>48</v>
      </c>
      <c r="Q6" s="15">
        <f>[2]Fevereiro!$G$20</f>
        <v>42</v>
      </c>
      <c r="R6" s="15">
        <f>[2]Fevereiro!$G$21</f>
        <v>83</v>
      </c>
      <c r="S6" s="15">
        <f>[2]Fevereiro!$G$22</f>
        <v>72</v>
      </c>
      <c r="T6" s="15">
        <f>[2]Fevereiro!$G$23</f>
        <v>64</v>
      </c>
      <c r="U6" s="15">
        <f>[2]Fevereiro!$G$24</f>
        <v>47</v>
      </c>
      <c r="V6" s="15">
        <f>[2]Fevereiro!$G$25</f>
        <v>37</v>
      </c>
      <c r="W6" s="15">
        <f>[2]Fevereiro!$G$26</f>
        <v>22</v>
      </c>
      <c r="X6" s="15">
        <f>[2]Fevereiro!$G$27</f>
        <v>22</v>
      </c>
      <c r="Y6" s="15">
        <f>[2]Fevereiro!$G$28</f>
        <v>25</v>
      </c>
      <c r="Z6" s="15">
        <f>[2]Fevereiro!$G$29</f>
        <v>42</v>
      </c>
      <c r="AA6" s="15">
        <f>[2]Fevereiro!$G$30</f>
        <v>41</v>
      </c>
      <c r="AB6" s="15">
        <f>[2]Fevereiro!$G$31</f>
        <v>55</v>
      </c>
      <c r="AC6" s="15">
        <f>[2]Fevereiro!$G$32</f>
        <v>57</v>
      </c>
      <c r="AD6" s="27">
        <f t="shared" ref="AD6:AD31" si="3">MIN(B6:AC6)</f>
        <v>22</v>
      </c>
      <c r="AE6" s="105">
        <f t="shared" ref="AE6:AE31" si="4">AVERAGE(B6:AC6)</f>
        <v>44.678571428571431</v>
      </c>
    </row>
    <row r="7" spans="1:34" ht="17.100000000000001" customHeight="1" x14ac:dyDescent="0.2">
      <c r="A7" s="131" t="s">
        <v>1</v>
      </c>
      <c r="B7" s="15">
        <f>[3]Fevereiro!$G$5</f>
        <v>57</v>
      </c>
      <c r="C7" s="15">
        <f>[3]Fevereiro!$G$6</f>
        <v>35</v>
      </c>
      <c r="D7" s="15">
        <f>[3]Fevereiro!$G$7</f>
        <v>33</v>
      </c>
      <c r="E7" s="15">
        <f>[3]Fevereiro!$G$8</f>
        <v>36</v>
      </c>
      <c r="F7" s="15">
        <f>[3]Fevereiro!$G$9</f>
        <v>33</v>
      </c>
      <c r="G7" s="15">
        <f>[3]Fevereiro!$G$10</f>
        <v>34</v>
      </c>
      <c r="H7" s="15">
        <f>[3]Fevereiro!$G$11</f>
        <v>39</v>
      </c>
      <c r="I7" s="15">
        <f>[3]Fevereiro!$G$12</f>
        <v>45</v>
      </c>
      <c r="J7" s="15">
        <f>[3]Fevereiro!$G$13</f>
        <v>51</v>
      </c>
      <c r="K7" s="15">
        <f>[3]Fevereiro!$G$14</f>
        <v>60</v>
      </c>
      <c r="L7" s="15">
        <f>[3]Fevereiro!$G$15</f>
        <v>72</v>
      </c>
      <c r="M7" s="15">
        <f>[3]Fevereiro!$G$16</f>
        <v>62</v>
      </c>
      <c r="N7" s="15">
        <f>[3]Fevereiro!$G$17</f>
        <v>49</v>
      </c>
      <c r="O7" s="15">
        <f>[3]Fevereiro!$G$18</f>
        <v>48</v>
      </c>
      <c r="P7" s="15">
        <f>[3]Fevereiro!$G$19</f>
        <v>45</v>
      </c>
      <c r="Q7" s="15">
        <f>[3]Fevereiro!$G$20</f>
        <v>43</v>
      </c>
      <c r="R7" s="15">
        <f>[3]Fevereiro!$G$21</f>
        <v>47</v>
      </c>
      <c r="S7" s="15">
        <f>[3]Fevereiro!$G$22</f>
        <v>78</v>
      </c>
      <c r="T7" s="15">
        <f>[3]Fevereiro!$G$23</f>
        <v>62</v>
      </c>
      <c r="U7" s="15">
        <f>[3]Fevereiro!$G$24</f>
        <v>77</v>
      </c>
      <c r="V7" s="15">
        <f>[3]Fevereiro!$G$25</f>
        <v>49</v>
      </c>
      <c r="W7" s="15">
        <f>[3]Fevereiro!$G$26</f>
        <v>39</v>
      </c>
      <c r="X7" s="15">
        <f>[3]Fevereiro!$G$27</f>
        <v>30</v>
      </c>
      <c r="Y7" s="15">
        <f>[3]Fevereiro!$G$28</f>
        <v>47</v>
      </c>
      <c r="Z7" s="15">
        <f>[3]Fevereiro!$G$29</f>
        <v>47</v>
      </c>
      <c r="AA7" s="15">
        <f>[3]Fevereiro!$G$30</f>
        <v>67</v>
      </c>
      <c r="AB7" s="15">
        <f>[3]Fevereiro!$G$31</f>
        <v>55</v>
      </c>
      <c r="AC7" s="15">
        <f>[3]Fevereiro!$G$32</f>
        <v>53</v>
      </c>
      <c r="AD7" s="27">
        <f t="shared" si="3"/>
        <v>30</v>
      </c>
      <c r="AE7" s="105">
        <f t="shared" si="4"/>
        <v>49.75</v>
      </c>
    </row>
    <row r="8" spans="1:34" ht="17.100000000000001" customHeight="1" x14ac:dyDescent="0.2">
      <c r="A8" s="131" t="s">
        <v>56</v>
      </c>
      <c r="B8" s="15">
        <f>[4]Fevereiro!$G$5</f>
        <v>41</v>
      </c>
      <c r="C8" s="15">
        <f>[4]Fevereiro!$G$6</f>
        <v>28</v>
      </c>
      <c r="D8" s="15">
        <f>[4]Fevereiro!$G$7</f>
        <v>35</v>
      </c>
      <c r="E8" s="15">
        <f>[4]Fevereiro!$G$8</f>
        <v>40</v>
      </c>
      <c r="F8" s="15">
        <f>[4]Fevereiro!$G$9</f>
        <v>32</v>
      </c>
      <c r="G8" s="15">
        <f>[4]Fevereiro!$G$10</f>
        <v>31</v>
      </c>
      <c r="H8" s="15">
        <f>[4]Fevereiro!$G$11</f>
        <v>27</v>
      </c>
      <c r="I8" s="15">
        <f>[4]Fevereiro!$G$12</f>
        <v>33</v>
      </c>
      <c r="J8" s="15">
        <f>[4]Fevereiro!$G$13</f>
        <v>35</v>
      </c>
      <c r="K8" s="15">
        <f>[4]Fevereiro!$G$14</f>
        <v>60</v>
      </c>
      <c r="L8" s="15">
        <f>[4]Fevereiro!$G$15</f>
        <v>48</v>
      </c>
      <c r="M8" s="15">
        <f>[4]Fevereiro!$G$16</f>
        <v>60</v>
      </c>
      <c r="N8" s="15">
        <f>[4]Fevereiro!$G$17</f>
        <v>73</v>
      </c>
      <c r="O8" s="15">
        <f>[4]Fevereiro!$G$18</f>
        <v>57</v>
      </c>
      <c r="P8" s="15">
        <f>[4]Fevereiro!$G$19</f>
        <v>52</v>
      </c>
      <c r="Q8" s="15">
        <f>[4]Fevereiro!$G$20</f>
        <v>45</v>
      </c>
      <c r="R8" s="15">
        <f>[4]Fevereiro!$G$21</f>
        <v>63</v>
      </c>
      <c r="S8" s="15">
        <f>[4]Fevereiro!$G$22</f>
        <v>52</v>
      </c>
      <c r="T8" s="15">
        <f>[4]Fevereiro!$G$23</f>
        <v>72</v>
      </c>
      <c r="U8" s="15">
        <f>[4]Fevereiro!$G$24</f>
        <v>72</v>
      </c>
      <c r="V8" s="15">
        <f>[4]Fevereiro!$G$25</f>
        <v>40</v>
      </c>
      <c r="W8" s="15">
        <f>[4]Fevereiro!$G$26</f>
        <v>36</v>
      </c>
      <c r="X8" s="15">
        <f>[4]Fevereiro!$G$27</f>
        <v>29</v>
      </c>
      <c r="Y8" s="15">
        <f>[4]Fevereiro!$G$28</f>
        <v>43</v>
      </c>
      <c r="Z8" s="15">
        <f>[4]Fevereiro!$G$29</f>
        <v>44</v>
      </c>
      <c r="AA8" s="15">
        <f>[4]Fevereiro!$G$30</f>
        <v>55</v>
      </c>
      <c r="AB8" s="15">
        <f>[4]Fevereiro!$G$31</f>
        <v>55</v>
      </c>
      <c r="AC8" s="15">
        <f>[4]Fevereiro!$G$32</f>
        <v>43</v>
      </c>
      <c r="AD8" s="27">
        <f t="shared" si="3"/>
        <v>27</v>
      </c>
      <c r="AE8" s="105">
        <f t="shared" si="4"/>
        <v>46.464285714285715</v>
      </c>
      <c r="AH8" t="s">
        <v>50</v>
      </c>
    </row>
    <row r="9" spans="1:34" ht="17.100000000000001" customHeight="1" x14ac:dyDescent="0.2">
      <c r="A9" s="131" t="s">
        <v>46</v>
      </c>
      <c r="B9" s="15">
        <f>[5]Fevereiro!$G$5</f>
        <v>48</v>
      </c>
      <c r="C9" s="15">
        <f>[5]Fevereiro!$G$6</f>
        <v>48</v>
      </c>
      <c r="D9" s="15">
        <f>[5]Fevereiro!$G$7</f>
        <v>46</v>
      </c>
      <c r="E9" s="15">
        <f>[5]Fevereiro!$G$8</f>
        <v>48</v>
      </c>
      <c r="F9" s="15">
        <f>[5]Fevereiro!$G$9</f>
        <v>48</v>
      </c>
      <c r="G9" s="15">
        <f>[5]Fevereiro!$G$10</f>
        <v>48</v>
      </c>
      <c r="H9" s="15">
        <f>[5]Fevereiro!$G$11</f>
        <v>47</v>
      </c>
      <c r="I9" s="15">
        <f>[5]Fevereiro!$G$12</f>
        <v>47</v>
      </c>
      <c r="J9" s="15">
        <f>[5]Fevereiro!$G$13</f>
        <v>48</v>
      </c>
      <c r="K9" s="15">
        <f>[5]Fevereiro!$G$14</f>
        <v>48</v>
      </c>
      <c r="L9" s="15">
        <f>[5]Fevereiro!$G$15</f>
        <v>48</v>
      </c>
      <c r="M9" s="15">
        <f>[5]Fevereiro!$G$16</f>
        <v>49</v>
      </c>
      <c r="N9" s="15">
        <f>[5]Fevereiro!$G$17</f>
        <v>49</v>
      </c>
      <c r="O9" s="15">
        <f>[5]Fevereiro!$G$18</f>
        <v>49</v>
      </c>
      <c r="P9" s="15">
        <f>[5]Fevereiro!$G$19</f>
        <v>48</v>
      </c>
      <c r="Q9" s="15">
        <f>[5]Fevereiro!$G$20</f>
        <v>48</v>
      </c>
      <c r="R9" s="15">
        <f>[5]Fevereiro!$G$21</f>
        <v>50</v>
      </c>
      <c r="S9" s="15" t="str">
        <f>[5]Fevereiro!$G$22</f>
        <v>*</v>
      </c>
      <c r="T9" s="15" t="str">
        <f>[5]Fevereiro!$G$23</f>
        <v>*</v>
      </c>
      <c r="U9" s="15" t="str">
        <f>[5]Fevereiro!$G$24</f>
        <v>*</v>
      </c>
      <c r="V9" s="15" t="str">
        <f>[5]Fevereiro!$G$25</f>
        <v>*</v>
      </c>
      <c r="W9" s="15" t="str">
        <f>[5]Fevereiro!$G$26</f>
        <v>*</v>
      </c>
      <c r="X9" s="15" t="str">
        <f>[5]Fevereiro!$G$27</f>
        <v>*</v>
      </c>
      <c r="Y9" s="15" t="str">
        <f>[5]Fevereiro!$G$28</f>
        <v>*</v>
      </c>
      <c r="Z9" s="15" t="str">
        <f>[5]Fevereiro!$G$29</f>
        <v>*</v>
      </c>
      <c r="AA9" s="15" t="str">
        <f>[5]Fevereiro!$G$30</f>
        <v>*</v>
      </c>
      <c r="AB9" s="15" t="str">
        <f>[5]Fevereiro!$G$31</f>
        <v>*</v>
      </c>
      <c r="AC9" s="15" t="str">
        <f>[5]Fevereiro!$G$32</f>
        <v>*</v>
      </c>
      <c r="AD9" s="27">
        <f t="shared" si="3"/>
        <v>46</v>
      </c>
      <c r="AE9" s="105">
        <f t="shared" si="4"/>
        <v>48.058823529411768</v>
      </c>
    </row>
    <row r="10" spans="1:34" ht="17.100000000000001" customHeight="1" x14ac:dyDescent="0.2">
      <c r="A10" s="131" t="s">
        <v>2</v>
      </c>
      <c r="B10" s="15">
        <f>[6]Fevereiro!$G$5</f>
        <v>62</v>
      </c>
      <c r="C10" s="15">
        <f>[6]Fevereiro!$G$6</f>
        <v>38</v>
      </c>
      <c r="D10" s="15">
        <f>[6]Fevereiro!$G$7</f>
        <v>33</v>
      </c>
      <c r="E10" s="15">
        <f>[6]Fevereiro!$G$8</f>
        <v>40</v>
      </c>
      <c r="F10" s="15">
        <f>[6]Fevereiro!$G$9</f>
        <v>39</v>
      </c>
      <c r="G10" s="15">
        <f>[6]Fevereiro!$G$10</f>
        <v>37</v>
      </c>
      <c r="H10" s="15">
        <f>[6]Fevereiro!$G$11</f>
        <v>37</v>
      </c>
      <c r="I10" s="15">
        <f>[6]Fevereiro!$G$12</f>
        <v>47</v>
      </c>
      <c r="J10" s="15">
        <f>[6]Fevereiro!$G$13</f>
        <v>58</v>
      </c>
      <c r="K10" s="15">
        <f>[6]Fevereiro!$G$14</f>
        <v>63</v>
      </c>
      <c r="L10" s="15">
        <f>[6]Fevereiro!$G$15</f>
        <v>74</v>
      </c>
      <c r="M10" s="15">
        <f>[6]Fevereiro!$G$16</f>
        <v>74</v>
      </c>
      <c r="N10" s="15">
        <f>[6]Fevereiro!$G$17</f>
        <v>63</v>
      </c>
      <c r="O10" s="15">
        <f>[6]Fevereiro!$G$18</f>
        <v>60</v>
      </c>
      <c r="P10" s="15">
        <f>[6]Fevereiro!$G$19</f>
        <v>54</v>
      </c>
      <c r="Q10" s="15">
        <f>[6]Fevereiro!$G$20</f>
        <v>50</v>
      </c>
      <c r="R10" s="15">
        <f>[6]Fevereiro!$G$21</f>
        <v>55</v>
      </c>
      <c r="S10" s="15">
        <f>[6]Fevereiro!$G$22</f>
        <v>69</v>
      </c>
      <c r="T10" s="15">
        <f>[6]Fevereiro!$G$23</f>
        <v>70</v>
      </c>
      <c r="U10" s="15">
        <f>[6]Fevereiro!$G$24</f>
        <v>81</v>
      </c>
      <c r="V10" s="15">
        <f>[6]Fevereiro!$G$25</f>
        <v>51</v>
      </c>
      <c r="W10" s="15">
        <f>[6]Fevereiro!$G$26</f>
        <v>39</v>
      </c>
      <c r="X10" s="15">
        <f>[6]Fevereiro!$G$27</f>
        <v>21</v>
      </c>
      <c r="Y10" s="15">
        <f>[6]Fevereiro!$G$28</f>
        <v>45</v>
      </c>
      <c r="Z10" s="15">
        <f>[6]Fevereiro!$G$29</f>
        <v>56</v>
      </c>
      <c r="AA10" s="15">
        <f>[6]Fevereiro!$G$30</f>
        <v>74</v>
      </c>
      <c r="AB10" s="15">
        <f>[6]Fevereiro!$G$31</f>
        <v>57</v>
      </c>
      <c r="AC10" s="15">
        <f>[6]Fevereiro!$G$32</f>
        <v>55</v>
      </c>
      <c r="AD10" s="27">
        <f t="shared" si="3"/>
        <v>21</v>
      </c>
      <c r="AE10" s="105">
        <f t="shared" si="4"/>
        <v>53.642857142857146</v>
      </c>
    </row>
    <row r="11" spans="1:34" ht="17.100000000000001" customHeight="1" x14ac:dyDescent="0.2">
      <c r="A11" s="131" t="s">
        <v>3</v>
      </c>
      <c r="B11" s="15">
        <f>[7]Fevereiro!$G$5</f>
        <v>51</v>
      </c>
      <c r="C11" s="15">
        <f>[7]Fevereiro!$G$6</f>
        <v>39</v>
      </c>
      <c r="D11" s="15">
        <f>[7]Fevereiro!$G$7</f>
        <v>39</v>
      </c>
      <c r="E11" s="15">
        <f>[7]Fevereiro!$G$8</f>
        <v>41</v>
      </c>
      <c r="F11" s="15">
        <f>[7]Fevereiro!$G$9</f>
        <v>41</v>
      </c>
      <c r="G11" s="15">
        <f>[7]Fevereiro!$G$10</f>
        <v>28</v>
      </c>
      <c r="H11" s="15">
        <f>[7]Fevereiro!$G$11</f>
        <v>44</v>
      </c>
      <c r="I11" s="15">
        <f>[7]Fevereiro!$G$12</f>
        <v>47</v>
      </c>
      <c r="J11" s="15">
        <f>[7]Fevereiro!$G$13</f>
        <v>46</v>
      </c>
      <c r="K11" s="15">
        <f>[7]Fevereiro!$G$14</f>
        <v>61</v>
      </c>
      <c r="L11" s="15">
        <f>[7]Fevereiro!$G$15</f>
        <v>46</v>
      </c>
      <c r="M11" s="15">
        <f>[7]Fevereiro!$G$16</f>
        <v>49</v>
      </c>
      <c r="N11" s="15">
        <f>[7]Fevereiro!$G$17</f>
        <v>57</v>
      </c>
      <c r="O11" s="15">
        <f>[7]Fevereiro!$G$18</f>
        <v>56</v>
      </c>
      <c r="P11" s="15">
        <f>[7]Fevereiro!$G$19</f>
        <v>46</v>
      </c>
      <c r="Q11" s="15">
        <f>[7]Fevereiro!$G$20</f>
        <v>40</v>
      </c>
      <c r="R11" s="15">
        <f>[7]Fevereiro!$G$21</f>
        <v>37</v>
      </c>
      <c r="S11" s="15">
        <f>[7]Fevereiro!$G$22</f>
        <v>69</v>
      </c>
      <c r="T11" s="15">
        <f>[7]Fevereiro!$G$23</f>
        <v>48</v>
      </c>
      <c r="U11" s="15">
        <f>[7]Fevereiro!$G$24</f>
        <v>58</v>
      </c>
      <c r="V11" s="15">
        <f>[7]Fevereiro!$G$25</f>
        <v>44</v>
      </c>
      <c r="W11" s="15">
        <f>[7]Fevereiro!$G$26</f>
        <v>33</v>
      </c>
      <c r="X11" s="15">
        <f>[7]Fevereiro!$G$27</f>
        <v>39</v>
      </c>
      <c r="Y11" s="15">
        <f>[7]Fevereiro!$G$28</f>
        <v>52</v>
      </c>
      <c r="Z11" s="15">
        <f>[7]Fevereiro!$G$29</f>
        <v>56</v>
      </c>
      <c r="AA11" s="15">
        <f>[7]Fevereiro!$G$30</f>
        <v>45</v>
      </c>
      <c r="AB11" s="15">
        <f>[7]Fevereiro!$G$31</f>
        <v>45</v>
      </c>
      <c r="AC11" s="15">
        <f>[7]Fevereiro!$G$32</f>
        <v>45</v>
      </c>
      <c r="AD11" s="27">
        <f t="shared" si="3"/>
        <v>28</v>
      </c>
      <c r="AE11" s="105">
        <f t="shared" si="4"/>
        <v>46.5</v>
      </c>
    </row>
    <row r="12" spans="1:34" ht="17.100000000000001" customHeight="1" x14ac:dyDescent="0.2">
      <c r="A12" s="131" t="s">
        <v>4</v>
      </c>
      <c r="B12" s="15">
        <f>[8]Fevereiro!$G$5</f>
        <v>60</v>
      </c>
      <c r="C12" s="15">
        <f>[8]Fevereiro!$G$6</f>
        <v>46</v>
      </c>
      <c r="D12" s="15">
        <f>[8]Fevereiro!$G$7</f>
        <v>41</v>
      </c>
      <c r="E12" s="15">
        <f>[8]Fevereiro!$G$8</f>
        <v>44</v>
      </c>
      <c r="F12" s="15">
        <f>[8]Fevereiro!$G$9</f>
        <v>41</v>
      </c>
      <c r="G12" s="15">
        <f>[8]Fevereiro!$G$10</f>
        <v>25</v>
      </c>
      <c r="H12" s="15">
        <f>[8]Fevereiro!$G$11</f>
        <v>36</v>
      </c>
      <c r="I12" s="15">
        <f>[8]Fevereiro!$G$12</f>
        <v>45</v>
      </c>
      <c r="J12" s="15">
        <f>[8]Fevereiro!$G$13</f>
        <v>51</v>
      </c>
      <c r="K12" s="15">
        <f>[8]Fevereiro!$G$14</f>
        <v>55</v>
      </c>
      <c r="L12" s="15">
        <f>[8]Fevereiro!$G$15</f>
        <v>56</v>
      </c>
      <c r="M12" s="15">
        <f>[8]Fevereiro!$G$16</f>
        <v>51</v>
      </c>
      <c r="N12" s="15">
        <f>[8]Fevereiro!$G$17</f>
        <v>49</v>
      </c>
      <c r="O12" s="15">
        <f>[8]Fevereiro!$G$18</f>
        <v>60</v>
      </c>
      <c r="P12" s="15">
        <f>[8]Fevereiro!$G$19</f>
        <v>48</v>
      </c>
      <c r="Q12" s="15">
        <f>[8]Fevereiro!$G$20</f>
        <v>45</v>
      </c>
      <c r="R12" s="15">
        <f>[8]Fevereiro!$G$21</f>
        <v>50</v>
      </c>
      <c r="S12" s="15">
        <f>[8]Fevereiro!$G$22</f>
        <v>53</v>
      </c>
      <c r="T12" s="15">
        <f>[8]Fevereiro!$G$23</f>
        <v>56</v>
      </c>
      <c r="U12" s="15">
        <f>[8]Fevereiro!$G$24</f>
        <v>60</v>
      </c>
      <c r="V12" s="15">
        <f>[8]Fevereiro!$G$25</f>
        <v>62</v>
      </c>
      <c r="W12" s="15">
        <f>[8]Fevereiro!$G$26</f>
        <v>41</v>
      </c>
      <c r="X12" s="15">
        <f>[8]Fevereiro!$G$27</f>
        <v>44</v>
      </c>
      <c r="Y12" s="15">
        <f>[8]Fevereiro!$G$28</f>
        <v>54</v>
      </c>
      <c r="Z12" s="15">
        <f>[8]Fevereiro!$G$29</f>
        <v>57</v>
      </c>
      <c r="AA12" s="15">
        <f>[8]Fevereiro!$G$30</f>
        <v>63</v>
      </c>
      <c r="AB12" s="15">
        <f>[8]Fevereiro!$G$31</f>
        <v>54</v>
      </c>
      <c r="AC12" s="15">
        <f>[8]Fevereiro!$G$32</f>
        <v>43</v>
      </c>
      <c r="AD12" s="27">
        <f t="shared" si="3"/>
        <v>25</v>
      </c>
      <c r="AE12" s="105">
        <f t="shared" si="4"/>
        <v>49.642857142857146</v>
      </c>
      <c r="AF12" t="s">
        <v>50</v>
      </c>
      <c r="AH12" s="23" t="s">
        <v>50</v>
      </c>
    </row>
    <row r="13" spans="1:34" ht="17.100000000000001" customHeight="1" x14ac:dyDescent="0.2">
      <c r="A13" s="131" t="s">
        <v>5</v>
      </c>
      <c r="B13" s="16">
        <f>[9]Fevereiro!$G$5</f>
        <v>64</v>
      </c>
      <c r="C13" s="16">
        <f>[9]Fevereiro!$G$6</f>
        <v>77</v>
      </c>
      <c r="D13" s="16">
        <f>[9]Fevereiro!$G$7</f>
        <v>33</v>
      </c>
      <c r="E13" s="16">
        <f>[9]Fevereiro!$G$8</f>
        <v>31</v>
      </c>
      <c r="F13" s="16">
        <f>[9]Fevereiro!$G$9</f>
        <v>42</v>
      </c>
      <c r="G13" s="16">
        <f>[9]Fevereiro!$G$10</f>
        <v>31</v>
      </c>
      <c r="H13" s="16">
        <f>[9]Fevereiro!$G$11</f>
        <v>43</v>
      </c>
      <c r="I13" s="16">
        <f>[9]Fevereiro!$G$12</f>
        <v>59</v>
      </c>
      <c r="J13" s="16">
        <f>[9]Fevereiro!$G$13</f>
        <v>63</v>
      </c>
      <c r="K13" s="16">
        <f>[9]Fevereiro!$G$14</f>
        <v>69</v>
      </c>
      <c r="L13" s="16">
        <f>[9]Fevereiro!$G$15</f>
        <v>65</v>
      </c>
      <c r="M13" s="16">
        <f>[9]Fevereiro!$G$16</f>
        <v>67</v>
      </c>
      <c r="N13" s="16">
        <f>[9]Fevereiro!$G$17</f>
        <v>62</v>
      </c>
      <c r="O13" s="16">
        <f>[9]Fevereiro!$G$18</f>
        <v>54</v>
      </c>
      <c r="P13" s="16">
        <f>[9]Fevereiro!$G$19</f>
        <v>53</v>
      </c>
      <c r="Q13" s="16">
        <f>[9]Fevereiro!$G$20</f>
        <v>51</v>
      </c>
      <c r="R13" s="16">
        <f>[9]Fevereiro!$G$21</f>
        <v>57</v>
      </c>
      <c r="S13" s="16">
        <f>[9]Fevereiro!$G$22</f>
        <v>74</v>
      </c>
      <c r="T13" s="16">
        <f>[9]Fevereiro!$G$23</f>
        <v>60</v>
      </c>
      <c r="U13" s="16">
        <f>[9]Fevereiro!$G$24</f>
        <v>59</v>
      </c>
      <c r="V13" s="16">
        <f>[9]Fevereiro!$G$25</f>
        <v>59</v>
      </c>
      <c r="W13" s="16">
        <f>[9]Fevereiro!$G$26</f>
        <v>41</v>
      </c>
      <c r="X13" s="16">
        <f>[9]Fevereiro!$G$27</f>
        <v>34</v>
      </c>
      <c r="Y13" s="16">
        <f>[9]Fevereiro!$G$28</f>
        <v>36</v>
      </c>
      <c r="Z13" s="16">
        <f>[9]Fevereiro!$G$29</f>
        <v>67</v>
      </c>
      <c r="AA13" s="16">
        <f>[9]Fevereiro!$G$30</f>
        <v>69</v>
      </c>
      <c r="AB13" s="16">
        <f>[9]Fevereiro!$G$31</f>
        <v>61</v>
      </c>
      <c r="AC13" s="16">
        <f>[9]Fevereiro!$G$32</f>
        <v>56</v>
      </c>
      <c r="AD13" s="27">
        <f t="shared" si="3"/>
        <v>31</v>
      </c>
      <c r="AE13" s="105">
        <f t="shared" si="4"/>
        <v>54.892857142857146</v>
      </c>
    </row>
    <row r="14" spans="1:34" ht="17.100000000000001" customHeight="1" x14ac:dyDescent="0.2">
      <c r="A14" s="131" t="s">
        <v>48</v>
      </c>
      <c r="B14" s="16">
        <f>[10]Fevereiro!$G$5</f>
        <v>55</v>
      </c>
      <c r="C14" s="16">
        <f>[10]Fevereiro!$G$6</f>
        <v>45</v>
      </c>
      <c r="D14" s="16">
        <f>[10]Fevereiro!$G$7</f>
        <v>38</v>
      </c>
      <c r="E14" s="16">
        <f>[10]Fevereiro!$G$8</f>
        <v>42</v>
      </c>
      <c r="F14" s="16">
        <f>[10]Fevereiro!$G$9</f>
        <v>38</v>
      </c>
      <c r="G14" s="16">
        <f>[10]Fevereiro!$G$10</f>
        <v>30</v>
      </c>
      <c r="H14" s="16">
        <f>[10]Fevereiro!$G$11</f>
        <v>39</v>
      </c>
      <c r="I14" s="16">
        <f>[10]Fevereiro!$G$12</f>
        <v>47</v>
      </c>
      <c r="J14" s="16">
        <f>[10]Fevereiro!$G$13</f>
        <v>51</v>
      </c>
      <c r="K14" s="16">
        <f>[10]Fevereiro!$G$14</f>
        <v>54</v>
      </c>
      <c r="L14" s="16">
        <f>[10]Fevereiro!$G$15</f>
        <v>60</v>
      </c>
      <c r="M14" s="16">
        <f>[10]Fevereiro!$G$16</f>
        <v>49</v>
      </c>
      <c r="N14" s="16">
        <f>[10]Fevereiro!$G$17</f>
        <v>45</v>
      </c>
      <c r="O14" s="16">
        <f>[10]Fevereiro!$G$18</f>
        <v>49</v>
      </c>
      <c r="P14" s="16">
        <f>[10]Fevereiro!$G$19</f>
        <v>43</v>
      </c>
      <c r="Q14" s="16">
        <f>[10]Fevereiro!$G$20</f>
        <v>37</v>
      </c>
      <c r="R14" s="16">
        <f>[10]Fevereiro!$G$21</f>
        <v>59</v>
      </c>
      <c r="S14" s="16">
        <f>[10]Fevereiro!$G$22</f>
        <v>47</v>
      </c>
      <c r="T14" s="16">
        <f>[10]Fevereiro!$G$23</f>
        <v>58</v>
      </c>
      <c r="U14" s="16">
        <f>[10]Fevereiro!$G$24</f>
        <v>59</v>
      </c>
      <c r="V14" s="16">
        <f>[10]Fevereiro!$G$25</f>
        <v>74</v>
      </c>
      <c r="W14" s="16">
        <f>[10]Fevereiro!$G$26</f>
        <v>36</v>
      </c>
      <c r="X14" s="16">
        <f>[10]Fevereiro!$G$27</f>
        <v>48</v>
      </c>
      <c r="Y14" s="16">
        <f>[10]Fevereiro!$G$28</f>
        <v>45</v>
      </c>
      <c r="Z14" s="16">
        <f>[10]Fevereiro!$G$29</f>
        <v>61</v>
      </c>
      <c r="AA14" s="16">
        <f>[10]Fevereiro!$G$30</f>
        <v>72</v>
      </c>
      <c r="AB14" s="16">
        <f>[10]Fevereiro!$G$31</f>
        <v>46</v>
      </c>
      <c r="AC14" s="16">
        <f>[10]Fevereiro!$G$32</f>
        <v>44</v>
      </c>
      <c r="AD14" s="27">
        <f t="shared" si="3"/>
        <v>30</v>
      </c>
      <c r="AE14" s="105">
        <f t="shared" si="4"/>
        <v>48.964285714285715</v>
      </c>
    </row>
    <row r="15" spans="1:34" ht="17.100000000000001" customHeight="1" x14ac:dyDescent="0.2">
      <c r="A15" s="131" t="s">
        <v>6</v>
      </c>
      <c r="B15" s="16">
        <f>[11]Fevereiro!$G$5</f>
        <v>48</v>
      </c>
      <c r="C15" s="16">
        <f>[11]Fevereiro!$G$6</f>
        <v>44</v>
      </c>
      <c r="D15" s="16">
        <f>[11]Fevereiro!$G$7</f>
        <v>36</v>
      </c>
      <c r="E15" s="16">
        <f>[11]Fevereiro!$G$8</f>
        <v>39</v>
      </c>
      <c r="F15" s="16">
        <f>[11]Fevereiro!$G$9</f>
        <v>36</v>
      </c>
      <c r="G15" s="16">
        <f>[11]Fevereiro!$G$10</f>
        <v>36</v>
      </c>
      <c r="H15" s="16">
        <f>[11]Fevereiro!$G$11</f>
        <v>42</v>
      </c>
      <c r="I15" s="16">
        <f>[11]Fevereiro!$G$12</f>
        <v>59</v>
      </c>
      <c r="J15" s="16">
        <f>[11]Fevereiro!$G$13</f>
        <v>47</v>
      </c>
      <c r="K15" s="16">
        <f>[11]Fevereiro!$G$14</f>
        <v>76</v>
      </c>
      <c r="L15" s="16">
        <f>[11]Fevereiro!$G$15</f>
        <v>57</v>
      </c>
      <c r="M15" s="16">
        <f>[11]Fevereiro!$G$16</f>
        <v>55</v>
      </c>
      <c r="N15" s="16">
        <f>[11]Fevereiro!$G$17</f>
        <v>48</v>
      </c>
      <c r="O15" s="16">
        <f>[11]Fevereiro!$G$18</f>
        <v>52</v>
      </c>
      <c r="P15" s="16">
        <f>[11]Fevereiro!$G$19</f>
        <v>57</v>
      </c>
      <c r="Q15" s="16">
        <f>[11]Fevereiro!$G$20</f>
        <v>53</v>
      </c>
      <c r="R15" s="16">
        <f>[11]Fevereiro!$G$21</f>
        <v>45</v>
      </c>
      <c r="S15" s="16">
        <f>[11]Fevereiro!$G$22</f>
        <v>63</v>
      </c>
      <c r="T15" s="16">
        <f>[11]Fevereiro!$G$23</f>
        <v>57</v>
      </c>
      <c r="U15" s="16">
        <f>[11]Fevereiro!$G$24</f>
        <v>64</v>
      </c>
      <c r="V15" s="16">
        <f>[11]Fevereiro!$G$25</f>
        <v>83</v>
      </c>
      <c r="W15" s="16">
        <f>[11]Fevereiro!$G$26</f>
        <v>38</v>
      </c>
      <c r="X15" s="16">
        <f>[11]Fevereiro!$G$27</f>
        <v>40</v>
      </c>
      <c r="Y15" s="16">
        <f>[11]Fevereiro!$G$28</f>
        <v>60</v>
      </c>
      <c r="Z15" s="16">
        <f>[11]Fevereiro!$G$29</f>
        <v>46</v>
      </c>
      <c r="AA15" s="16">
        <f>[11]Fevereiro!$G$30</f>
        <v>83</v>
      </c>
      <c r="AB15" s="16">
        <f>[11]Fevereiro!$G$31</f>
        <v>49</v>
      </c>
      <c r="AC15" s="16">
        <f>[11]Fevereiro!$G$32</f>
        <v>45</v>
      </c>
      <c r="AD15" s="27">
        <f t="shared" si="3"/>
        <v>36</v>
      </c>
      <c r="AE15" s="105">
        <f t="shared" si="4"/>
        <v>52.071428571428569</v>
      </c>
    </row>
    <row r="16" spans="1:34" ht="17.100000000000001" customHeight="1" x14ac:dyDescent="0.2">
      <c r="A16" s="131" t="s">
        <v>7</v>
      </c>
      <c r="B16" s="16">
        <f>[12]Fevereiro!$G$5</f>
        <v>51</v>
      </c>
      <c r="C16" s="16">
        <f>[12]Fevereiro!$G$6</f>
        <v>41</v>
      </c>
      <c r="D16" s="16">
        <f>[12]Fevereiro!$G$7</f>
        <v>30</v>
      </c>
      <c r="E16" s="16">
        <f>[12]Fevereiro!$G$8</f>
        <v>30</v>
      </c>
      <c r="F16" s="16">
        <f>[12]Fevereiro!$G$9</f>
        <v>38</v>
      </c>
      <c r="G16" s="16">
        <f>[12]Fevereiro!$G$10</f>
        <v>33</v>
      </c>
      <c r="H16" s="16">
        <f>[12]Fevereiro!$G$11</f>
        <v>37</v>
      </c>
      <c r="I16" s="16">
        <f>[12]Fevereiro!$G$12</f>
        <v>40</v>
      </c>
      <c r="J16" s="16">
        <f>[12]Fevereiro!$G$13</f>
        <v>42</v>
      </c>
      <c r="K16" s="16">
        <f>[12]Fevereiro!$G$14</f>
        <v>65</v>
      </c>
      <c r="L16" s="16">
        <f>[12]Fevereiro!$G$15</f>
        <v>57</v>
      </c>
      <c r="M16" s="16">
        <f>[12]Fevereiro!$G$16</f>
        <v>57</v>
      </c>
      <c r="N16" s="16">
        <f>[12]Fevereiro!$G$17</f>
        <v>47</v>
      </c>
      <c r="O16" s="16">
        <f>[12]Fevereiro!$G$18</f>
        <v>50</v>
      </c>
      <c r="P16" s="16">
        <f>[12]Fevereiro!$G$19</f>
        <v>49</v>
      </c>
      <c r="Q16" s="16">
        <f>[12]Fevereiro!$G$20</f>
        <v>48</v>
      </c>
      <c r="R16" s="16">
        <f>[12]Fevereiro!$G$21</f>
        <v>76</v>
      </c>
      <c r="S16" s="16">
        <f>[12]Fevereiro!$G$22</f>
        <v>64</v>
      </c>
      <c r="T16" s="16">
        <f>[12]Fevereiro!$G$23</f>
        <v>68</v>
      </c>
      <c r="U16" s="16">
        <f>[12]Fevereiro!$G$24</f>
        <v>66</v>
      </c>
      <c r="V16" s="16">
        <f>[12]Fevereiro!$G$25</f>
        <v>34</v>
      </c>
      <c r="W16" s="16">
        <f>[12]Fevereiro!$G$26</f>
        <v>25</v>
      </c>
      <c r="X16" s="16">
        <f>[12]Fevereiro!$G$27</f>
        <v>25</v>
      </c>
      <c r="Y16" s="16">
        <f>[12]Fevereiro!$G$28</f>
        <v>35</v>
      </c>
      <c r="Z16" s="16">
        <f>[12]Fevereiro!$G$29</f>
        <v>52</v>
      </c>
      <c r="AA16" s="16">
        <f>[12]Fevereiro!$G$30</f>
        <v>54</v>
      </c>
      <c r="AB16" s="16">
        <f>[12]Fevereiro!$G$31</f>
        <v>69</v>
      </c>
      <c r="AC16" s="16">
        <f>[12]Fevereiro!$G$32</f>
        <v>50</v>
      </c>
      <c r="AD16" s="27">
        <f t="shared" si="3"/>
        <v>25</v>
      </c>
      <c r="AE16" s="105">
        <f t="shared" si="4"/>
        <v>47.607142857142854</v>
      </c>
    </row>
    <row r="17" spans="1:37" ht="17.100000000000001" customHeight="1" x14ac:dyDescent="0.2">
      <c r="A17" s="131" t="s">
        <v>8</v>
      </c>
      <c r="B17" s="16">
        <f>[13]Fevereiro!$G$5</f>
        <v>45</v>
      </c>
      <c r="C17" s="16">
        <f>[13]Fevereiro!$G$6</f>
        <v>46</v>
      </c>
      <c r="D17" s="16">
        <f>[13]Fevereiro!$G$7</f>
        <v>38</v>
      </c>
      <c r="E17" s="16">
        <f>[13]Fevereiro!$G$8</f>
        <v>34</v>
      </c>
      <c r="F17" s="16">
        <f>[13]Fevereiro!$G$9</f>
        <v>33</v>
      </c>
      <c r="G17" s="16">
        <f>[13]Fevereiro!$G$10</f>
        <v>30</v>
      </c>
      <c r="H17" s="16">
        <f>[13]Fevereiro!$G$11</f>
        <v>29</v>
      </c>
      <c r="I17" s="16">
        <f>[13]Fevereiro!$G$12</f>
        <v>49</v>
      </c>
      <c r="J17" s="16">
        <f>[13]Fevereiro!$G$13</f>
        <v>43</v>
      </c>
      <c r="K17" s="16">
        <f>[13]Fevereiro!$G$14</f>
        <v>80</v>
      </c>
      <c r="L17" s="16">
        <f>[13]Fevereiro!$G$15</f>
        <v>63</v>
      </c>
      <c r="M17" s="16">
        <f>[13]Fevereiro!$G$16</f>
        <v>64</v>
      </c>
      <c r="N17" s="16">
        <f>[13]Fevereiro!$G$17</f>
        <v>50</v>
      </c>
      <c r="O17" s="16">
        <f>[13]Fevereiro!$G$18</f>
        <v>52</v>
      </c>
      <c r="P17" s="16">
        <f>[13]Fevereiro!$G$19</f>
        <v>52</v>
      </c>
      <c r="Q17" s="16">
        <f>[13]Fevereiro!$G$20</f>
        <v>51</v>
      </c>
      <c r="R17" s="16">
        <f>[13]Fevereiro!$G$21</f>
        <v>69</v>
      </c>
      <c r="S17" s="16">
        <f>[13]Fevereiro!$G$22</f>
        <v>67</v>
      </c>
      <c r="T17" s="16">
        <f>[13]Fevereiro!$G$23</f>
        <v>81</v>
      </c>
      <c r="U17" s="16">
        <f>[13]Fevereiro!$G$24</f>
        <v>63</v>
      </c>
      <c r="V17" s="16">
        <f>[13]Fevereiro!$G$25</f>
        <v>35</v>
      </c>
      <c r="W17" s="16">
        <f>[13]Fevereiro!$G$26</f>
        <v>24</v>
      </c>
      <c r="X17" s="16">
        <f>[13]Fevereiro!$G$27</f>
        <v>28</v>
      </c>
      <c r="Y17" s="16">
        <f>[13]Fevereiro!$G$28</f>
        <v>27</v>
      </c>
      <c r="Z17" s="16">
        <f>[13]Fevereiro!$G$29</f>
        <v>52</v>
      </c>
      <c r="AA17" s="16">
        <f>[13]Fevereiro!$G$30</f>
        <v>62</v>
      </c>
      <c r="AB17" s="16">
        <f>[13]Fevereiro!$G$31</f>
        <v>62</v>
      </c>
      <c r="AC17" s="16">
        <f>[13]Fevereiro!$G$32</f>
        <v>68</v>
      </c>
      <c r="AD17" s="27">
        <f t="shared" si="3"/>
        <v>24</v>
      </c>
      <c r="AE17" s="105">
        <f t="shared" si="4"/>
        <v>49.892857142857146</v>
      </c>
    </row>
    <row r="18" spans="1:37" ht="17.100000000000001" customHeight="1" x14ac:dyDescent="0.2">
      <c r="A18" s="131" t="s">
        <v>9</v>
      </c>
      <c r="B18" s="15">
        <f>[14]Fevereiro!$G$5</f>
        <v>40</v>
      </c>
      <c r="C18" s="15">
        <f>[14]Fevereiro!$G$6</f>
        <v>40</v>
      </c>
      <c r="D18" s="15">
        <f>[14]Fevereiro!$G$7</f>
        <v>34</v>
      </c>
      <c r="E18" s="15">
        <f>[14]Fevereiro!$G$8</f>
        <v>36</v>
      </c>
      <c r="F18" s="15">
        <f>[14]Fevereiro!$G$9</f>
        <v>37</v>
      </c>
      <c r="G18" s="15">
        <f>[14]Fevereiro!$G$10</f>
        <v>26</v>
      </c>
      <c r="H18" s="15">
        <f>[14]Fevereiro!$G$11</f>
        <v>29</v>
      </c>
      <c r="I18" s="15">
        <f>[14]Fevereiro!$G$12</f>
        <v>31</v>
      </c>
      <c r="J18" s="15">
        <f>[14]Fevereiro!$G$13</f>
        <v>41</v>
      </c>
      <c r="K18" s="15">
        <f>[14]Fevereiro!$G$14</f>
        <v>67</v>
      </c>
      <c r="L18" s="15">
        <f>[14]Fevereiro!$G$15</f>
        <v>56</v>
      </c>
      <c r="M18" s="16">
        <f>[14]Fevereiro!$G$16</f>
        <v>69</v>
      </c>
      <c r="N18" s="16">
        <f>[14]Fevereiro!$G$17</f>
        <v>56</v>
      </c>
      <c r="O18" s="16">
        <f>[14]Fevereiro!$G$18</f>
        <v>55</v>
      </c>
      <c r="P18" s="16">
        <f>[14]Fevereiro!$G$19</f>
        <v>49</v>
      </c>
      <c r="Q18" s="16">
        <f>[14]Fevereiro!$G$20</f>
        <v>41</v>
      </c>
      <c r="R18" s="16">
        <f>[14]Fevereiro!$G$21</f>
        <v>60</v>
      </c>
      <c r="S18" s="16">
        <f>[14]Fevereiro!$G$22</f>
        <v>61</v>
      </c>
      <c r="T18" s="16">
        <f>[14]Fevereiro!$G$23</f>
        <v>75</v>
      </c>
      <c r="U18" s="16">
        <f>[14]Fevereiro!$G$24</f>
        <v>74</v>
      </c>
      <c r="V18" s="16">
        <f>[14]Fevereiro!$G$25</f>
        <v>32</v>
      </c>
      <c r="W18" s="16">
        <f>[14]Fevereiro!$G$26</f>
        <v>22</v>
      </c>
      <c r="X18" s="16">
        <f>[14]Fevereiro!$G$27</f>
        <v>27</v>
      </c>
      <c r="Y18" s="16">
        <f>[14]Fevereiro!$G$28</f>
        <v>40</v>
      </c>
      <c r="Z18" s="16">
        <f>[14]Fevereiro!$G$29</f>
        <v>51</v>
      </c>
      <c r="AA18" s="16">
        <f>[14]Fevereiro!$G$30</f>
        <v>55</v>
      </c>
      <c r="AB18" s="16">
        <f>[14]Fevereiro!$G$31</f>
        <v>55</v>
      </c>
      <c r="AC18" s="16">
        <f>[14]Fevereiro!$G$32</f>
        <v>49</v>
      </c>
      <c r="AD18" s="27">
        <f t="shared" si="3"/>
        <v>22</v>
      </c>
      <c r="AE18" s="105">
        <f t="shared" si="4"/>
        <v>46.714285714285715</v>
      </c>
    </row>
    <row r="19" spans="1:37" ht="17.100000000000001" customHeight="1" x14ac:dyDescent="0.2">
      <c r="A19" s="131" t="s">
        <v>47</v>
      </c>
      <c r="B19" s="16">
        <f>[15]Fevereiro!$G$5</f>
        <v>58</v>
      </c>
      <c r="C19" s="16">
        <f>[15]Fevereiro!$G$6</f>
        <v>50</v>
      </c>
      <c r="D19" s="16">
        <f>[15]Fevereiro!$G$7</f>
        <v>32</v>
      </c>
      <c r="E19" s="16">
        <f>[15]Fevereiro!$G$8</f>
        <v>33</v>
      </c>
      <c r="F19" s="16">
        <f>[15]Fevereiro!$G$9</f>
        <v>33</v>
      </c>
      <c r="G19" s="16">
        <f>[15]Fevereiro!$G$10</f>
        <v>36</v>
      </c>
      <c r="H19" s="16">
        <f>[15]Fevereiro!$G$11</f>
        <v>39</v>
      </c>
      <c r="I19" s="16">
        <f>[15]Fevereiro!$G$12</f>
        <v>49</v>
      </c>
      <c r="J19" s="16">
        <f>[15]Fevereiro!$G$13</f>
        <v>58</v>
      </c>
      <c r="K19" s="16">
        <f>[15]Fevereiro!$G$14</f>
        <v>62</v>
      </c>
      <c r="L19" s="16">
        <f>[15]Fevereiro!$G$15</f>
        <v>66</v>
      </c>
      <c r="M19" s="16" t="str">
        <f>[15]Fevereiro!$G$16</f>
        <v>*</v>
      </c>
      <c r="N19" s="16">
        <f>[15]Fevereiro!$G$17</f>
        <v>54</v>
      </c>
      <c r="O19" s="16">
        <f>[15]Fevereiro!$G$18</f>
        <v>48</v>
      </c>
      <c r="P19" s="16">
        <f>[15]Fevereiro!$G$19</f>
        <v>49</v>
      </c>
      <c r="Q19" s="16">
        <f>[15]Fevereiro!$G$20</f>
        <v>48</v>
      </c>
      <c r="R19" s="16">
        <f>[15]Fevereiro!$G$21</f>
        <v>58</v>
      </c>
      <c r="S19" s="16">
        <f>[15]Fevereiro!$G$22</f>
        <v>70</v>
      </c>
      <c r="T19" s="16">
        <f>[15]Fevereiro!$G$23</f>
        <v>70</v>
      </c>
      <c r="U19" s="16">
        <f>[15]Fevereiro!$G$24</f>
        <v>75</v>
      </c>
      <c r="V19" s="16">
        <f>[15]Fevereiro!$G$25</f>
        <v>35</v>
      </c>
      <c r="W19" s="16">
        <f>[15]Fevereiro!$G$26</f>
        <v>27</v>
      </c>
      <c r="X19" s="16">
        <f>[15]Fevereiro!$G$27</f>
        <v>25</v>
      </c>
      <c r="Y19" s="16">
        <f>[15]Fevereiro!$G$28</f>
        <v>28</v>
      </c>
      <c r="Z19" s="16">
        <f>[15]Fevereiro!$G$29</f>
        <v>53</v>
      </c>
      <c r="AA19" s="16" t="str">
        <f>[15]Fevereiro!$G$30</f>
        <v>*</v>
      </c>
      <c r="AB19" s="16">
        <f>[15]Fevereiro!$G$31</f>
        <v>62</v>
      </c>
      <c r="AC19" s="16">
        <f>[15]Fevereiro!$G$32</f>
        <v>45</v>
      </c>
      <c r="AD19" s="27">
        <f t="shared" si="3"/>
        <v>25</v>
      </c>
      <c r="AE19" s="105">
        <f t="shared" si="4"/>
        <v>48.57692307692308</v>
      </c>
    </row>
    <row r="20" spans="1:37" ht="17.100000000000001" customHeight="1" x14ac:dyDescent="0.2">
      <c r="A20" s="131" t="s">
        <v>10</v>
      </c>
      <c r="B20" s="16">
        <f>[16]Fevereiro!$G$5</f>
        <v>40</v>
      </c>
      <c r="C20" s="16">
        <f>[16]Fevereiro!$G$6</f>
        <v>41</v>
      </c>
      <c r="D20" s="16">
        <f>[16]Fevereiro!$G$7</f>
        <v>33</v>
      </c>
      <c r="E20" s="16">
        <f>[16]Fevereiro!$G$8</f>
        <v>29</v>
      </c>
      <c r="F20" s="16">
        <f>[16]Fevereiro!$G$9</f>
        <v>32</v>
      </c>
      <c r="G20" s="16">
        <f>[16]Fevereiro!$G$10</f>
        <v>28</v>
      </c>
      <c r="H20" s="16">
        <f>[16]Fevereiro!$G$11</f>
        <v>33</v>
      </c>
      <c r="I20" s="16">
        <f>[16]Fevereiro!$G$12</f>
        <v>41</v>
      </c>
      <c r="J20" s="16">
        <f>[16]Fevereiro!$G$13</f>
        <v>42</v>
      </c>
      <c r="K20" s="16">
        <f>[16]Fevereiro!$G$14</f>
        <v>75</v>
      </c>
      <c r="L20" s="16">
        <f>[16]Fevereiro!$G$15</f>
        <v>62</v>
      </c>
      <c r="M20" s="16">
        <f>[16]Fevereiro!$G$16</f>
        <v>61</v>
      </c>
      <c r="N20" s="16">
        <f>[16]Fevereiro!$G$17</f>
        <v>41</v>
      </c>
      <c r="O20" s="16">
        <f>[16]Fevereiro!$G$18</f>
        <v>49</v>
      </c>
      <c r="P20" s="16">
        <f>[16]Fevereiro!$G$19</f>
        <v>48</v>
      </c>
      <c r="Q20" s="16">
        <f>[16]Fevereiro!$G$20</f>
        <v>47</v>
      </c>
      <c r="R20" s="16">
        <f>[16]Fevereiro!$G$21</f>
        <v>77</v>
      </c>
      <c r="S20" s="16">
        <f>[16]Fevereiro!$G$22</f>
        <v>60</v>
      </c>
      <c r="T20" s="16">
        <f>[16]Fevereiro!$G$23</f>
        <v>75</v>
      </c>
      <c r="U20" s="16">
        <f>[16]Fevereiro!$G$24</f>
        <v>62</v>
      </c>
      <c r="V20" s="16">
        <f>[16]Fevereiro!$G$25</f>
        <v>42</v>
      </c>
      <c r="W20" s="16">
        <f>[16]Fevereiro!$G$26</f>
        <v>26</v>
      </c>
      <c r="X20" s="16">
        <f>[16]Fevereiro!$G$27</f>
        <v>23</v>
      </c>
      <c r="Y20" s="16">
        <f>[16]Fevereiro!$G$28</f>
        <v>42</v>
      </c>
      <c r="Z20" s="16">
        <f>[16]Fevereiro!$G$29</f>
        <v>52</v>
      </c>
      <c r="AA20" s="16">
        <f>[16]Fevereiro!$G$30</f>
        <v>55</v>
      </c>
      <c r="AB20" s="16">
        <f>[16]Fevereiro!$G$31</f>
        <v>65</v>
      </c>
      <c r="AC20" s="16">
        <f>[16]Fevereiro!$G$32</f>
        <v>56</v>
      </c>
      <c r="AD20" s="27">
        <f t="shared" si="3"/>
        <v>23</v>
      </c>
      <c r="AE20" s="105">
        <f t="shared" si="4"/>
        <v>47.75</v>
      </c>
    </row>
    <row r="21" spans="1:37" ht="17.100000000000001" customHeight="1" x14ac:dyDescent="0.2">
      <c r="A21" s="131" t="s">
        <v>11</v>
      </c>
      <c r="B21" s="16">
        <f>[17]Fevereiro!$G$5</f>
        <v>55</v>
      </c>
      <c r="C21" s="16">
        <f>[17]Fevereiro!$G$6</f>
        <v>38</v>
      </c>
      <c r="D21" s="16">
        <f>[17]Fevereiro!$G$7</f>
        <v>30</v>
      </c>
      <c r="E21" s="16">
        <f>[17]Fevereiro!$G$8</f>
        <v>33</v>
      </c>
      <c r="F21" s="16">
        <f>[17]Fevereiro!$G$9</f>
        <v>35</v>
      </c>
      <c r="G21" s="16">
        <f>[17]Fevereiro!$G$10</f>
        <v>33</v>
      </c>
      <c r="H21" s="16">
        <f>[17]Fevereiro!$G$11</f>
        <v>40</v>
      </c>
      <c r="I21" s="16">
        <f>[17]Fevereiro!$G$12</f>
        <v>46</v>
      </c>
      <c r="J21" s="16">
        <f>[17]Fevereiro!$G$13</f>
        <v>49</v>
      </c>
      <c r="K21" s="16">
        <f>[17]Fevereiro!$G$14</f>
        <v>58</v>
      </c>
      <c r="L21" s="16">
        <f>[17]Fevereiro!$G$15</f>
        <v>55</v>
      </c>
      <c r="M21" s="16">
        <f>[17]Fevereiro!$G$16</f>
        <v>74</v>
      </c>
      <c r="N21" s="16">
        <f>[17]Fevereiro!$G$17</f>
        <v>52</v>
      </c>
      <c r="O21" s="16">
        <f>[17]Fevereiro!$G$18</f>
        <v>53</v>
      </c>
      <c r="P21" s="16">
        <f>[17]Fevereiro!$G$19</f>
        <v>52</v>
      </c>
      <c r="Q21" s="16">
        <f>[17]Fevereiro!$G$20</f>
        <v>45</v>
      </c>
      <c r="R21" s="16">
        <f>[17]Fevereiro!$G$21</f>
        <v>64</v>
      </c>
      <c r="S21" s="16">
        <f>[17]Fevereiro!$G$22</f>
        <v>70</v>
      </c>
      <c r="T21" s="16">
        <f>[17]Fevereiro!$G$23</f>
        <v>69</v>
      </c>
      <c r="U21" s="16">
        <f>[17]Fevereiro!$G$24</f>
        <v>72</v>
      </c>
      <c r="V21" s="16">
        <f>[17]Fevereiro!$G$25</f>
        <v>31</v>
      </c>
      <c r="W21" s="16">
        <f>[17]Fevereiro!$G$26</f>
        <v>23</v>
      </c>
      <c r="X21" s="16">
        <f>[17]Fevereiro!$G$27</f>
        <v>21</v>
      </c>
      <c r="Y21" s="16">
        <f>[17]Fevereiro!$G$28</f>
        <v>34</v>
      </c>
      <c r="Z21" s="16">
        <f>[17]Fevereiro!$G$29</f>
        <v>55</v>
      </c>
      <c r="AA21" s="16">
        <f>[17]Fevereiro!$G$30</f>
        <v>55</v>
      </c>
      <c r="AB21" s="16">
        <f>[17]Fevereiro!$G$31</f>
        <v>59</v>
      </c>
      <c r="AC21" s="16">
        <f>[17]Fevereiro!$G$32</f>
        <v>40</v>
      </c>
      <c r="AD21" s="27">
        <f t="shared" si="3"/>
        <v>21</v>
      </c>
      <c r="AE21" s="105">
        <f t="shared" si="4"/>
        <v>47.892857142857146</v>
      </c>
    </row>
    <row r="22" spans="1:37" ht="17.100000000000001" customHeight="1" x14ac:dyDescent="0.2">
      <c r="A22" s="131" t="s">
        <v>12</v>
      </c>
      <c r="B22" s="16">
        <f>[18]Fevereiro!$G$5</f>
        <v>66</v>
      </c>
      <c r="C22" s="16">
        <f>[18]Fevereiro!$G$6</f>
        <v>43</v>
      </c>
      <c r="D22" s="16">
        <f>[18]Fevereiro!$G$7</f>
        <v>33</v>
      </c>
      <c r="E22" s="16">
        <f>[18]Fevereiro!$G$8</f>
        <v>39</v>
      </c>
      <c r="F22" s="16">
        <f>[18]Fevereiro!$G$9</f>
        <v>36</v>
      </c>
      <c r="G22" s="16">
        <f>[18]Fevereiro!$G$10</f>
        <v>40</v>
      </c>
      <c r="H22" s="16">
        <f>[18]Fevereiro!$G$11</f>
        <v>49</v>
      </c>
      <c r="I22" s="16">
        <f>[18]Fevereiro!$G$12</f>
        <v>61</v>
      </c>
      <c r="J22" s="16">
        <f>[18]Fevereiro!$G$13</f>
        <v>50</v>
      </c>
      <c r="K22" s="16">
        <f>[18]Fevereiro!$G$14</f>
        <v>68</v>
      </c>
      <c r="L22" s="16">
        <f>[18]Fevereiro!$G$15</f>
        <v>63</v>
      </c>
      <c r="M22" s="16">
        <f>[18]Fevereiro!$G$16</f>
        <v>60</v>
      </c>
      <c r="N22" s="16">
        <f>[18]Fevereiro!$G$17</f>
        <v>54</v>
      </c>
      <c r="O22" s="16">
        <f>[18]Fevereiro!$G$18</f>
        <v>52</v>
      </c>
      <c r="P22" s="16">
        <f>[18]Fevereiro!$G$19</f>
        <v>49</v>
      </c>
      <c r="Q22" s="16">
        <f>[18]Fevereiro!$G$20</f>
        <v>50</v>
      </c>
      <c r="R22" s="16">
        <f>[18]Fevereiro!$G$21</f>
        <v>56</v>
      </c>
      <c r="S22" s="16">
        <f>[18]Fevereiro!$G$22</f>
        <v>76</v>
      </c>
      <c r="T22" s="16">
        <f>[18]Fevereiro!$G$23</f>
        <v>63</v>
      </c>
      <c r="U22" s="16">
        <f>[18]Fevereiro!$G$24</f>
        <v>75</v>
      </c>
      <c r="V22" s="16">
        <f>[18]Fevereiro!$G$25</f>
        <v>51</v>
      </c>
      <c r="W22" s="16">
        <f>[18]Fevereiro!$G$26</f>
        <v>45</v>
      </c>
      <c r="X22" s="16">
        <f>[18]Fevereiro!$G$27</f>
        <v>27</v>
      </c>
      <c r="Y22" s="16">
        <f>[18]Fevereiro!$G$28</f>
        <v>46</v>
      </c>
      <c r="Z22" s="16">
        <f>[18]Fevereiro!$G$29</f>
        <v>53</v>
      </c>
      <c r="AA22" s="16">
        <f>[18]Fevereiro!$G$30</f>
        <v>74</v>
      </c>
      <c r="AB22" s="16">
        <f>[18]Fevereiro!$G$31</f>
        <v>58</v>
      </c>
      <c r="AC22" s="16">
        <f>[18]Fevereiro!$G$32</f>
        <v>60</v>
      </c>
      <c r="AD22" s="27">
        <f t="shared" si="3"/>
        <v>27</v>
      </c>
      <c r="AE22" s="105">
        <f t="shared" si="4"/>
        <v>53.464285714285715</v>
      </c>
    </row>
    <row r="23" spans="1:37" ht="17.100000000000001" customHeight="1" x14ac:dyDescent="0.2">
      <c r="A23" s="131" t="s">
        <v>13</v>
      </c>
      <c r="B23" s="16">
        <f>[19]Fevereiro!$G$5</f>
        <v>67</v>
      </c>
      <c r="C23" s="16">
        <f>[19]Fevereiro!$G$6</f>
        <v>59</v>
      </c>
      <c r="D23" s="16">
        <f>[19]Fevereiro!$G$7</f>
        <v>39</v>
      </c>
      <c r="E23" s="16">
        <f>[19]Fevereiro!$G$8</f>
        <v>36</v>
      </c>
      <c r="F23" s="16">
        <f>[19]Fevereiro!$G$9</f>
        <v>44</v>
      </c>
      <c r="G23" s="16">
        <f>[19]Fevereiro!$G$10</f>
        <v>39</v>
      </c>
      <c r="H23" s="16">
        <f>[19]Fevereiro!$G$11</f>
        <v>50</v>
      </c>
      <c r="I23" s="16">
        <f>[19]Fevereiro!$G$12</f>
        <v>59</v>
      </c>
      <c r="J23" s="16">
        <f>[19]Fevereiro!$G$13</f>
        <v>58</v>
      </c>
      <c r="K23" s="16">
        <f>[19]Fevereiro!$G$14</f>
        <v>78</v>
      </c>
      <c r="L23" s="16">
        <f>[19]Fevereiro!$G$15</f>
        <v>77</v>
      </c>
      <c r="M23" s="16">
        <f>[19]Fevereiro!$G$16</f>
        <v>66</v>
      </c>
      <c r="N23" s="16">
        <f>[19]Fevereiro!$G$17</f>
        <v>63</v>
      </c>
      <c r="O23" s="16">
        <f>[19]Fevereiro!$G$18</f>
        <v>57</v>
      </c>
      <c r="P23" s="16">
        <f>[19]Fevereiro!$G$19</f>
        <v>59</v>
      </c>
      <c r="Q23" s="16">
        <f>[19]Fevereiro!$G$20</f>
        <v>49</v>
      </c>
      <c r="R23" s="16">
        <f>[19]Fevereiro!$G$21</f>
        <v>57</v>
      </c>
      <c r="S23" s="16">
        <f>[19]Fevereiro!$G$22</f>
        <v>75</v>
      </c>
      <c r="T23" s="16">
        <f>[19]Fevereiro!$G$23</f>
        <v>69</v>
      </c>
      <c r="U23" s="16">
        <f>[19]Fevereiro!$G$24</f>
        <v>62</v>
      </c>
      <c r="V23" s="16">
        <f>[19]Fevereiro!$G$25</f>
        <v>69</v>
      </c>
      <c r="W23" s="16">
        <f>[19]Fevereiro!$G$26</f>
        <v>43</v>
      </c>
      <c r="X23" s="16">
        <f>[19]Fevereiro!$G$27</f>
        <v>38</v>
      </c>
      <c r="Y23" s="16">
        <f>[19]Fevereiro!$G$28</f>
        <v>53</v>
      </c>
      <c r="Z23" s="16">
        <f>[19]Fevereiro!$G$29</f>
        <v>60</v>
      </c>
      <c r="AA23" s="16">
        <f>[19]Fevereiro!$G$30</f>
        <v>82</v>
      </c>
      <c r="AB23" s="16">
        <f>[19]Fevereiro!$G$31</f>
        <v>59</v>
      </c>
      <c r="AC23" s="16">
        <f>[19]Fevereiro!$G$32</f>
        <v>64</v>
      </c>
      <c r="AD23" s="27">
        <f t="shared" si="3"/>
        <v>36</v>
      </c>
      <c r="AE23" s="105">
        <f t="shared" si="4"/>
        <v>58.25</v>
      </c>
      <c r="AH23" t="s">
        <v>50</v>
      </c>
    </row>
    <row r="24" spans="1:37" ht="17.100000000000001" customHeight="1" x14ac:dyDescent="0.2">
      <c r="A24" s="131" t="s">
        <v>14</v>
      </c>
      <c r="B24" s="16">
        <f>[20]Fevereiro!$G$5</f>
        <v>47</v>
      </c>
      <c r="C24" s="16">
        <f>[20]Fevereiro!$G$6</f>
        <v>36</v>
      </c>
      <c r="D24" s="16">
        <f>[20]Fevereiro!$G$7</f>
        <v>42</v>
      </c>
      <c r="E24" s="16">
        <f>[20]Fevereiro!$G$8</f>
        <v>46</v>
      </c>
      <c r="F24" s="16">
        <f>[20]Fevereiro!$G$9</f>
        <v>48</v>
      </c>
      <c r="G24" s="16">
        <f>[20]Fevereiro!$G$10</f>
        <v>31</v>
      </c>
      <c r="H24" s="16">
        <f>[20]Fevereiro!$G$11</f>
        <v>44</v>
      </c>
      <c r="I24" s="16">
        <f>[20]Fevereiro!$G$12</f>
        <v>40</v>
      </c>
      <c r="J24" s="16">
        <f>[20]Fevereiro!$G$13</f>
        <v>42</v>
      </c>
      <c r="K24" s="16">
        <f>[20]Fevereiro!$G$14</f>
        <v>55</v>
      </c>
      <c r="L24" s="16">
        <f>[20]Fevereiro!$G$15</f>
        <v>43</v>
      </c>
      <c r="M24" s="16">
        <f>[20]Fevereiro!$G$16</f>
        <v>42</v>
      </c>
      <c r="N24" s="16">
        <f>[20]Fevereiro!$G$17</f>
        <v>55</v>
      </c>
      <c r="O24" s="16">
        <f>[20]Fevereiro!$G$18</f>
        <v>64</v>
      </c>
      <c r="P24" s="16">
        <f>[20]Fevereiro!$G$19</f>
        <v>38</v>
      </c>
      <c r="Q24" s="16">
        <f>[20]Fevereiro!$G$20</f>
        <v>39</v>
      </c>
      <c r="R24" s="16">
        <f>[20]Fevereiro!$G$21</f>
        <v>46</v>
      </c>
      <c r="S24" s="16">
        <f>[20]Fevereiro!$G$22</f>
        <v>70</v>
      </c>
      <c r="T24" s="16">
        <f>[20]Fevereiro!$G$23</f>
        <v>54</v>
      </c>
      <c r="U24" s="16">
        <f>[20]Fevereiro!$G$24</f>
        <v>53</v>
      </c>
      <c r="V24" s="16">
        <f>[20]Fevereiro!$G$25</f>
        <v>51</v>
      </c>
      <c r="W24" s="16">
        <f>[20]Fevereiro!$G$26</f>
        <v>36</v>
      </c>
      <c r="X24" s="16">
        <f>[20]Fevereiro!$G$27</f>
        <v>37</v>
      </c>
      <c r="Y24" s="16">
        <f>[20]Fevereiro!$G$28</f>
        <v>41</v>
      </c>
      <c r="Z24" s="16">
        <f>[20]Fevereiro!$G$29</f>
        <v>58</v>
      </c>
      <c r="AA24" s="16">
        <f>[20]Fevereiro!$G$30</f>
        <v>55</v>
      </c>
      <c r="AB24" s="16">
        <f>[20]Fevereiro!$G$31</f>
        <v>44</v>
      </c>
      <c r="AC24" s="16">
        <f>[20]Fevereiro!$G$32</f>
        <v>43</v>
      </c>
      <c r="AD24" s="27">
        <f t="shared" si="3"/>
        <v>31</v>
      </c>
      <c r="AE24" s="105">
        <f t="shared" si="4"/>
        <v>46.428571428571431</v>
      </c>
      <c r="AH24" t="s">
        <v>50</v>
      </c>
      <c r="AI24" s="23" t="s">
        <v>50</v>
      </c>
    </row>
    <row r="25" spans="1:37" ht="17.100000000000001" customHeight="1" x14ac:dyDescent="0.2">
      <c r="A25" s="131" t="s">
        <v>15</v>
      </c>
      <c r="B25" s="16">
        <f>[21]Fevereiro!$G$5</f>
        <v>75</v>
      </c>
      <c r="C25" s="16">
        <f>[21]Fevereiro!$G$6</f>
        <v>55</v>
      </c>
      <c r="D25" s="16">
        <f>[21]Fevereiro!$G$7</f>
        <v>46</v>
      </c>
      <c r="E25" s="16">
        <f>[21]Fevereiro!$G$8</f>
        <v>43</v>
      </c>
      <c r="F25" s="16">
        <f>[21]Fevereiro!$G$9</f>
        <v>49</v>
      </c>
      <c r="G25" s="16">
        <f>[21]Fevereiro!$G$10</f>
        <v>42</v>
      </c>
      <c r="H25" s="16">
        <f>[21]Fevereiro!$G$11</f>
        <v>48</v>
      </c>
      <c r="I25" s="16">
        <f>[21]Fevereiro!$G$12</f>
        <v>57</v>
      </c>
      <c r="J25" s="16">
        <f>[21]Fevereiro!$G$13</f>
        <v>63</v>
      </c>
      <c r="K25" s="16">
        <f>[21]Fevereiro!$G$14</f>
        <v>74</v>
      </c>
      <c r="L25" s="16">
        <f>[21]Fevereiro!$G$15</f>
        <v>73</v>
      </c>
      <c r="M25" s="16">
        <f>[21]Fevereiro!$G$16</f>
        <v>83</v>
      </c>
      <c r="N25" s="16">
        <f>[21]Fevereiro!$G$17</f>
        <v>65</v>
      </c>
      <c r="O25" s="16">
        <f>[21]Fevereiro!$G$18</f>
        <v>63</v>
      </c>
      <c r="P25" s="16">
        <f>[21]Fevereiro!$G$19</f>
        <v>68</v>
      </c>
      <c r="Q25" s="16">
        <f>[21]Fevereiro!$G$20</f>
        <v>64</v>
      </c>
      <c r="R25" s="16">
        <f>[21]Fevereiro!$G$21</f>
        <v>80</v>
      </c>
      <c r="S25" s="16">
        <f>[21]Fevereiro!$G$22</f>
        <v>84</v>
      </c>
      <c r="T25" s="16">
        <f>[21]Fevereiro!$G$23</f>
        <v>80</v>
      </c>
      <c r="U25" s="16">
        <f>[21]Fevereiro!$G$24</f>
        <v>76</v>
      </c>
      <c r="V25" s="16">
        <f>[21]Fevereiro!$G$25</f>
        <v>63</v>
      </c>
      <c r="W25" s="16">
        <f>[21]Fevereiro!$G$26</f>
        <v>48</v>
      </c>
      <c r="X25" s="16">
        <f>[21]Fevereiro!$G$27</f>
        <v>38</v>
      </c>
      <c r="Y25" s="16">
        <f>[21]Fevereiro!$G$28</f>
        <v>35</v>
      </c>
      <c r="Z25" s="16">
        <f>[21]Fevereiro!$G$29</f>
        <v>42</v>
      </c>
      <c r="AA25" s="16">
        <f>[21]Fevereiro!$G$30</f>
        <v>66</v>
      </c>
      <c r="AB25" s="16">
        <f>[21]Fevereiro!$G$31</f>
        <v>71</v>
      </c>
      <c r="AC25" s="16">
        <f>[21]Fevereiro!$G$32</f>
        <v>64</v>
      </c>
      <c r="AD25" s="27">
        <f t="shared" si="3"/>
        <v>35</v>
      </c>
      <c r="AE25" s="105">
        <f t="shared" si="4"/>
        <v>61.25</v>
      </c>
    </row>
    <row r="26" spans="1:37" ht="17.100000000000001" customHeight="1" x14ac:dyDescent="0.2">
      <c r="A26" s="131" t="s">
        <v>16</v>
      </c>
      <c r="B26" s="15">
        <f>[22]Fevereiro!$G$5</f>
        <v>57</v>
      </c>
      <c r="C26" s="15">
        <f>[22]Fevereiro!$G$6</f>
        <v>39</v>
      </c>
      <c r="D26" s="15">
        <f>[22]Fevereiro!$G$7</f>
        <v>36</v>
      </c>
      <c r="E26" s="15">
        <f>[22]Fevereiro!$G$8</f>
        <v>30</v>
      </c>
      <c r="F26" s="15">
        <f>[22]Fevereiro!$G$9</f>
        <v>29</v>
      </c>
      <c r="G26" s="15">
        <f>[22]Fevereiro!$G$10</f>
        <v>30</v>
      </c>
      <c r="H26" s="15">
        <f>[22]Fevereiro!$G$11</f>
        <v>40</v>
      </c>
      <c r="I26" s="15">
        <f>[22]Fevereiro!$G$12</f>
        <v>49</v>
      </c>
      <c r="J26" s="15">
        <f>[22]Fevereiro!$G$13</f>
        <v>49</v>
      </c>
      <c r="K26" s="15">
        <f>[22]Fevereiro!$G$14</f>
        <v>54</v>
      </c>
      <c r="L26" s="15">
        <f>[22]Fevereiro!$G$15</f>
        <v>69</v>
      </c>
      <c r="M26" s="15">
        <f>[22]Fevereiro!$G$16</f>
        <v>79</v>
      </c>
      <c r="N26" s="16">
        <f>[22]Fevereiro!$G$17</f>
        <v>54</v>
      </c>
      <c r="O26" s="16">
        <f>[22]Fevereiro!$G$18</f>
        <v>47</v>
      </c>
      <c r="P26" s="16">
        <f>[22]Fevereiro!$G$19</f>
        <v>45</v>
      </c>
      <c r="Q26" s="16">
        <f>[22]Fevereiro!$G$20</f>
        <v>59</v>
      </c>
      <c r="R26" s="16">
        <f>[22]Fevereiro!$G$21</f>
        <v>70</v>
      </c>
      <c r="S26" s="16">
        <f>[22]Fevereiro!$G$22</f>
        <v>75</v>
      </c>
      <c r="T26" s="16">
        <f>[22]Fevereiro!$G$23</f>
        <v>60</v>
      </c>
      <c r="U26" s="16">
        <f>[22]Fevereiro!$G$24</f>
        <v>64</v>
      </c>
      <c r="V26" s="16">
        <f>[22]Fevereiro!$G$25</f>
        <v>47</v>
      </c>
      <c r="W26" s="16">
        <f>[22]Fevereiro!$G$26</f>
        <v>35</v>
      </c>
      <c r="X26" s="16">
        <f>[22]Fevereiro!$G$27</f>
        <v>35</v>
      </c>
      <c r="Y26" s="16">
        <f>[22]Fevereiro!$G$28</f>
        <v>34</v>
      </c>
      <c r="Z26" s="16">
        <f>[22]Fevereiro!$G$29</f>
        <v>43</v>
      </c>
      <c r="AA26" s="16">
        <f>[22]Fevereiro!$G$30</f>
        <v>69</v>
      </c>
      <c r="AB26" s="16">
        <f>[22]Fevereiro!$G$31</f>
        <v>57</v>
      </c>
      <c r="AC26" s="16">
        <f>[22]Fevereiro!$G$32</f>
        <v>58</v>
      </c>
      <c r="AD26" s="27">
        <f t="shared" si="3"/>
        <v>29</v>
      </c>
      <c r="AE26" s="105">
        <f t="shared" si="4"/>
        <v>50.464285714285715</v>
      </c>
      <c r="AI26" t="s">
        <v>50</v>
      </c>
      <c r="AK26" s="23" t="s">
        <v>50</v>
      </c>
    </row>
    <row r="27" spans="1:37" ht="17.100000000000001" customHeight="1" x14ac:dyDescent="0.2">
      <c r="A27" s="131" t="s">
        <v>17</v>
      </c>
      <c r="B27" s="16">
        <f>[23]Fevereiro!$G$5</f>
        <v>51</v>
      </c>
      <c r="C27" s="16">
        <f>[23]Fevereiro!$G$6</f>
        <v>35</v>
      </c>
      <c r="D27" s="16">
        <f>[23]Fevereiro!$G$7</f>
        <v>38</v>
      </c>
      <c r="E27" s="16">
        <f>[23]Fevereiro!$G$8</f>
        <v>40</v>
      </c>
      <c r="F27" s="16">
        <f>[23]Fevereiro!$G$9</f>
        <v>38</v>
      </c>
      <c r="G27" s="16">
        <f>[23]Fevereiro!$G$10</f>
        <v>32</v>
      </c>
      <c r="H27" s="16">
        <f>[23]Fevereiro!$G$11</f>
        <v>30</v>
      </c>
      <c r="I27" s="16">
        <f>[23]Fevereiro!$G$12</f>
        <v>35</v>
      </c>
      <c r="J27" s="16">
        <f>[23]Fevereiro!$G$13</f>
        <v>49</v>
      </c>
      <c r="K27" s="16">
        <f>[23]Fevereiro!$G$14</f>
        <v>64</v>
      </c>
      <c r="L27" s="16">
        <f>[23]Fevereiro!$G$15</f>
        <v>61</v>
      </c>
      <c r="M27" s="16">
        <f>[23]Fevereiro!$G$16</f>
        <v>64</v>
      </c>
      <c r="N27" s="16">
        <f>[23]Fevereiro!$G$17</f>
        <v>63</v>
      </c>
      <c r="O27" s="16">
        <f>[23]Fevereiro!$G$18</f>
        <v>49</v>
      </c>
      <c r="P27" s="16">
        <f>[23]Fevereiro!$G$19</f>
        <v>49</v>
      </c>
      <c r="Q27" s="16">
        <f>[23]Fevereiro!$G$20</f>
        <v>42</v>
      </c>
      <c r="R27" s="16">
        <f>[23]Fevereiro!$G$21</f>
        <v>71</v>
      </c>
      <c r="S27" s="16">
        <f>[23]Fevereiro!$G$22</f>
        <v>64</v>
      </c>
      <c r="T27" s="16">
        <f>[23]Fevereiro!$G$23</f>
        <v>69</v>
      </c>
      <c r="U27" s="16">
        <f>[23]Fevereiro!$G$24</f>
        <v>77</v>
      </c>
      <c r="V27" s="16">
        <f>[23]Fevereiro!$G$25</f>
        <v>32</v>
      </c>
      <c r="W27" s="16">
        <f>[23]Fevereiro!$G$26</f>
        <v>25</v>
      </c>
      <c r="X27" s="16">
        <f>[23]Fevereiro!$G$27</f>
        <v>29</v>
      </c>
      <c r="Y27" s="16">
        <f>[23]Fevereiro!$G$28</f>
        <v>40</v>
      </c>
      <c r="Z27" s="16">
        <f>[23]Fevereiro!$G$29</f>
        <v>59</v>
      </c>
      <c r="AA27" s="16">
        <f>[23]Fevereiro!$G$30</f>
        <v>52</v>
      </c>
      <c r="AB27" s="16">
        <f>[23]Fevereiro!$G$31</f>
        <v>58</v>
      </c>
      <c r="AC27" s="16">
        <f>[23]Fevereiro!$G$32</f>
        <v>43</v>
      </c>
      <c r="AD27" s="27">
        <f t="shared" si="3"/>
        <v>25</v>
      </c>
      <c r="AE27" s="105">
        <f t="shared" si="4"/>
        <v>48.535714285714285</v>
      </c>
    </row>
    <row r="28" spans="1:37" ht="17.100000000000001" customHeight="1" x14ac:dyDescent="0.2">
      <c r="A28" s="131" t="s">
        <v>18</v>
      </c>
      <c r="B28" s="16">
        <f>[24]Fevereiro!$G$5</f>
        <v>56</v>
      </c>
      <c r="C28" s="16">
        <f>[24]Fevereiro!$G$6</f>
        <v>44</v>
      </c>
      <c r="D28" s="15" t="str">
        <f>[24]Fevereiro!$G$7</f>
        <v>*</v>
      </c>
      <c r="E28" s="15" t="str">
        <f>[24]Fevereiro!$G$8</f>
        <v>*</v>
      </c>
      <c r="F28" s="15" t="str">
        <f>[24]Fevereiro!$G$9</f>
        <v>*</v>
      </c>
      <c r="G28" s="15" t="str">
        <f>[24]Fevereiro!$G$10</f>
        <v>*</v>
      </c>
      <c r="H28" s="15" t="str">
        <f>[24]Fevereiro!$G$11</f>
        <v>*</v>
      </c>
      <c r="I28" s="15">
        <f>[24]Fevereiro!$G$12</f>
        <v>33</v>
      </c>
      <c r="J28" s="15">
        <f>[24]Fevereiro!$G$13</f>
        <v>53</v>
      </c>
      <c r="K28" s="15">
        <f>[24]Fevereiro!$G$14</f>
        <v>71</v>
      </c>
      <c r="L28" s="15">
        <f>[24]Fevereiro!$G$15</f>
        <v>62</v>
      </c>
      <c r="M28" s="15">
        <f>[24]Fevereiro!$G$16</f>
        <v>60</v>
      </c>
      <c r="N28" s="15">
        <f>[24]Fevereiro!$G$17</f>
        <v>54</v>
      </c>
      <c r="O28" s="15">
        <f>[24]Fevereiro!$G$18</f>
        <v>63</v>
      </c>
      <c r="P28" s="15">
        <f>[24]Fevereiro!$G$19</f>
        <v>57</v>
      </c>
      <c r="Q28" s="15">
        <f>[24]Fevereiro!$G$20</f>
        <v>38</v>
      </c>
      <c r="R28" s="15">
        <f>[24]Fevereiro!$G$21</f>
        <v>52</v>
      </c>
      <c r="S28" s="15">
        <f>[24]Fevereiro!$G$22</f>
        <v>68</v>
      </c>
      <c r="T28" s="15">
        <f>[24]Fevereiro!$G$23</f>
        <v>69</v>
      </c>
      <c r="U28" s="15">
        <f>[24]Fevereiro!$G$24</f>
        <v>84</v>
      </c>
      <c r="V28" s="15">
        <f>[24]Fevereiro!$G$25</f>
        <v>60</v>
      </c>
      <c r="W28" s="15">
        <f>[24]Fevereiro!$G$26</f>
        <v>35</v>
      </c>
      <c r="X28" s="15">
        <f>[24]Fevereiro!$G$27</f>
        <v>35</v>
      </c>
      <c r="Y28" s="15">
        <f>[24]Fevereiro!$G$28</f>
        <v>55</v>
      </c>
      <c r="Z28" s="15">
        <f>[24]Fevereiro!$G$29</f>
        <v>57</v>
      </c>
      <c r="AA28" s="15">
        <f>[24]Fevereiro!$G$30</f>
        <v>80</v>
      </c>
      <c r="AB28" s="15">
        <f>[24]Fevereiro!$G$31</f>
        <v>63</v>
      </c>
      <c r="AC28" s="15">
        <f>[24]Fevereiro!$G$32</f>
        <v>55</v>
      </c>
      <c r="AD28" s="27">
        <f t="shared" si="3"/>
        <v>33</v>
      </c>
      <c r="AE28" s="105">
        <f t="shared" si="4"/>
        <v>56.695652173913047</v>
      </c>
    </row>
    <row r="29" spans="1:37" ht="17.100000000000001" customHeight="1" x14ac:dyDescent="0.2">
      <c r="A29" s="131" t="s">
        <v>19</v>
      </c>
      <c r="B29" s="16">
        <f>[25]Fevereiro!$G$5</f>
        <v>47</v>
      </c>
      <c r="C29" s="16">
        <f>[25]Fevereiro!$G$6</f>
        <v>37</v>
      </c>
      <c r="D29" s="16">
        <f>[25]Fevereiro!$G$7</f>
        <v>34</v>
      </c>
      <c r="E29" s="16">
        <f>[25]Fevereiro!$G$8</f>
        <v>30</v>
      </c>
      <c r="F29" s="16">
        <f>[25]Fevereiro!$G$9</f>
        <v>34</v>
      </c>
      <c r="G29" s="16">
        <f>[25]Fevereiro!$G$10</f>
        <v>31</v>
      </c>
      <c r="H29" s="16">
        <f>[25]Fevereiro!$G$11</f>
        <v>32</v>
      </c>
      <c r="I29" s="16">
        <f>[25]Fevereiro!$G$12</f>
        <v>43</v>
      </c>
      <c r="J29" s="16">
        <f>[25]Fevereiro!$G$13</f>
        <v>44</v>
      </c>
      <c r="K29" s="16">
        <f>[25]Fevereiro!$G$14</f>
        <v>51</v>
      </c>
      <c r="L29" s="16">
        <f>[25]Fevereiro!$G$15</f>
        <v>52</v>
      </c>
      <c r="M29" s="16">
        <f>[25]Fevereiro!$G$16</f>
        <v>66</v>
      </c>
      <c r="N29" s="16">
        <f>[25]Fevereiro!$G$17</f>
        <v>36</v>
      </c>
      <c r="O29" s="16">
        <f>[25]Fevereiro!$G$18</f>
        <v>49</v>
      </c>
      <c r="P29" s="16">
        <f>[25]Fevereiro!$G$19</f>
        <v>46</v>
      </c>
      <c r="Q29" s="16">
        <f>[25]Fevereiro!$G$20</f>
        <v>67</v>
      </c>
      <c r="R29" s="16" t="str">
        <f>[25]Fevereiro!$G$21</f>
        <v>*</v>
      </c>
      <c r="S29" s="16" t="str">
        <f>[25]Fevereiro!$G$22</f>
        <v>*</v>
      </c>
      <c r="T29" s="16" t="str">
        <f>[25]Fevereiro!$G$23</f>
        <v>*</v>
      </c>
      <c r="U29" s="16" t="str">
        <f>[25]Fevereiro!$G$24</f>
        <v>*</v>
      </c>
      <c r="V29" s="16" t="str">
        <f>[25]Fevereiro!$G$25</f>
        <v>*</v>
      </c>
      <c r="W29" s="16" t="str">
        <f>[25]Fevereiro!$G$26</f>
        <v>*</v>
      </c>
      <c r="X29" s="16" t="str">
        <f>[25]Fevereiro!$G$27</f>
        <v>*</v>
      </c>
      <c r="Y29" s="16" t="str">
        <f>[25]Fevereiro!$G$28</f>
        <v>*</v>
      </c>
      <c r="Z29" s="16" t="str">
        <f>[25]Fevereiro!$G$29</f>
        <v>*</v>
      </c>
      <c r="AA29" s="16" t="str">
        <f>[25]Fevereiro!$G$30</f>
        <v>*</v>
      </c>
      <c r="AB29" s="16" t="str">
        <f>[25]Fevereiro!$G$31</f>
        <v>*</v>
      </c>
      <c r="AC29" s="16" t="str">
        <f>[25]Fevereiro!$G$32</f>
        <v>*</v>
      </c>
      <c r="AD29" s="27">
        <f t="shared" si="3"/>
        <v>30</v>
      </c>
      <c r="AE29" s="105">
        <f t="shared" si="4"/>
        <v>43.6875</v>
      </c>
    </row>
    <row r="30" spans="1:37" ht="17.100000000000001" customHeight="1" x14ac:dyDescent="0.2">
      <c r="A30" s="131" t="s">
        <v>31</v>
      </c>
      <c r="B30" s="16">
        <f>[26]Fevereiro!$G$5</f>
        <v>53</v>
      </c>
      <c r="C30" s="16">
        <f>[26]Fevereiro!$G$6</f>
        <v>40</v>
      </c>
      <c r="D30" s="16">
        <f>[26]Fevereiro!$G$7</f>
        <v>31</v>
      </c>
      <c r="E30" s="16">
        <f>[26]Fevereiro!$G$8</f>
        <v>43</v>
      </c>
      <c r="F30" s="16">
        <f>[26]Fevereiro!$G$9</f>
        <v>32</v>
      </c>
      <c r="G30" s="16">
        <f>[26]Fevereiro!$G$10</f>
        <v>33</v>
      </c>
      <c r="H30" s="16">
        <f>[26]Fevereiro!$G$11</f>
        <v>34</v>
      </c>
      <c r="I30" s="16">
        <f>[26]Fevereiro!$G$12</f>
        <v>41</v>
      </c>
      <c r="J30" s="16">
        <f>[26]Fevereiro!$G$13</f>
        <v>58</v>
      </c>
      <c r="K30" s="16">
        <f>[26]Fevereiro!$G$14</f>
        <v>65</v>
      </c>
      <c r="L30" s="16">
        <f>[26]Fevereiro!$G$15</f>
        <v>70</v>
      </c>
      <c r="M30" s="16">
        <f>[26]Fevereiro!$G$16</f>
        <v>81</v>
      </c>
      <c r="N30" s="16">
        <f>[26]Fevereiro!$G$17</f>
        <v>55</v>
      </c>
      <c r="O30" s="16">
        <f>[26]Fevereiro!$G$18</f>
        <v>49</v>
      </c>
      <c r="P30" s="16">
        <f>[26]Fevereiro!$G$19</f>
        <v>49</v>
      </c>
      <c r="Q30" s="16">
        <f>[26]Fevereiro!$G$20</f>
        <v>45</v>
      </c>
      <c r="R30" s="16">
        <f>[26]Fevereiro!$G$21</f>
        <v>52</v>
      </c>
      <c r="S30" s="16">
        <f>[26]Fevereiro!$G$22</f>
        <v>72</v>
      </c>
      <c r="T30" s="16">
        <f>[26]Fevereiro!$G$23</f>
        <v>65</v>
      </c>
      <c r="U30" s="16">
        <f>[26]Fevereiro!$G$24</f>
        <v>80</v>
      </c>
      <c r="V30" s="16">
        <f>[26]Fevereiro!$G$25</f>
        <v>56</v>
      </c>
      <c r="W30" s="16">
        <f>[26]Fevereiro!$G$26</f>
        <v>26</v>
      </c>
      <c r="X30" s="16">
        <f>[26]Fevereiro!$G$27</f>
        <v>22</v>
      </c>
      <c r="Y30" s="16">
        <f>[26]Fevereiro!$G$28</f>
        <v>40</v>
      </c>
      <c r="Z30" s="16">
        <f>[26]Fevereiro!$G$29</f>
        <v>52</v>
      </c>
      <c r="AA30" s="16">
        <f>[26]Fevereiro!$G$30</f>
        <v>62</v>
      </c>
      <c r="AB30" s="16">
        <f>[26]Fevereiro!$G$31</f>
        <v>57</v>
      </c>
      <c r="AC30" s="16">
        <f>[26]Fevereiro!$G$32</f>
        <v>51</v>
      </c>
      <c r="AD30" s="27">
        <f t="shared" si="3"/>
        <v>22</v>
      </c>
      <c r="AE30" s="105">
        <f t="shared" si="4"/>
        <v>50.5</v>
      </c>
    </row>
    <row r="31" spans="1:37" ht="17.100000000000001" customHeight="1" x14ac:dyDescent="0.2">
      <c r="A31" s="131" t="s">
        <v>49</v>
      </c>
      <c r="B31" s="16">
        <f>[27]Fevereiro!$G$5</f>
        <v>64</v>
      </c>
      <c r="C31" s="16">
        <f>[27]Fevereiro!$G$6</f>
        <v>60</v>
      </c>
      <c r="D31" s="16">
        <f>[27]Fevereiro!$G$7</f>
        <v>45</v>
      </c>
      <c r="E31" s="16">
        <f>[27]Fevereiro!$G$8</f>
        <v>41</v>
      </c>
      <c r="F31" s="16">
        <f>[27]Fevereiro!$G$9</f>
        <v>40</v>
      </c>
      <c r="G31" s="16">
        <f>[27]Fevereiro!$G$10</f>
        <v>41</v>
      </c>
      <c r="H31" s="16">
        <f>[27]Fevereiro!$G$11</f>
        <v>40</v>
      </c>
      <c r="I31" s="16">
        <f>[27]Fevereiro!$G$12</f>
        <v>65</v>
      </c>
      <c r="J31" s="16">
        <f>[27]Fevereiro!$G$13</f>
        <v>61</v>
      </c>
      <c r="K31" s="16">
        <f>[27]Fevereiro!$G$14</f>
        <v>61</v>
      </c>
      <c r="L31" s="16">
        <f>[27]Fevereiro!$G$15</f>
        <v>69</v>
      </c>
      <c r="M31" s="16">
        <f>[27]Fevereiro!$G$16</f>
        <v>59</v>
      </c>
      <c r="N31" s="16">
        <f>[27]Fevereiro!$G$17</f>
        <v>48</v>
      </c>
      <c r="O31" s="16">
        <f>[27]Fevereiro!$G$18</f>
        <v>51</v>
      </c>
      <c r="P31" s="16">
        <f>[27]Fevereiro!$G$19</f>
        <v>60</v>
      </c>
      <c r="Q31" s="16">
        <f>[27]Fevereiro!$G$20</f>
        <v>41</v>
      </c>
      <c r="R31" s="16">
        <f>[27]Fevereiro!$G$21</f>
        <v>44</v>
      </c>
      <c r="S31" s="16">
        <f>[27]Fevereiro!$G$22</f>
        <v>50</v>
      </c>
      <c r="T31" s="16">
        <f>[27]Fevereiro!$G$23</f>
        <v>59</v>
      </c>
      <c r="U31" s="16">
        <f>[27]Fevereiro!$G$24</f>
        <v>63</v>
      </c>
      <c r="V31" s="16">
        <f>[27]Fevereiro!$G$25</f>
        <v>74</v>
      </c>
      <c r="W31" s="16">
        <f>[27]Fevereiro!$G$26</f>
        <v>59</v>
      </c>
      <c r="X31" s="16">
        <f>[27]Fevereiro!$G$27</f>
        <v>62</v>
      </c>
      <c r="Y31" s="16">
        <f>[27]Fevereiro!$G$28</f>
        <v>48</v>
      </c>
      <c r="Z31" s="16">
        <f>[27]Fevereiro!$G$29</f>
        <v>52</v>
      </c>
      <c r="AA31" s="16">
        <f>[27]Fevereiro!$G$30</f>
        <v>67</v>
      </c>
      <c r="AB31" s="16">
        <f>[27]Fevereiro!$G$31</f>
        <v>48</v>
      </c>
      <c r="AC31" s="16">
        <f>[27]Fevereiro!$G$32</f>
        <v>47</v>
      </c>
      <c r="AD31" s="27">
        <f t="shared" si="3"/>
        <v>40</v>
      </c>
      <c r="AE31" s="105">
        <f t="shared" si="4"/>
        <v>54.25</v>
      </c>
    </row>
    <row r="32" spans="1:37" ht="17.100000000000001" customHeight="1" x14ac:dyDescent="0.2">
      <c r="A32" s="132" t="s">
        <v>20</v>
      </c>
      <c r="B32" s="102">
        <f>[28]Fevereiro!$G$5</f>
        <v>36</v>
      </c>
      <c r="C32" s="102">
        <f>[28]Fevereiro!$G$6</f>
        <v>35</v>
      </c>
      <c r="D32" s="102">
        <f>[28]Fevereiro!$G$7</f>
        <v>36</v>
      </c>
      <c r="E32" s="102">
        <f>[28]Fevereiro!$G$8</f>
        <v>38</v>
      </c>
      <c r="F32" s="102">
        <f>[28]Fevereiro!$G$9</f>
        <v>34</v>
      </c>
      <c r="G32" s="102">
        <f>[28]Fevereiro!$G$10</f>
        <v>26</v>
      </c>
      <c r="H32" s="102">
        <f>[28]Fevereiro!$G$11</f>
        <v>32</v>
      </c>
      <c r="I32" s="102">
        <f>[28]Fevereiro!$G$12</f>
        <v>32</v>
      </c>
      <c r="J32" s="102">
        <f>[28]Fevereiro!$G$13</f>
        <v>28</v>
      </c>
      <c r="K32" s="102">
        <f>[28]Fevereiro!$G$14</f>
        <v>52</v>
      </c>
      <c r="L32" s="102">
        <f>[28]Fevereiro!$G$15</f>
        <v>47</v>
      </c>
      <c r="M32" s="102">
        <f>[28]Fevereiro!$G$16</f>
        <v>61</v>
      </c>
      <c r="N32" s="102">
        <f>[28]Fevereiro!$G$17</f>
        <v>48</v>
      </c>
      <c r="O32" s="102">
        <f>[28]Fevereiro!$G$18</f>
        <v>59</v>
      </c>
      <c r="P32" s="102">
        <f>[28]Fevereiro!$G$19</f>
        <v>45</v>
      </c>
      <c r="Q32" s="102">
        <f>[28]Fevereiro!$G$20</f>
        <v>40</v>
      </c>
      <c r="R32" s="102">
        <f>[28]Fevereiro!$G$21</f>
        <v>62</v>
      </c>
      <c r="S32" s="102">
        <f>[28]Fevereiro!$G$22</f>
        <v>49</v>
      </c>
      <c r="T32" s="102">
        <f>[28]Fevereiro!$G$23</f>
        <v>55</v>
      </c>
      <c r="U32" s="102">
        <f>[28]Fevereiro!$G$24</f>
        <v>63</v>
      </c>
      <c r="V32" s="102">
        <f>[28]Fevereiro!$G$25</f>
        <v>42</v>
      </c>
      <c r="W32" s="102">
        <f>[28]Fevereiro!$G$26</f>
        <v>32</v>
      </c>
      <c r="X32" s="102">
        <f>[28]Fevereiro!$G$27</f>
        <v>28</v>
      </c>
      <c r="Y32" s="102">
        <f>[28]Fevereiro!$G$28</f>
        <v>40</v>
      </c>
      <c r="Z32" s="102">
        <f>[28]Fevereiro!$G$29</f>
        <v>43</v>
      </c>
      <c r="AA32" s="102">
        <f>[28]Fevereiro!$G$30</f>
        <v>61</v>
      </c>
      <c r="AB32" s="102">
        <f>[28]Fevereiro!$G$31</f>
        <v>45</v>
      </c>
      <c r="AC32" s="102">
        <f>[28]Fevereiro!$G$32</f>
        <v>46</v>
      </c>
      <c r="AD32" s="76">
        <f t="shared" ref="AD32:AD33" si="5">MIN(B32:AC32)</f>
        <v>26</v>
      </c>
      <c r="AE32" s="106">
        <f t="shared" ref="AE32:AE33" si="6">AVERAGE(B32:AC32)</f>
        <v>43.392857142857146</v>
      </c>
    </row>
    <row r="33" spans="1:36" ht="17.100000000000001" customHeight="1" thickBot="1" x14ac:dyDescent="0.25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[29]Fevereiro!$G$27</f>
        <v>36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7">
        <f t="shared" si="5"/>
        <v>36</v>
      </c>
      <c r="AE33" s="105">
        <f t="shared" si="6"/>
        <v>36</v>
      </c>
    </row>
    <row r="34" spans="1:36" s="5" customFormat="1" ht="17.100000000000001" customHeight="1" thickBot="1" x14ac:dyDescent="0.25">
      <c r="A34" s="107" t="s">
        <v>35</v>
      </c>
      <c r="B34" s="99">
        <f t="shared" ref="B34:AD34" si="7">MIN(B5:B33)</f>
        <v>36</v>
      </c>
      <c r="C34" s="99">
        <f t="shared" si="7"/>
        <v>28</v>
      </c>
      <c r="D34" s="99">
        <f t="shared" si="7"/>
        <v>29</v>
      </c>
      <c r="E34" s="99">
        <f t="shared" si="7"/>
        <v>27</v>
      </c>
      <c r="F34" s="99">
        <f t="shared" si="7"/>
        <v>29</v>
      </c>
      <c r="G34" s="99">
        <f t="shared" si="7"/>
        <v>25</v>
      </c>
      <c r="H34" s="99">
        <f t="shared" si="7"/>
        <v>27</v>
      </c>
      <c r="I34" s="99">
        <f t="shared" si="7"/>
        <v>31</v>
      </c>
      <c r="J34" s="99">
        <f t="shared" si="7"/>
        <v>28</v>
      </c>
      <c r="K34" s="99">
        <f t="shared" si="7"/>
        <v>48</v>
      </c>
      <c r="L34" s="99">
        <f t="shared" si="7"/>
        <v>43</v>
      </c>
      <c r="M34" s="99">
        <f t="shared" si="7"/>
        <v>42</v>
      </c>
      <c r="N34" s="99">
        <f t="shared" si="7"/>
        <v>32</v>
      </c>
      <c r="O34" s="99">
        <f t="shared" si="7"/>
        <v>45</v>
      </c>
      <c r="P34" s="99">
        <f t="shared" si="7"/>
        <v>38</v>
      </c>
      <c r="Q34" s="99">
        <f t="shared" si="7"/>
        <v>37</v>
      </c>
      <c r="R34" s="99">
        <f t="shared" si="7"/>
        <v>37</v>
      </c>
      <c r="S34" s="99">
        <f t="shared" si="7"/>
        <v>47</v>
      </c>
      <c r="T34" s="99">
        <f t="shared" si="7"/>
        <v>48</v>
      </c>
      <c r="U34" s="99">
        <f t="shared" si="7"/>
        <v>47</v>
      </c>
      <c r="V34" s="99">
        <f t="shared" si="7"/>
        <v>31</v>
      </c>
      <c r="W34" s="99">
        <f t="shared" si="7"/>
        <v>22</v>
      </c>
      <c r="X34" s="99">
        <f t="shared" si="7"/>
        <v>21</v>
      </c>
      <c r="Y34" s="99">
        <f t="shared" si="7"/>
        <v>25</v>
      </c>
      <c r="Z34" s="99">
        <f t="shared" si="7"/>
        <v>42</v>
      </c>
      <c r="AA34" s="99">
        <f t="shared" si="7"/>
        <v>41</v>
      </c>
      <c r="AB34" s="99">
        <f t="shared" si="7"/>
        <v>44</v>
      </c>
      <c r="AC34" s="99">
        <f t="shared" si="7"/>
        <v>40</v>
      </c>
      <c r="AD34" s="100">
        <f t="shared" si="7"/>
        <v>21</v>
      </c>
      <c r="AE34" s="104">
        <f>AVERAGE(AE5:AE33)</f>
        <v>49.296218184540564</v>
      </c>
      <c r="AF34" s="5" t="s">
        <v>50</v>
      </c>
    </row>
    <row r="35" spans="1:36" x14ac:dyDescent="0.2">
      <c r="A35" s="84"/>
      <c r="B35" s="68"/>
      <c r="C35" s="68"/>
      <c r="D35" s="68" t="s">
        <v>134</v>
      </c>
      <c r="E35" s="68"/>
      <c r="F35" s="68"/>
      <c r="G35" s="68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78"/>
      <c r="AE35" s="73"/>
    </row>
    <row r="36" spans="1:36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136" t="s">
        <v>136</v>
      </c>
      <c r="U36" s="136"/>
      <c r="V36" s="136"/>
      <c r="W36" s="136"/>
      <c r="X36" s="136"/>
      <c r="Y36" s="67"/>
      <c r="Z36" s="67"/>
      <c r="AA36" s="67"/>
      <c r="AB36" s="67"/>
      <c r="AC36" s="67"/>
      <c r="AD36" s="67"/>
      <c r="AE36" s="72"/>
      <c r="AF36" s="2" t="s">
        <v>50</v>
      </c>
      <c r="AG36" s="9"/>
      <c r="AH36" s="2"/>
    </row>
    <row r="37" spans="1:36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9"/>
      <c r="K37" s="69"/>
      <c r="L37" s="69"/>
      <c r="M37" s="69" t="s">
        <v>52</v>
      </c>
      <c r="N37" s="69"/>
      <c r="O37" s="69"/>
      <c r="P37" s="69"/>
      <c r="Q37" s="67"/>
      <c r="R37" s="67"/>
      <c r="S37" s="67"/>
      <c r="T37" s="137" t="s">
        <v>137</v>
      </c>
      <c r="U37" s="137"/>
      <c r="V37" s="137"/>
      <c r="W37" s="137"/>
      <c r="X37" s="137"/>
      <c r="Y37" s="67"/>
      <c r="Z37" s="67"/>
      <c r="AA37" s="67"/>
      <c r="AB37" s="67"/>
      <c r="AC37" s="67"/>
      <c r="AD37" s="78"/>
      <c r="AE37" s="73"/>
      <c r="AG37" s="2"/>
      <c r="AH37" s="2"/>
      <c r="AI37" s="2"/>
    </row>
    <row r="38" spans="1:36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78"/>
      <c r="AE38" s="73"/>
    </row>
    <row r="39" spans="1:36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73"/>
      <c r="AI39" s="23" t="s">
        <v>50</v>
      </c>
    </row>
    <row r="40" spans="1:36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5"/>
      <c r="AI40" s="23" t="s">
        <v>50</v>
      </c>
    </row>
    <row r="41" spans="1:36" x14ac:dyDescent="0.2">
      <c r="AJ41" s="23" t="s">
        <v>50</v>
      </c>
    </row>
    <row r="43" spans="1:36" x14ac:dyDescent="0.2">
      <c r="K43" s="2" t="s">
        <v>50</v>
      </c>
      <c r="S43" s="2" t="s">
        <v>50</v>
      </c>
      <c r="X43" s="2" t="s">
        <v>50</v>
      </c>
    </row>
    <row r="52" spans="35:35" x14ac:dyDescent="0.2">
      <c r="AI52" s="23" t="s">
        <v>148</v>
      </c>
    </row>
  </sheetData>
  <sheetProtection algorithmName="SHA-512" hashValue="W+06PmG/HTDqgLytjOOA/q7rO3Hobvxe0C+IYAjyDgOl2fyaOt5N9tic3f8EfZ/naM1Ex3qo70xr0qhQoNULIQ==" saltValue="WI92706nu2OkHojoBtbSwg==" spinCount="100000" sheet="1" objects="1" scenarios="1"/>
  <mergeCells count="33">
    <mergeCell ref="T36:X36"/>
    <mergeCell ref="T37:X37"/>
    <mergeCell ref="X3:X4"/>
    <mergeCell ref="M3:M4"/>
    <mergeCell ref="A1:AD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Z3:Z4"/>
    <mergeCell ref="AA3:AA4"/>
    <mergeCell ref="AB3:AB4"/>
    <mergeCell ref="AC3:AC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="90" zoomScaleNormal="90" workbookViewId="0">
      <selection activeCell="AH56" sqref="AH5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9" bestFit="1" customWidth="1"/>
  </cols>
  <sheetData>
    <row r="1" spans="1:33" ht="20.100000000000001" customHeight="1" x14ac:dyDescent="0.2">
      <c r="A1" s="150" t="s">
        <v>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77"/>
    </row>
    <row r="2" spans="1:33" s="4" customFormat="1" ht="20.100000000000001" customHeight="1" x14ac:dyDescent="0.2">
      <c r="A2" s="144" t="s">
        <v>21</v>
      </c>
      <c r="B2" s="145" t="s">
        <v>139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38"/>
      <c r="AE2" s="111"/>
    </row>
    <row r="3" spans="1:33" s="5" customFormat="1" ht="20.100000000000001" customHeight="1" x14ac:dyDescent="0.2">
      <c r="A3" s="144"/>
      <c r="B3" s="149">
        <v>1</v>
      </c>
      <c r="C3" s="149">
        <f>SUM(B3+1)</f>
        <v>2</v>
      </c>
      <c r="D3" s="149">
        <f t="shared" ref="D3:AC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10" t="s">
        <v>41</v>
      </c>
      <c r="AE3" s="109" t="s">
        <v>40</v>
      </c>
    </row>
    <row r="4" spans="1:33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93" t="s">
        <v>39</v>
      </c>
    </row>
    <row r="5" spans="1:33" s="5" customFormat="1" ht="20.100000000000001" customHeight="1" x14ac:dyDescent="0.2">
      <c r="A5" s="131" t="s">
        <v>45</v>
      </c>
      <c r="B5" s="14" t="str">
        <f>[1]Fevereiro!$H$5</f>
        <v>*</v>
      </c>
      <c r="C5" s="14" t="str">
        <f>[1]Fevereiro!$H$6</f>
        <v>*</v>
      </c>
      <c r="D5" s="14" t="str">
        <f>[1]Fevereiro!$H$7</f>
        <v>*</v>
      </c>
      <c r="E5" s="14" t="str">
        <f>[1]Fevereiro!$H$8</f>
        <v>*</v>
      </c>
      <c r="F5" s="14" t="str">
        <f>[1]Fevereiro!$H$9</f>
        <v>*</v>
      </c>
      <c r="G5" s="14" t="str">
        <f>[1]Fevereiro!$H$10</f>
        <v>*</v>
      </c>
      <c r="H5" s="14" t="str">
        <f>[1]Fevereiro!$H$11</f>
        <v>*</v>
      </c>
      <c r="I5" s="14" t="str">
        <f>[1]Fevereiro!$H$12</f>
        <v>*</v>
      </c>
      <c r="J5" s="14" t="str">
        <f>[1]Fevereiro!$H$13</f>
        <v>*</v>
      </c>
      <c r="K5" s="14" t="str">
        <f>[1]Fevereiro!$H$14</f>
        <v>*</v>
      </c>
      <c r="L5" s="14" t="str">
        <f>[1]Fevereiro!$H$15</f>
        <v>*</v>
      </c>
      <c r="M5" s="14" t="str">
        <f>[1]Fevereiro!$H$16</f>
        <v>*</v>
      </c>
      <c r="N5" s="14" t="str">
        <f>[1]Fevereiro!$H$17</f>
        <v>*</v>
      </c>
      <c r="O5" s="14" t="str">
        <f>[1]Fevereiro!$H$18</f>
        <v>*</v>
      </c>
      <c r="P5" s="14" t="str">
        <f>[1]Fevereiro!$H$19</f>
        <v>*</v>
      </c>
      <c r="Q5" s="14" t="str">
        <f>[1]Fevereiro!$H$20</f>
        <v>*</v>
      </c>
      <c r="R5" s="14" t="str">
        <f>[1]Fevereiro!$H$21</f>
        <v>*</v>
      </c>
      <c r="S5" s="14" t="str">
        <f>[1]Fevereiro!$H$22</f>
        <v>*</v>
      </c>
      <c r="T5" s="14" t="str">
        <f>[1]Fevereiro!$H$23</f>
        <v>*</v>
      </c>
      <c r="U5" s="14" t="str">
        <f>[1]Fevereiro!$H$24</f>
        <v>*</v>
      </c>
      <c r="V5" s="14" t="str">
        <f>[1]Fevereiro!$H$25</f>
        <v>*</v>
      </c>
      <c r="W5" s="14">
        <f>[1]Fevereiro!$H$26</f>
        <v>14.04</v>
      </c>
      <c r="X5" s="14">
        <f>[1]Fevereiro!$H$27</f>
        <v>9.3600000000000012</v>
      </c>
      <c r="Y5" s="14">
        <f>[1]Fevereiro!$H$28</f>
        <v>8.2799999999999994</v>
      </c>
      <c r="Z5" s="14">
        <f>[1]Fevereiro!$H$29</f>
        <v>9</v>
      </c>
      <c r="AA5" s="14">
        <f>[1]Fevereiro!$H$30</f>
        <v>11.520000000000001</v>
      </c>
      <c r="AB5" s="14">
        <f>[1]Fevereiro!$H$31</f>
        <v>10.44</v>
      </c>
      <c r="AC5" s="14">
        <f>[1]Fevereiro!$H$32</f>
        <v>11.520000000000001</v>
      </c>
      <c r="AD5" s="27">
        <f t="shared" ref="AD5" si="1">MAX(B5:AC5)</f>
        <v>14.04</v>
      </c>
      <c r="AE5" s="105">
        <f t="shared" ref="AE5" si="2">AVERAGE(B5:AC5)</f>
        <v>10.594285714285714</v>
      </c>
    </row>
    <row r="6" spans="1:33" ht="17.100000000000001" customHeight="1" x14ac:dyDescent="0.2">
      <c r="A6" s="131" t="s">
        <v>0</v>
      </c>
      <c r="B6" s="15">
        <f>[2]Fevereiro!$H$5</f>
        <v>21.96</v>
      </c>
      <c r="C6" s="15">
        <f>[2]Fevereiro!$H$6</f>
        <v>9.3600000000000012</v>
      </c>
      <c r="D6" s="15">
        <f>[2]Fevereiro!$H$7</f>
        <v>10.8</v>
      </c>
      <c r="E6" s="15">
        <f>[2]Fevereiro!$H$8</f>
        <v>16.2</v>
      </c>
      <c r="F6" s="15">
        <f>[2]Fevereiro!$H$9</f>
        <v>15.48</v>
      </c>
      <c r="G6" s="15">
        <f>[2]Fevereiro!$H$10</f>
        <v>14.76</v>
      </c>
      <c r="H6" s="15">
        <f>[2]Fevereiro!$H$11</f>
        <v>6.84</v>
      </c>
      <c r="I6" s="15">
        <f>[2]Fevereiro!$H$12</f>
        <v>16.2</v>
      </c>
      <c r="J6" s="15">
        <f>[2]Fevereiro!$H$13</f>
        <v>19.8</v>
      </c>
      <c r="K6" s="15">
        <f>[2]Fevereiro!$H$14</f>
        <v>9.7200000000000006</v>
      </c>
      <c r="L6" s="15">
        <f>[2]Fevereiro!$H$15</f>
        <v>14.76</v>
      </c>
      <c r="M6" s="15">
        <f>[2]Fevereiro!$H$16</f>
        <v>11.16</v>
      </c>
      <c r="N6" s="15">
        <f>[2]Fevereiro!$H$17</f>
        <v>7.5600000000000005</v>
      </c>
      <c r="O6" s="15">
        <f>[2]Fevereiro!$H$18</f>
        <v>14.04</v>
      </c>
      <c r="P6" s="15">
        <f>[2]Fevereiro!$H$19</f>
        <v>16.2</v>
      </c>
      <c r="Q6" s="15">
        <f>[2]Fevereiro!$H$20</f>
        <v>15.120000000000001</v>
      </c>
      <c r="R6" s="15">
        <f>[2]Fevereiro!$H$21</f>
        <v>11.879999999999999</v>
      </c>
      <c r="S6" s="15">
        <f>[2]Fevereiro!$H$22</f>
        <v>10.08</v>
      </c>
      <c r="T6" s="15">
        <f>[2]Fevereiro!$H$23</f>
        <v>16.2</v>
      </c>
      <c r="U6" s="15">
        <f>[2]Fevereiro!$H$24</f>
        <v>13.32</v>
      </c>
      <c r="V6" s="15">
        <f>[2]Fevereiro!$H$25</f>
        <v>12.24</v>
      </c>
      <c r="W6" s="15">
        <f>[2]Fevereiro!$H$26</f>
        <v>12.6</v>
      </c>
      <c r="X6" s="15">
        <f>[2]Fevereiro!$H$27</f>
        <v>7.9200000000000008</v>
      </c>
      <c r="Y6" s="15">
        <f>[2]Fevereiro!$H$28</f>
        <v>13.32</v>
      </c>
      <c r="Z6" s="15">
        <f>[2]Fevereiro!$H$29</f>
        <v>16.920000000000002</v>
      </c>
      <c r="AA6" s="15">
        <f>[2]Fevereiro!$H$30</f>
        <v>21.96</v>
      </c>
      <c r="AB6" s="15">
        <f>[2]Fevereiro!$H$31</f>
        <v>9.3600000000000012</v>
      </c>
      <c r="AC6" s="15">
        <f>[2]Fevereiro!$H$32</f>
        <v>12.24</v>
      </c>
      <c r="AD6" s="27">
        <f t="shared" ref="AD6:AD31" si="3">MAX(B6:AC6)</f>
        <v>21.96</v>
      </c>
      <c r="AE6" s="105">
        <f t="shared" ref="AE6:AE31" si="4">AVERAGE(B6:AC6)</f>
        <v>13.500000000000002</v>
      </c>
    </row>
    <row r="7" spans="1:33" ht="17.100000000000001" customHeight="1" x14ac:dyDescent="0.2">
      <c r="A7" s="131" t="s">
        <v>1</v>
      </c>
      <c r="B7" s="15">
        <f>[3]Fevereiro!$H$5</f>
        <v>11.16</v>
      </c>
      <c r="C7" s="15">
        <f>[3]Fevereiro!$H$6</f>
        <v>8.64</v>
      </c>
      <c r="D7" s="15">
        <f>[3]Fevereiro!$H$7</f>
        <v>12.96</v>
      </c>
      <c r="E7" s="15">
        <f>[3]Fevereiro!$H$8</f>
        <v>13.32</v>
      </c>
      <c r="F7" s="15">
        <f>[3]Fevereiro!$H$9</f>
        <v>6.48</v>
      </c>
      <c r="G7" s="15">
        <f>[3]Fevereiro!$H$10</f>
        <v>10.08</v>
      </c>
      <c r="H7" s="15">
        <f>[3]Fevereiro!$H$11</f>
        <v>11.16</v>
      </c>
      <c r="I7" s="15">
        <f>[3]Fevereiro!$H$12</f>
        <v>11.16</v>
      </c>
      <c r="J7" s="15">
        <f>[3]Fevereiro!$H$13</f>
        <v>21.240000000000002</v>
      </c>
      <c r="K7" s="15">
        <f>[3]Fevereiro!$H$14</f>
        <v>22.32</v>
      </c>
      <c r="L7" s="15">
        <f>[3]Fevereiro!$H$15</f>
        <v>14.04</v>
      </c>
      <c r="M7" s="15">
        <f>[3]Fevereiro!$H$16</f>
        <v>14.04</v>
      </c>
      <c r="N7" s="15">
        <f>[3]Fevereiro!$H$17</f>
        <v>9.7200000000000006</v>
      </c>
      <c r="O7" s="15">
        <f>[3]Fevereiro!$H$18</f>
        <v>14.4</v>
      </c>
      <c r="P7" s="15">
        <f>[3]Fevereiro!$H$19</f>
        <v>15.120000000000001</v>
      </c>
      <c r="Q7" s="15">
        <f>[3]Fevereiro!$H$20</f>
        <v>8.64</v>
      </c>
      <c r="R7" s="15">
        <f>[3]Fevereiro!$H$21</f>
        <v>11.520000000000001</v>
      </c>
      <c r="S7" s="15">
        <f>[3]Fevereiro!$H$22</f>
        <v>7.9200000000000008</v>
      </c>
      <c r="T7" s="15">
        <f>[3]Fevereiro!$H$23</f>
        <v>18.720000000000002</v>
      </c>
      <c r="U7" s="15">
        <f>[3]Fevereiro!$H$24</f>
        <v>14.76</v>
      </c>
      <c r="V7" s="15">
        <f>[3]Fevereiro!$H$25</f>
        <v>6.48</v>
      </c>
      <c r="W7" s="15">
        <f>[3]Fevereiro!$H$26</f>
        <v>5.04</v>
      </c>
      <c r="X7" s="15">
        <f>[3]Fevereiro!$H$27</f>
        <v>9</v>
      </c>
      <c r="Y7" s="15">
        <f>[3]Fevereiro!$H$28</f>
        <v>16.559999999999999</v>
      </c>
      <c r="Z7" s="15">
        <f>[3]Fevereiro!$H$29</f>
        <v>10.08</v>
      </c>
      <c r="AA7" s="15">
        <f>[3]Fevereiro!$H$30</f>
        <v>17.64</v>
      </c>
      <c r="AB7" s="15">
        <f>[3]Fevereiro!$H$31</f>
        <v>10.08</v>
      </c>
      <c r="AC7" s="15">
        <f>[3]Fevereiro!$H$32</f>
        <v>12.24</v>
      </c>
      <c r="AD7" s="27">
        <f t="shared" si="3"/>
        <v>22.32</v>
      </c>
      <c r="AE7" s="105">
        <f t="shared" si="4"/>
        <v>12.304285714285713</v>
      </c>
    </row>
    <row r="8" spans="1:33" ht="17.100000000000001" customHeight="1" x14ac:dyDescent="0.2">
      <c r="A8" s="131" t="s">
        <v>56</v>
      </c>
      <c r="B8" s="15">
        <f>[4]Fevereiro!$H$5</f>
        <v>20.16</v>
      </c>
      <c r="C8" s="15">
        <f>[4]Fevereiro!$H$6</f>
        <v>16.559999999999999</v>
      </c>
      <c r="D8" s="15">
        <f>[4]Fevereiro!$H$7</f>
        <v>21.6</v>
      </c>
      <c r="E8" s="15">
        <f>[4]Fevereiro!$H$8</f>
        <v>21.96</v>
      </c>
      <c r="F8" s="15">
        <f>[4]Fevereiro!$H$9</f>
        <v>21.240000000000002</v>
      </c>
      <c r="G8" s="15">
        <f>[4]Fevereiro!$H$10</f>
        <v>17.64</v>
      </c>
      <c r="H8" s="15">
        <f>[4]Fevereiro!$H$11</f>
        <v>15.840000000000002</v>
      </c>
      <c r="I8" s="15">
        <f>[4]Fevereiro!$H$12</f>
        <v>14.76</v>
      </c>
      <c r="J8" s="15">
        <f>[4]Fevereiro!$H$13</f>
        <v>17.28</v>
      </c>
      <c r="K8" s="15">
        <f>[4]Fevereiro!$H$14</f>
        <v>18.36</v>
      </c>
      <c r="L8" s="15">
        <f>[4]Fevereiro!$H$15</f>
        <v>15.120000000000001</v>
      </c>
      <c r="M8" s="15">
        <f>[4]Fevereiro!$H$16</f>
        <v>9</v>
      </c>
      <c r="N8" s="15">
        <f>[4]Fevereiro!$H$17</f>
        <v>21.6</v>
      </c>
      <c r="O8" s="15">
        <f>[4]Fevereiro!$H$18</f>
        <v>21.6</v>
      </c>
      <c r="P8" s="15">
        <f>[4]Fevereiro!$H$19</f>
        <v>23.040000000000003</v>
      </c>
      <c r="Q8" s="15">
        <f>[4]Fevereiro!$H$20</f>
        <v>22.68</v>
      </c>
      <c r="R8" s="15">
        <f>[4]Fevereiro!$H$21</f>
        <v>22.32</v>
      </c>
      <c r="S8" s="15">
        <f>[4]Fevereiro!$H$22</f>
        <v>15.48</v>
      </c>
      <c r="T8" s="15">
        <f>[4]Fevereiro!$H$23</f>
        <v>16.559999999999999</v>
      </c>
      <c r="U8" s="15">
        <f>[4]Fevereiro!$H$24</f>
        <v>15.48</v>
      </c>
      <c r="V8" s="15">
        <f>[4]Fevereiro!$H$25</f>
        <v>16.559999999999999</v>
      </c>
      <c r="W8" s="15">
        <f>[4]Fevereiro!$H$26</f>
        <v>16.2</v>
      </c>
      <c r="X8" s="15">
        <f>[4]Fevereiro!$H$27</f>
        <v>11.879999999999999</v>
      </c>
      <c r="Y8" s="15">
        <f>[4]Fevereiro!$H$28</f>
        <v>24.12</v>
      </c>
      <c r="Z8" s="15">
        <f>[4]Fevereiro!$H$29</f>
        <v>19.8</v>
      </c>
      <c r="AA8" s="15">
        <f>[4]Fevereiro!$H$30</f>
        <v>10.08</v>
      </c>
      <c r="AB8" s="15">
        <f>[4]Fevereiro!$H$31</f>
        <v>15.48</v>
      </c>
      <c r="AC8" s="15">
        <f>[4]Fevereiro!$H$32</f>
        <v>17.64</v>
      </c>
      <c r="AD8" s="27">
        <f t="shared" si="3"/>
        <v>24.12</v>
      </c>
      <c r="AE8" s="105">
        <f t="shared" si="4"/>
        <v>17.85857142857143</v>
      </c>
    </row>
    <row r="9" spans="1:33" ht="17.100000000000001" customHeight="1" x14ac:dyDescent="0.2">
      <c r="A9" s="131" t="s">
        <v>46</v>
      </c>
      <c r="B9" s="15">
        <f>[5]Fevereiro!$H$5</f>
        <v>11.879999999999999</v>
      </c>
      <c r="C9" s="15">
        <f>[5]Fevereiro!$H$6</f>
        <v>15.48</v>
      </c>
      <c r="D9" s="15">
        <f>[5]Fevereiro!$H$7</f>
        <v>10.44</v>
      </c>
      <c r="E9" s="15">
        <f>[5]Fevereiro!$H$8</f>
        <v>13.68</v>
      </c>
      <c r="F9" s="15">
        <f>[5]Fevereiro!$H$9</f>
        <v>10.8</v>
      </c>
      <c r="G9" s="15">
        <f>[5]Fevereiro!$H$10</f>
        <v>9.7200000000000006</v>
      </c>
      <c r="H9" s="15">
        <f>[5]Fevereiro!$H$11</f>
        <v>21.240000000000002</v>
      </c>
      <c r="I9" s="15">
        <f>[5]Fevereiro!$H$12</f>
        <v>13.68</v>
      </c>
      <c r="J9" s="15">
        <f>[5]Fevereiro!$H$13</f>
        <v>14.04</v>
      </c>
      <c r="K9" s="15">
        <f>[5]Fevereiro!$H$14</f>
        <v>22.32</v>
      </c>
      <c r="L9" s="15">
        <f>[5]Fevereiro!$H$15</f>
        <v>13.68</v>
      </c>
      <c r="M9" s="15">
        <f>[5]Fevereiro!$H$16</f>
        <v>14.04</v>
      </c>
      <c r="N9" s="15">
        <f>[5]Fevereiro!$H$17</f>
        <v>13.68</v>
      </c>
      <c r="O9" s="15">
        <f>[5]Fevereiro!$H$18</f>
        <v>9.3600000000000012</v>
      </c>
      <c r="P9" s="15">
        <f>[5]Fevereiro!$H$19</f>
        <v>11.520000000000001</v>
      </c>
      <c r="Q9" s="15">
        <f>[5]Fevereiro!$H$20</f>
        <v>15.48</v>
      </c>
      <c r="R9" s="15">
        <f>[5]Fevereiro!$H$21</f>
        <v>9</v>
      </c>
      <c r="S9" s="15" t="str">
        <f>[5]Fevereiro!$H$22</f>
        <v>*</v>
      </c>
      <c r="T9" s="15" t="str">
        <f>[5]Fevereiro!$H$23</f>
        <v>*</v>
      </c>
      <c r="U9" s="15" t="str">
        <f>[5]Fevereiro!$H$24</f>
        <v>*</v>
      </c>
      <c r="V9" s="15" t="str">
        <f>[5]Fevereiro!$H$25</f>
        <v>*</v>
      </c>
      <c r="W9" s="15" t="str">
        <f>[5]Fevereiro!$H$26</f>
        <v>*</v>
      </c>
      <c r="X9" s="15" t="str">
        <f>[5]Fevereiro!$H$27</f>
        <v>*</v>
      </c>
      <c r="Y9" s="15" t="str">
        <f>[5]Fevereiro!$H$28</f>
        <v>*</v>
      </c>
      <c r="Z9" s="15" t="str">
        <f>[5]Fevereiro!$H$29</f>
        <v>*</v>
      </c>
      <c r="AA9" s="15" t="str">
        <f>[5]Fevereiro!$H$30</f>
        <v>*</v>
      </c>
      <c r="AB9" s="15" t="str">
        <f>[5]Fevereiro!$H$31</f>
        <v>*</v>
      </c>
      <c r="AC9" s="15" t="str">
        <f>[5]Fevereiro!$H$32</f>
        <v>*</v>
      </c>
      <c r="AD9" s="27">
        <f t="shared" si="3"/>
        <v>22.32</v>
      </c>
      <c r="AE9" s="105">
        <f t="shared" si="4"/>
        <v>13.531764705882354</v>
      </c>
    </row>
    <row r="10" spans="1:33" ht="17.100000000000001" customHeight="1" x14ac:dyDescent="0.2">
      <c r="A10" s="131" t="s">
        <v>2</v>
      </c>
      <c r="B10" s="15">
        <f>[6]Fevereiro!$H$5</f>
        <v>16.920000000000002</v>
      </c>
      <c r="C10" s="15">
        <f>[6]Fevereiro!$H$6</f>
        <v>16.2</v>
      </c>
      <c r="D10" s="15">
        <f>[6]Fevereiro!$H$7</f>
        <v>17.64</v>
      </c>
      <c r="E10" s="15">
        <f>[6]Fevereiro!$H$8</f>
        <v>29.880000000000003</v>
      </c>
      <c r="F10" s="15">
        <f>[6]Fevereiro!$H$9</f>
        <v>19.440000000000001</v>
      </c>
      <c r="G10" s="15">
        <f>[6]Fevereiro!$H$10</f>
        <v>17.28</v>
      </c>
      <c r="H10" s="15">
        <f>[6]Fevereiro!$H$11</f>
        <v>12.6</v>
      </c>
      <c r="I10" s="15">
        <f>[6]Fevereiro!$H$12</f>
        <v>19.440000000000001</v>
      </c>
      <c r="J10" s="15">
        <f>[6]Fevereiro!$H$13</f>
        <v>14.76</v>
      </c>
      <c r="K10" s="15">
        <f>[6]Fevereiro!$H$14</f>
        <v>19.079999999999998</v>
      </c>
      <c r="L10" s="15">
        <f>[6]Fevereiro!$H$15</f>
        <v>15.48</v>
      </c>
      <c r="M10" s="15">
        <f>[6]Fevereiro!$H$16</f>
        <v>9</v>
      </c>
      <c r="N10" s="15">
        <f>[6]Fevereiro!$H$17</f>
        <v>14.4</v>
      </c>
      <c r="O10" s="15">
        <f>[6]Fevereiro!$H$18</f>
        <v>18.720000000000002</v>
      </c>
      <c r="P10" s="15">
        <f>[6]Fevereiro!$H$19</f>
        <v>25.56</v>
      </c>
      <c r="Q10" s="15">
        <f>[6]Fevereiro!$H$20</f>
        <v>27</v>
      </c>
      <c r="R10" s="15">
        <f>[6]Fevereiro!$H$21</f>
        <v>21.96</v>
      </c>
      <c r="S10" s="15">
        <f>[6]Fevereiro!$H$22</f>
        <v>14.04</v>
      </c>
      <c r="T10" s="15">
        <f>[6]Fevereiro!$H$23</f>
        <v>21.6</v>
      </c>
      <c r="U10" s="15">
        <f>[6]Fevereiro!$H$24</f>
        <v>14.76</v>
      </c>
      <c r="V10" s="15">
        <f>[6]Fevereiro!$H$25</f>
        <v>9.3600000000000012</v>
      </c>
      <c r="W10" s="15">
        <f>[6]Fevereiro!$H$26</f>
        <v>14.4</v>
      </c>
      <c r="X10" s="15">
        <f>[6]Fevereiro!$H$27</f>
        <v>14.4</v>
      </c>
      <c r="Y10" s="15">
        <f>[6]Fevereiro!$H$28</f>
        <v>18</v>
      </c>
      <c r="Z10" s="15">
        <f>[6]Fevereiro!$H$29</f>
        <v>18</v>
      </c>
      <c r="AA10" s="15">
        <f>[6]Fevereiro!$H$30</f>
        <v>16.2</v>
      </c>
      <c r="AB10" s="15">
        <f>[6]Fevereiro!$H$31</f>
        <v>15.120000000000001</v>
      </c>
      <c r="AC10" s="15">
        <f>[6]Fevereiro!$H$32</f>
        <v>12.96</v>
      </c>
      <c r="AD10" s="27">
        <f t="shared" si="3"/>
        <v>29.880000000000003</v>
      </c>
      <c r="AE10" s="105">
        <f t="shared" si="4"/>
        <v>17.292857142857141</v>
      </c>
    </row>
    <row r="11" spans="1:33" ht="17.100000000000001" customHeight="1" x14ac:dyDescent="0.2">
      <c r="A11" s="131" t="s">
        <v>3</v>
      </c>
      <c r="B11" s="15">
        <f>[7]Fevereiro!$H$5</f>
        <v>17.64</v>
      </c>
      <c r="C11" s="15">
        <f>[7]Fevereiro!$H$6</f>
        <v>14.04</v>
      </c>
      <c r="D11" s="15">
        <f>[7]Fevereiro!$H$7</f>
        <v>10.08</v>
      </c>
      <c r="E11" s="15">
        <f>[7]Fevereiro!$H$8</f>
        <v>13.68</v>
      </c>
      <c r="F11" s="15">
        <f>[7]Fevereiro!$H$9</f>
        <v>13.32</v>
      </c>
      <c r="G11" s="15">
        <f>[7]Fevereiro!$H$10</f>
        <v>13.68</v>
      </c>
      <c r="H11" s="15">
        <f>[7]Fevereiro!$H$11</f>
        <v>16.559999999999999</v>
      </c>
      <c r="I11" s="15">
        <f>[7]Fevereiro!$H$12</f>
        <v>10.8</v>
      </c>
      <c r="J11" s="15">
        <f>[7]Fevereiro!$H$13</f>
        <v>19.440000000000001</v>
      </c>
      <c r="K11" s="15">
        <f>[7]Fevereiro!$H$14</f>
        <v>19.079999999999998</v>
      </c>
      <c r="L11" s="15">
        <f>[7]Fevereiro!$H$15</f>
        <v>13.32</v>
      </c>
      <c r="M11" s="15">
        <f>[7]Fevereiro!$H$16</f>
        <v>9</v>
      </c>
      <c r="N11" s="15">
        <f>[7]Fevereiro!$H$17</f>
        <v>20.52</v>
      </c>
      <c r="O11" s="15">
        <f>[7]Fevereiro!$H$18</f>
        <v>15.120000000000001</v>
      </c>
      <c r="P11" s="15">
        <f>[7]Fevereiro!$H$19</f>
        <v>16.2</v>
      </c>
      <c r="Q11" s="15">
        <f>[7]Fevereiro!$H$20</f>
        <v>10.44</v>
      </c>
      <c r="R11" s="15">
        <f>[7]Fevereiro!$H$21</f>
        <v>12.24</v>
      </c>
      <c r="S11" s="15">
        <f>[7]Fevereiro!$H$22</f>
        <v>12.24</v>
      </c>
      <c r="T11" s="15">
        <f>[7]Fevereiro!$H$23</f>
        <v>19.8</v>
      </c>
      <c r="U11" s="15">
        <f>[7]Fevereiro!$H$24</f>
        <v>16.920000000000002</v>
      </c>
      <c r="V11" s="15">
        <f>[7]Fevereiro!$H$25</f>
        <v>15.120000000000001</v>
      </c>
      <c r="W11" s="15">
        <f>[7]Fevereiro!$H$26</f>
        <v>12.6</v>
      </c>
      <c r="X11" s="15">
        <f>[7]Fevereiro!$H$27</f>
        <v>9.3600000000000012</v>
      </c>
      <c r="Y11" s="15">
        <f>[7]Fevereiro!$H$28</f>
        <v>15.840000000000002</v>
      </c>
      <c r="Z11" s="15">
        <f>[7]Fevereiro!$H$29</f>
        <v>12.24</v>
      </c>
      <c r="AA11" s="15">
        <f>[7]Fevereiro!$H$30</f>
        <v>18</v>
      </c>
      <c r="AB11" s="15">
        <f>[7]Fevereiro!$H$31</f>
        <v>14.4</v>
      </c>
      <c r="AC11" s="15">
        <f>[7]Fevereiro!$H$32</f>
        <v>12.6</v>
      </c>
      <c r="AD11" s="27">
        <f t="shared" si="3"/>
        <v>20.52</v>
      </c>
      <c r="AE11" s="105">
        <f t="shared" si="4"/>
        <v>14.43857142857143</v>
      </c>
    </row>
    <row r="12" spans="1:33" ht="17.100000000000001" customHeight="1" x14ac:dyDescent="0.2">
      <c r="A12" s="131" t="s">
        <v>4</v>
      </c>
      <c r="B12" s="15">
        <f>[8]Fevereiro!$H$5</f>
        <v>13.32</v>
      </c>
      <c r="C12" s="15">
        <f>[8]Fevereiro!$H$6</f>
        <v>10.8</v>
      </c>
      <c r="D12" s="15">
        <f>[8]Fevereiro!$H$7</f>
        <v>11.520000000000001</v>
      </c>
      <c r="E12" s="15">
        <f>[8]Fevereiro!$H$8</f>
        <v>18</v>
      </c>
      <c r="F12" s="15">
        <f>[8]Fevereiro!$H$9</f>
        <v>12.6</v>
      </c>
      <c r="G12" s="15">
        <f>[8]Fevereiro!$H$10</f>
        <v>11.16</v>
      </c>
      <c r="H12" s="15">
        <f>[8]Fevereiro!$H$11</f>
        <v>19.079999999999998</v>
      </c>
      <c r="I12" s="15">
        <f>[8]Fevereiro!$H$12</f>
        <v>21.6</v>
      </c>
      <c r="J12" s="15">
        <f>[8]Fevereiro!$H$13</f>
        <v>13.68</v>
      </c>
      <c r="K12" s="15">
        <f>[8]Fevereiro!$H$14</f>
        <v>24.48</v>
      </c>
      <c r="L12" s="15">
        <f>[8]Fevereiro!$H$15</f>
        <v>14.4</v>
      </c>
      <c r="M12" s="15">
        <f>[8]Fevereiro!$H$16</f>
        <v>15.840000000000002</v>
      </c>
      <c r="N12" s="15">
        <f>[8]Fevereiro!$H$17</f>
        <v>16.920000000000002</v>
      </c>
      <c r="O12" s="15">
        <f>[8]Fevereiro!$H$18</f>
        <v>18.720000000000002</v>
      </c>
      <c r="P12" s="15">
        <f>[8]Fevereiro!$H$19</f>
        <v>19.8</v>
      </c>
      <c r="Q12" s="15">
        <f>[8]Fevereiro!$H$20</f>
        <v>14.4</v>
      </c>
      <c r="R12" s="15">
        <f>[8]Fevereiro!$H$21</f>
        <v>22.68</v>
      </c>
      <c r="S12" s="15">
        <f>[8]Fevereiro!$H$22</f>
        <v>16.2</v>
      </c>
      <c r="T12" s="15">
        <f>[8]Fevereiro!$H$23</f>
        <v>26.28</v>
      </c>
      <c r="U12" s="15">
        <f>[8]Fevereiro!$H$24</f>
        <v>24.12</v>
      </c>
      <c r="V12" s="15">
        <f>[8]Fevereiro!$H$25</f>
        <v>14.04</v>
      </c>
      <c r="W12" s="15">
        <f>[8]Fevereiro!$H$26</f>
        <v>13.68</v>
      </c>
      <c r="X12" s="15">
        <f>[8]Fevereiro!$H$27</f>
        <v>14.4</v>
      </c>
      <c r="Y12" s="15">
        <f>[8]Fevereiro!$H$28</f>
        <v>20.52</v>
      </c>
      <c r="Z12" s="15">
        <f>[8]Fevereiro!$H$29</f>
        <v>13.32</v>
      </c>
      <c r="AA12" s="15">
        <f>[8]Fevereiro!$H$30</f>
        <v>16.920000000000002</v>
      </c>
      <c r="AB12" s="15">
        <f>[8]Fevereiro!$H$31</f>
        <v>12.24</v>
      </c>
      <c r="AC12" s="15">
        <f>[8]Fevereiro!$H$32</f>
        <v>19.440000000000001</v>
      </c>
      <c r="AD12" s="27">
        <f t="shared" si="3"/>
        <v>26.28</v>
      </c>
      <c r="AE12" s="105">
        <f t="shared" si="4"/>
        <v>16.791428571428572</v>
      </c>
      <c r="AG12" s="23" t="s">
        <v>50</v>
      </c>
    </row>
    <row r="13" spans="1:33" ht="17.100000000000001" customHeight="1" x14ac:dyDescent="0.2">
      <c r="A13" s="131" t="s">
        <v>5</v>
      </c>
      <c r="B13" s="15">
        <f>[9]Fevereiro!$H$5</f>
        <v>4.6800000000000006</v>
      </c>
      <c r="C13" s="15">
        <f>[9]Fevereiro!$H$6</f>
        <v>7.9200000000000008</v>
      </c>
      <c r="D13" s="15">
        <f>[9]Fevereiro!$H$7</f>
        <v>7.9200000000000008</v>
      </c>
      <c r="E13" s="15">
        <f>[9]Fevereiro!$H$8</f>
        <v>5.04</v>
      </c>
      <c r="F13" s="15">
        <f>[9]Fevereiro!$H$9</f>
        <v>2.8800000000000003</v>
      </c>
      <c r="G13" s="15">
        <f>[9]Fevereiro!$H$10</f>
        <v>10.08</v>
      </c>
      <c r="H13" s="15">
        <f>[9]Fevereiro!$H$11</f>
        <v>20.16</v>
      </c>
      <c r="I13" s="15">
        <f>[9]Fevereiro!$H$12</f>
        <v>13.68</v>
      </c>
      <c r="J13" s="15">
        <f>[9]Fevereiro!$H$13</f>
        <v>8.64</v>
      </c>
      <c r="K13" s="15">
        <f>[9]Fevereiro!$H$14</f>
        <v>12.24</v>
      </c>
      <c r="L13" s="15">
        <f>[9]Fevereiro!$H$15</f>
        <v>10.08</v>
      </c>
      <c r="M13" s="15">
        <f>[9]Fevereiro!$H$16</f>
        <v>15.48</v>
      </c>
      <c r="N13" s="15">
        <f>[9]Fevereiro!$H$17</f>
        <v>3.24</v>
      </c>
      <c r="O13" s="15">
        <f>[9]Fevereiro!$H$18</f>
        <v>12.96</v>
      </c>
      <c r="P13" s="15">
        <f>[9]Fevereiro!$H$19</f>
        <v>14.04</v>
      </c>
      <c r="Q13" s="15">
        <f>[9]Fevereiro!$H$20</f>
        <v>12.96</v>
      </c>
      <c r="R13" s="15">
        <f>[9]Fevereiro!$H$21</f>
        <v>10.08</v>
      </c>
      <c r="S13" s="15">
        <f>[9]Fevereiro!$H$22</f>
        <v>0</v>
      </c>
      <c r="T13" s="15">
        <f>[9]Fevereiro!$H$23</f>
        <v>13.68</v>
      </c>
      <c r="U13" s="15">
        <f>[9]Fevereiro!$H$24</f>
        <v>15.120000000000001</v>
      </c>
      <c r="V13" s="15">
        <f>[9]Fevereiro!$H$25</f>
        <v>14.76</v>
      </c>
      <c r="W13" s="15">
        <f>[9]Fevereiro!$H$26</f>
        <v>11.16</v>
      </c>
      <c r="X13" s="15">
        <f>[9]Fevereiro!$H$27</f>
        <v>13.68</v>
      </c>
      <c r="Y13" s="15">
        <f>[9]Fevereiro!$H$28</f>
        <v>0</v>
      </c>
      <c r="Z13" s="15">
        <f>[9]Fevereiro!$H$29</f>
        <v>1.4400000000000002</v>
      </c>
      <c r="AA13" s="15">
        <f>[9]Fevereiro!$H$30</f>
        <v>0</v>
      </c>
      <c r="AB13" s="15">
        <f>[9]Fevereiro!$H$31</f>
        <v>0</v>
      </c>
      <c r="AC13" s="15">
        <f>[9]Fevereiro!$H$32</f>
        <v>11.16</v>
      </c>
      <c r="AD13" s="27">
        <f t="shared" si="3"/>
        <v>20.16</v>
      </c>
      <c r="AE13" s="105">
        <f t="shared" si="4"/>
        <v>9.0385714285714283</v>
      </c>
      <c r="AF13" t="s">
        <v>50</v>
      </c>
    </row>
    <row r="14" spans="1:33" ht="17.100000000000001" customHeight="1" x14ac:dyDescent="0.2">
      <c r="A14" s="131" t="s">
        <v>48</v>
      </c>
      <c r="B14" s="15">
        <f>[10]Fevereiro!$H$5</f>
        <v>21.240000000000002</v>
      </c>
      <c r="C14" s="15">
        <f>[10]Fevereiro!$H$6</f>
        <v>15.48</v>
      </c>
      <c r="D14" s="15">
        <f>[10]Fevereiro!$H$7</f>
        <v>14.04</v>
      </c>
      <c r="E14" s="15">
        <f>[10]Fevereiro!$H$8</f>
        <v>16.2</v>
      </c>
      <c r="F14" s="15">
        <f>[10]Fevereiro!$H$9</f>
        <v>15.840000000000002</v>
      </c>
      <c r="G14" s="15">
        <f>[10]Fevereiro!$H$10</f>
        <v>16.559999999999999</v>
      </c>
      <c r="H14" s="15">
        <f>[10]Fevereiro!$H$11</f>
        <v>16.2</v>
      </c>
      <c r="I14" s="15">
        <f>[10]Fevereiro!$H$12</f>
        <v>15.840000000000002</v>
      </c>
      <c r="J14" s="15">
        <f>[10]Fevereiro!$H$13</f>
        <v>20.16</v>
      </c>
      <c r="K14" s="15">
        <f>[10]Fevereiro!$H$14</f>
        <v>20.16</v>
      </c>
      <c r="L14" s="15">
        <f>[10]Fevereiro!$H$15</f>
        <v>20.52</v>
      </c>
      <c r="M14" s="15">
        <f>[10]Fevereiro!$H$16</f>
        <v>17.28</v>
      </c>
      <c r="N14" s="15">
        <f>[10]Fevereiro!$H$17</f>
        <v>22.32</v>
      </c>
      <c r="O14" s="15">
        <f>[10]Fevereiro!$H$18</f>
        <v>19.8</v>
      </c>
      <c r="P14" s="15">
        <f>[10]Fevereiro!$H$19</f>
        <v>17.28</v>
      </c>
      <c r="Q14" s="15">
        <f>[10]Fevereiro!$H$20</f>
        <v>20.16</v>
      </c>
      <c r="R14" s="15">
        <f>[10]Fevereiro!$H$21</f>
        <v>20.16</v>
      </c>
      <c r="S14" s="15">
        <f>[10]Fevereiro!$H$22</f>
        <v>26.64</v>
      </c>
      <c r="T14" s="15">
        <f>[10]Fevereiro!$H$23</f>
        <v>27</v>
      </c>
      <c r="U14" s="15">
        <f>[10]Fevereiro!$H$24</f>
        <v>28.44</v>
      </c>
      <c r="V14" s="15">
        <f>[10]Fevereiro!$H$25</f>
        <v>17.28</v>
      </c>
      <c r="W14" s="15">
        <f>[10]Fevereiro!$H$26</f>
        <v>15.48</v>
      </c>
      <c r="X14" s="15">
        <f>[10]Fevereiro!$H$27</f>
        <v>17.28</v>
      </c>
      <c r="Y14" s="15">
        <f>[10]Fevereiro!$H$28</f>
        <v>17.64</v>
      </c>
      <c r="Z14" s="15">
        <f>[10]Fevereiro!$H$29</f>
        <v>12.96</v>
      </c>
      <c r="AA14" s="15">
        <f>[10]Fevereiro!$H$30</f>
        <v>14.4</v>
      </c>
      <c r="AB14" s="15">
        <f>[10]Fevereiro!$H$31</f>
        <v>19.079999999999998</v>
      </c>
      <c r="AC14" s="15">
        <f>[10]Fevereiro!$H$32</f>
        <v>16.559999999999999</v>
      </c>
      <c r="AD14" s="27">
        <f t="shared" si="3"/>
        <v>28.44</v>
      </c>
      <c r="AE14" s="105">
        <f t="shared" si="4"/>
        <v>18.642857142857139</v>
      </c>
    </row>
    <row r="15" spans="1:33" ht="17.100000000000001" customHeight="1" x14ac:dyDescent="0.2">
      <c r="A15" s="131" t="s">
        <v>6</v>
      </c>
      <c r="B15" s="15">
        <f>[11]Fevereiro!$H$5</f>
        <v>15.840000000000002</v>
      </c>
      <c r="C15" s="15">
        <f>[11]Fevereiro!$H$6</f>
        <v>11.16</v>
      </c>
      <c r="D15" s="15">
        <f>[11]Fevereiro!$H$7</f>
        <v>9.7200000000000006</v>
      </c>
      <c r="E15" s="15">
        <f>[11]Fevereiro!$H$8</f>
        <v>9.3600000000000012</v>
      </c>
      <c r="F15" s="15">
        <f>[11]Fevereiro!$H$9</f>
        <v>8.2799999999999994</v>
      </c>
      <c r="G15" s="15">
        <f>[11]Fevereiro!$H$10</f>
        <v>17.64</v>
      </c>
      <c r="H15" s="15">
        <f>[11]Fevereiro!$H$11</f>
        <v>7.2</v>
      </c>
      <c r="I15" s="15">
        <f>[11]Fevereiro!$H$12</f>
        <v>8.2799999999999994</v>
      </c>
      <c r="J15" s="15">
        <f>[11]Fevereiro!$H$13</f>
        <v>12.6</v>
      </c>
      <c r="K15" s="15">
        <f>[11]Fevereiro!$H$14</f>
        <v>13.32</v>
      </c>
      <c r="L15" s="15">
        <f>[11]Fevereiro!$H$15</f>
        <v>16.2</v>
      </c>
      <c r="M15" s="15">
        <f>[11]Fevereiro!$H$16</f>
        <v>9.7200000000000006</v>
      </c>
      <c r="N15" s="15">
        <f>[11]Fevereiro!$H$17</f>
        <v>9.3600000000000012</v>
      </c>
      <c r="O15" s="15">
        <f>[11]Fevereiro!$H$18</f>
        <v>10.8</v>
      </c>
      <c r="P15" s="15">
        <f>[11]Fevereiro!$H$19</f>
        <v>13.68</v>
      </c>
      <c r="Q15" s="15">
        <f>[11]Fevereiro!$H$20</f>
        <v>7.9200000000000008</v>
      </c>
      <c r="R15" s="15">
        <f>[11]Fevereiro!$H$21</f>
        <v>9.3600000000000012</v>
      </c>
      <c r="S15" s="15">
        <f>[11]Fevereiro!$H$22</f>
        <v>8.2799999999999994</v>
      </c>
      <c r="T15" s="15">
        <f>[11]Fevereiro!$H$23</f>
        <v>22.32</v>
      </c>
      <c r="U15" s="15">
        <f>[11]Fevereiro!$H$24</f>
        <v>17.28</v>
      </c>
      <c r="V15" s="15">
        <f>[11]Fevereiro!$H$25</f>
        <v>9</v>
      </c>
      <c r="W15" s="15">
        <f>[11]Fevereiro!$H$26</f>
        <v>13.32</v>
      </c>
      <c r="X15" s="15">
        <f>[11]Fevereiro!$H$27</f>
        <v>10.08</v>
      </c>
      <c r="Y15" s="15">
        <f>[11]Fevereiro!$H$28</f>
        <v>9.7200000000000006</v>
      </c>
      <c r="Z15" s="15">
        <f>[11]Fevereiro!$H$29</f>
        <v>7.9200000000000008</v>
      </c>
      <c r="AA15" s="15">
        <f>[11]Fevereiro!$H$30</f>
        <v>6.12</v>
      </c>
      <c r="AB15" s="15">
        <f>[11]Fevereiro!$H$31</f>
        <v>15.48</v>
      </c>
      <c r="AC15" s="15">
        <f>[11]Fevereiro!$H$32</f>
        <v>11.16</v>
      </c>
      <c r="AD15" s="27">
        <f t="shared" si="3"/>
        <v>22.32</v>
      </c>
      <c r="AE15" s="105">
        <f t="shared" si="4"/>
        <v>11.468571428571433</v>
      </c>
    </row>
    <row r="16" spans="1:33" ht="17.100000000000001" customHeight="1" x14ac:dyDescent="0.2">
      <c r="A16" s="131" t="s">
        <v>7</v>
      </c>
      <c r="B16" s="15">
        <f>[12]Fevereiro!$H$5</f>
        <v>11.16</v>
      </c>
      <c r="C16" s="15">
        <f>[12]Fevereiro!$H$6</f>
        <v>3.6</v>
      </c>
      <c r="D16" s="15">
        <f>[12]Fevereiro!$H$7</f>
        <v>2.52</v>
      </c>
      <c r="E16" s="15">
        <f>[12]Fevereiro!$H$8</f>
        <v>11.520000000000001</v>
      </c>
      <c r="F16" s="15">
        <f>[12]Fevereiro!$H$9</f>
        <v>5.4</v>
      </c>
      <c r="G16" s="15">
        <f>[12]Fevereiro!$H$10</f>
        <v>2.16</v>
      </c>
      <c r="H16" s="15">
        <f>[12]Fevereiro!$H$11</f>
        <v>3.6</v>
      </c>
      <c r="I16" s="15">
        <f>[12]Fevereiro!$H$12</f>
        <v>3.6</v>
      </c>
      <c r="J16" s="15">
        <f>[12]Fevereiro!$H$13</f>
        <v>5.04</v>
      </c>
      <c r="K16" s="15">
        <f>[12]Fevereiro!$H$14</f>
        <v>1.08</v>
      </c>
      <c r="L16" s="15">
        <f>[12]Fevereiro!$H$15</f>
        <v>4.6800000000000006</v>
      </c>
      <c r="M16" s="15">
        <f>[12]Fevereiro!$H$16</f>
        <v>1.08</v>
      </c>
      <c r="N16" s="15">
        <f>[12]Fevereiro!$H$17</f>
        <v>1.4400000000000002</v>
      </c>
      <c r="O16" s="15">
        <f>[12]Fevereiro!$H$18</f>
        <v>2.52</v>
      </c>
      <c r="P16" s="15">
        <f>[12]Fevereiro!$H$19</f>
        <v>0.72000000000000008</v>
      </c>
      <c r="Q16" s="15">
        <f>[12]Fevereiro!$H$20</f>
        <v>6.48</v>
      </c>
      <c r="R16" s="15">
        <f>[12]Fevereiro!$H$21</f>
        <v>10.8</v>
      </c>
      <c r="S16" s="15">
        <f>[12]Fevereiro!$H$22</f>
        <v>2.52</v>
      </c>
      <c r="T16" s="15">
        <f>[12]Fevereiro!$H$23</f>
        <v>14.4</v>
      </c>
      <c r="U16" s="15">
        <f>[12]Fevereiro!$H$24</f>
        <v>1.08</v>
      </c>
      <c r="V16" s="15">
        <f>[12]Fevereiro!$H$25</f>
        <v>2.16</v>
      </c>
      <c r="W16" s="15">
        <f>[12]Fevereiro!$H$26</f>
        <v>4.6800000000000006</v>
      </c>
      <c r="X16" s="15">
        <f>[12]Fevereiro!$H$27</f>
        <v>0</v>
      </c>
      <c r="Y16" s="15">
        <f>[12]Fevereiro!$H$28</f>
        <v>2.8800000000000003</v>
      </c>
      <c r="Z16" s="15">
        <f>[12]Fevereiro!$H$29</f>
        <v>4.32</v>
      </c>
      <c r="AA16" s="15">
        <f>[12]Fevereiro!$H$30</f>
        <v>8.2799999999999994</v>
      </c>
      <c r="AB16" s="15">
        <f>[12]Fevereiro!$H$31</f>
        <v>2.8800000000000003</v>
      </c>
      <c r="AC16" s="15">
        <f>[12]Fevereiro!$H$32</f>
        <v>1.4400000000000002</v>
      </c>
      <c r="AD16" s="27">
        <f t="shared" si="3"/>
        <v>14.4</v>
      </c>
      <c r="AE16" s="105">
        <f t="shared" si="4"/>
        <v>4.3585714285714285</v>
      </c>
    </row>
    <row r="17" spans="1:35" ht="17.100000000000001" customHeight="1" x14ac:dyDescent="0.2">
      <c r="A17" s="131" t="s">
        <v>8</v>
      </c>
      <c r="B17" s="15">
        <f>[13]Fevereiro!$H$5</f>
        <v>16.559999999999999</v>
      </c>
      <c r="C17" s="15">
        <f>[13]Fevereiro!$H$6</f>
        <v>5.04</v>
      </c>
      <c r="D17" s="15">
        <f>[13]Fevereiro!$H$7</f>
        <v>10.44</v>
      </c>
      <c r="E17" s="15">
        <f>[13]Fevereiro!$H$8</f>
        <v>11.520000000000001</v>
      </c>
      <c r="F17" s="15">
        <f>[13]Fevereiro!$H$9</f>
        <v>16.2</v>
      </c>
      <c r="G17" s="15">
        <f>[13]Fevereiro!$H$10</f>
        <v>10.44</v>
      </c>
      <c r="H17" s="15">
        <f>[13]Fevereiro!$H$11</f>
        <v>12.6</v>
      </c>
      <c r="I17" s="15">
        <f>[13]Fevereiro!$H$12</f>
        <v>13.32</v>
      </c>
      <c r="J17" s="15">
        <f>[13]Fevereiro!$H$13</f>
        <v>23.759999999999998</v>
      </c>
      <c r="K17" s="15">
        <f>[13]Fevereiro!$H$14</f>
        <v>24.840000000000003</v>
      </c>
      <c r="L17" s="15">
        <f>[13]Fevereiro!$H$15</f>
        <v>6.48</v>
      </c>
      <c r="M17" s="15">
        <f>[13]Fevereiro!$H$16</f>
        <v>9.3600000000000012</v>
      </c>
      <c r="N17" s="15">
        <f>[13]Fevereiro!$H$17</f>
        <v>8.2799999999999994</v>
      </c>
      <c r="O17" s="15">
        <f>[13]Fevereiro!$H$18</f>
        <v>15.120000000000001</v>
      </c>
      <c r="P17" s="15">
        <f>[13]Fevereiro!$H$19</f>
        <v>18.720000000000002</v>
      </c>
      <c r="Q17" s="15">
        <f>[13]Fevereiro!$H$20</f>
        <v>15.48</v>
      </c>
      <c r="R17" s="15">
        <f>[13]Fevereiro!$H$21</f>
        <v>16.2</v>
      </c>
      <c r="S17" s="15">
        <f>[13]Fevereiro!$H$22</f>
        <v>25.56</v>
      </c>
      <c r="T17" s="15">
        <f>[13]Fevereiro!$H$23</f>
        <v>16.920000000000002</v>
      </c>
      <c r="U17" s="15">
        <f>[13]Fevereiro!$H$24</f>
        <v>10.8</v>
      </c>
      <c r="V17" s="15">
        <f>[13]Fevereiro!$H$25</f>
        <v>10.8</v>
      </c>
      <c r="W17" s="15">
        <f>[13]Fevereiro!$H$26</f>
        <v>14.76</v>
      </c>
      <c r="X17" s="15">
        <f>[13]Fevereiro!$H$27</f>
        <v>10.44</v>
      </c>
      <c r="Y17" s="15">
        <f>[13]Fevereiro!$H$28</f>
        <v>19.079999999999998</v>
      </c>
      <c r="Z17" s="15">
        <f>[13]Fevereiro!$H$29</f>
        <v>11.16</v>
      </c>
      <c r="AA17" s="15">
        <f>[13]Fevereiro!$H$30</f>
        <v>1.4400000000000002</v>
      </c>
      <c r="AB17" s="15">
        <f>[13]Fevereiro!$H$31</f>
        <v>18</v>
      </c>
      <c r="AC17" s="15">
        <f>[13]Fevereiro!$H$32</f>
        <v>5.04</v>
      </c>
      <c r="AD17" s="27">
        <f t="shared" si="3"/>
        <v>25.56</v>
      </c>
      <c r="AE17" s="105">
        <f t="shared" si="4"/>
        <v>13.512857142857143</v>
      </c>
    </row>
    <row r="18" spans="1:35" ht="17.100000000000001" customHeight="1" x14ac:dyDescent="0.2">
      <c r="A18" s="131" t="s">
        <v>9</v>
      </c>
      <c r="B18" s="15">
        <f>[14]Fevereiro!$H$5</f>
        <v>15.120000000000001</v>
      </c>
      <c r="C18" s="15">
        <f>[14]Fevereiro!$H$6</f>
        <v>14.4</v>
      </c>
      <c r="D18" s="15">
        <f>[14]Fevereiro!$H$7</f>
        <v>17.64</v>
      </c>
      <c r="E18" s="15">
        <f>[14]Fevereiro!$H$8</f>
        <v>22.32</v>
      </c>
      <c r="F18" s="15">
        <f>[14]Fevereiro!$H$9</f>
        <v>14.76</v>
      </c>
      <c r="G18" s="15">
        <f>[14]Fevereiro!$H$10</f>
        <v>11.520000000000001</v>
      </c>
      <c r="H18" s="15">
        <f>[14]Fevereiro!$H$11</f>
        <v>15.840000000000002</v>
      </c>
      <c r="I18" s="15">
        <f>[14]Fevereiro!$H$12</f>
        <v>14.76</v>
      </c>
      <c r="J18" s="15">
        <f>[14]Fevereiro!$H$13</f>
        <v>17.64</v>
      </c>
      <c r="K18" s="15">
        <f>[14]Fevereiro!$H$14</f>
        <v>15.120000000000001</v>
      </c>
      <c r="L18" s="15">
        <f>[14]Fevereiro!$H$15</f>
        <v>19.079999999999998</v>
      </c>
      <c r="M18" s="15">
        <f>[14]Fevereiro!$H$16</f>
        <v>16.559999999999999</v>
      </c>
      <c r="N18" s="15">
        <f>[14]Fevereiro!$H$17</f>
        <v>12.6</v>
      </c>
      <c r="O18" s="15">
        <f>[14]Fevereiro!$H$18</f>
        <v>13.68</v>
      </c>
      <c r="P18" s="15">
        <f>[14]Fevereiro!$H$19</f>
        <v>20.88</v>
      </c>
      <c r="Q18" s="15">
        <f>[14]Fevereiro!$H$20</f>
        <v>14.04</v>
      </c>
      <c r="R18" s="15">
        <f>[14]Fevereiro!$H$21</f>
        <v>17.64</v>
      </c>
      <c r="S18" s="15">
        <f>[14]Fevereiro!$H$22</f>
        <v>13.68</v>
      </c>
      <c r="T18" s="15">
        <f>[14]Fevereiro!$H$23</f>
        <v>13.32</v>
      </c>
      <c r="U18" s="15">
        <f>[14]Fevereiro!$H$24</f>
        <v>17.28</v>
      </c>
      <c r="V18" s="15">
        <f>[14]Fevereiro!$H$25</f>
        <v>14.76</v>
      </c>
      <c r="W18" s="15">
        <f>[14]Fevereiro!$H$26</f>
        <v>18.36</v>
      </c>
      <c r="X18" s="15">
        <f>[14]Fevereiro!$H$27</f>
        <v>11.520000000000001</v>
      </c>
      <c r="Y18" s="15">
        <f>[14]Fevereiro!$H$28</f>
        <v>15.120000000000001</v>
      </c>
      <c r="Z18" s="15">
        <f>[14]Fevereiro!$H$29</f>
        <v>13.32</v>
      </c>
      <c r="AA18" s="15">
        <f>[14]Fevereiro!$H$30</f>
        <v>14.4</v>
      </c>
      <c r="AB18" s="15">
        <f>[14]Fevereiro!$H$31</f>
        <v>15.120000000000001</v>
      </c>
      <c r="AC18" s="15">
        <f>[14]Fevereiro!$H$32</f>
        <v>27.720000000000002</v>
      </c>
      <c r="AD18" s="27">
        <f t="shared" si="3"/>
        <v>27.720000000000002</v>
      </c>
      <c r="AE18" s="105">
        <f t="shared" si="4"/>
        <v>16.007142857142856</v>
      </c>
    </row>
    <row r="19" spans="1:35" ht="17.100000000000001" customHeight="1" x14ac:dyDescent="0.2">
      <c r="A19" s="131" t="s">
        <v>47</v>
      </c>
      <c r="B19" s="15">
        <f>[15]Fevereiro!$H$5</f>
        <v>8.2799999999999994</v>
      </c>
      <c r="C19" s="15">
        <f>[15]Fevereiro!$H$6</f>
        <v>9.7200000000000006</v>
      </c>
      <c r="D19" s="15">
        <f>[15]Fevereiro!$H$7</f>
        <v>7.5600000000000005</v>
      </c>
      <c r="E19" s="15">
        <f>[15]Fevereiro!$H$8</f>
        <v>8.64</v>
      </c>
      <c r="F19" s="15">
        <f>[15]Fevereiro!$H$9</f>
        <v>9</v>
      </c>
      <c r="G19" s="15">
        <f>[15]Fevereiro!$H$10</f>
        <v>13.68</v>
      </c>
      <c r="H19" s="15">
        <f>[15]Fevereiro!$H$11</f>
        <v>12.6</v>
      </c>
      <c r="I19" s="15">
        <f>[15]Fevereiro!$H$12</f>
        <v>13.68</v>
      </c>
      <c r="J19" s="15">
        <f>[15]Fevereiro!$H$13</f>
        <v>16.2</v>
      </c>
      <c r="K19" s="15">
        <f>[15]Fevereiro!$H$14</f>
        <v>15.120000000000001</v>
      </c>
      <c r="L19" s="15">
        <f>[15]Fevereiro!$H$15</f>
        <v>9.7200000000000006</v>
      </c>
      <c r="M19" s="15" t="str">
        <f>[15]Fevereiro!$H$16</f>
        <v>*</v>
      </c>
      <c r="N19" s="15">
        <f>[15]Fevereiro!$H$17</f>
        <v>14.4</v>
      </c>
      <c r="O19" s="15">
        <f>[15]Fevereiro!$H$18</f>
        <v>10.44</v>
      </c>
      <c r="P19" s="15">
        <f>[15]Fevereiro!$H$19</f>
        <v>12.6</v>
      </c>
      <c r="Q19" s="15">
        <f>[15]Fevereiro!$H$20</f>
        <v>13.32</v>
      </c>
      <c r="R19" s="15">
        <f>[15]Fevereiro!$H$21</f>
        <v>10.8</v>
      </c>
      <c r="S19" s="15">
        <f>[15]Fevereiro!$H$22</f>
        <v>14.76</v>
      </c>
      <c r="T19" s="15">
        <f>[15]Fevereiro!$H$23</f>
        <v>18</v>
      </c>
      <c r="U19" s="15">
        <f>[15]Fevereiro!$H$24</f>
        <v>10.44</v>
      </c>
      <c r="V19" s="15">
        <f>[15]Fevereiro!$H$25</f>
        <v>8.2799999999999994</v>
      </c>
      <c r="W19" s="15">
        <f>[15]Fevereiro!$H$26</f>
        <v>9.3600000000000012</v>
      </c>
      <c r="X19" s="15">
        <f>[15]Fevereiro!$H$27</f>
        <v>6.84</v>
      </c>
      <c r="Y19" s="15">
        <f>[15]Fevereiro!$H$28</f>
        <v>4.6800000000000006</v>
      </c>
      <c r="Z19" s="15">
        <f>[15]Fevereiro!$H$29</f>
        <v>8.64</v>
      </c>
      <c r="AA19" s="15" t="str">
        <f>[15]Fevereiro!$H$30</f>
        <v>*</v>
      </c>
      <c r="AB19" s="15">
        <f>[15]Fevereiro!$H$31</f>
        <v>13.68</v>
      </c>
      <c r="AC19" s="15">
        <f>[15]Fevereiro!$H$32</f>
        <v>12.6</v>
      </c>
      <c r="AD19" s="27">
        <f t="shared" si="3"/>
        <v>18</v>
      </c>
      <c r="AE19" s="105">
        <f t="shared" si="4"/>
        <v>11.270769230769231</v>
      </c>
    </row>
    <row r="20" spans="1:35" ht="17.100000000000001" customHeight="1" x14ac:dyDescent="0.2">
      <c r="A20" s="131" t="s">
        <v>10</v>
      </c>
      <c r="B20" s="15">
        <f>[16]Fevereiro!$H$5</f>
        <v>18.720000000000002</v>
      </c>
      <c r="C20" s="15">
        <f>[16]Fevereiro!$H$6</f>
        <v>7.5600000000000005</v>
      </c>
      <c r="D20" s="15">
        <f>[16]Fevereiro!$H$7</f>
        <v>11.520000000000001</v>
      </c>
      <c r="E20" s="15">
        <f>[16]Fevereiro!$H$8</f>
        <v>12.24</v>
      </c>
      <c r="F20" s="15">
        <f>[16]Fevereiro!$H$9</f>
        <v>12.6</v>
      </c>
      <c r="G20" s="15">
        <f>[16]Fevereiro!$H$10</f>
        <v>7.9200000000000008</v>
      </c>
      <c r="H20" s="15">
        <f>[16]Fevereiro!$H$11</f>
        <v>20.16</v>
      </c>
      <c r="I20" s="15">
        <f>[16]Fevereiro!$H$12</f>
        <v>10.8</v>
      </c>
      <c r="J20" s="15">
        <f>[16]Fevereiro!$H$13</f>
        <v>17.64</v>
      </c>
      <c r="K20" s="15">
        <f>[16]Fevereiro!$H$14</f>
        <v>12.24</v>
      </c>
      <c r="L20" s="15">
        <f>[16]Fevereiro!$H$15</f>
        <v>9</v>
      </c>
      <c r="M20" s="15">
        <f>[16]Fevereiro!$H$16</f>
        <v>10.8</v>
      </c>
      <c r="N20" s="15">
        <f>[16]Fevereiro!$H$17</f>
        <v>10.08</v>
      </c>
      <c r="O20" s="15">
        <f>[16]Fevereiro!$H$18</f>
        <v>16.920000000000002</v>
      </c>
      <c r="P20" s="15">
        <f>[16]Fevereiro!$H$19</f>
        <v>15.840000000000002</v>
      </c>
      <c r="Q20" s="15">
        <f>[16]Fevereiro!$H$20</f>
        <v>13.68</v>
      </c>
      <c r="R20" s="15">
        <f>[16]Fevereiro!$H$21</f>
        <v>17.64</v>
      </c>
      <c r="S20" s="15">
        <f>[16]Fevereiro!$H$22</f>
        <v>11.520000000000001</v>
      </c>
      <c r="T20" s="15">
        <f>[16]Fevereiro!$H$23</f>
        <v>14.76</v>
      </c>
      <c r="U20" s="15">
        <f>[16]Fevereiro!$H$24</f>
        <v>11.16</v>
      </c>
      <c r="V20" s="15">
        <f>[16]Fevereiro!$H$25</f>
        <v>13.32</v>
      </c>
      <c r="W20" s="15">
        <f>[16]Fevereiro!$H$26</f>
        <v>13.32</v>
      </c>
      <c r="X20" s="15">
        <f>[16]Fevereiro!$H$27</f>
        <v>8.64</v>
      </c>
      <c r="Y20" s="15">
        <f>[16]Fevereiro!$H$28</f>
        <v>11.879999999999999</v>
      </c>
      <c r="Z20" s="15">
        <f>[16]Fevereiro!$H$29</f>
        <v>12.96</v>
      </c>
      <c r="AA20" s="15">
        <f>[16]Fevereiro!$H$30</f>
        <v>11.879999999999999</v>
      </c>
      <c r="AB20" s="15">
        <f>[16]Fevereiro!$H$31</f>
        <v>13.68</v>
      </c>
      <c r="AC20" s="15">
        <f>[16]Fevereiro!$H$32</f>
        <v>13.68</v>
      </c>
      <c r="AD20" s="27">
        <f t="shared" si="3"/>
        <v>20.16</v>
      </c>
      <c r="AE20" s="105">
        <f t="shared" si="4"/>
        <v>12.934285714285716</v>
      </c>
      <c r="AH20" t="s">
        <v>50</v>
      </c>
    </row>
    <row r="21" spans="1:35" ht="17.100000000000001" customHeight="1" x14ac:dyDescent="0.2">
      <c r="A21" s="131" t="s">
        <v>11</v>
      </c>
      <c r="B21" s="15">
        <f>[17]Fevereiro!$H$5</f>
        <v>12.6</v>
      </c>
      <c r="C21" s="15">
        <f>[17]Fevereiro!$H$6</f>
        <v>11.520000000000001</v>
      </c>
      <c r="D21" s="15">
        <f>[17]Fevereiro!$H$7</f>
        <v>11.16</v>
      </c>
      <c r="E21" s="15">
        <f>[17]Fevereiro!$H$8</f>
        <v>12.6</v>
      </c>
      <c r="F21" s="15">
        <f>[17]Fevereiro!$H$9</f>
        <v>11.16</v>
      </c>
      <c r="G21" s="15">
        <f>[17]Fevereiro!$H$10</f>
        <v>7.9200000000000008</v>
      </c>
      <c r="H21" s="15">
        <f>[17]Fevereiro!$H$11</f>
        <v>10.44</v>
      </c>
      <c r="I21" s="15">
        <f>[17]Fevereiro!$H$12</f>
        <v>8.2799999999999994</v>
      </c>
      <c r="J21" s="15">
        <f>[17]Fevereiro!$H$13</f>
        <v>7.2</v>
      </c>
      <c r="K21" s="15">
        <f>[17]Fevereiro!$H$14</f>
        <v>11.16</v>
      </c>
      <c r="L21" s="15">
        <f>[17]Fevereiro!$H$15</f>
        <v>19.079999999999998</v>
      </c>
      <c r="M21" s="15">
        <f>[17]Fevereiro!$H$16</f>
        <v>9</v>
      </c>
      <c r="N21" s="15">
        <f>[17]Fevereiro!$H$17</f>
        <v>9.7200000000000006</v>
      </c>
      <c r="O21" s="15">
        <f>[17]Fevereiro!$H$18</f>
        <v>11.879999999999999</v>
      </c>
      <c r="P21" s="15">
        <f>[17]Fevereiro!$H$19</f>
        <v>13.32</v>
      </c>
      <c r="Q21" s="15">
        <f>[17]Fevereiro!$H$20</f>
        <v>10.08</v>
      </c>
      <c r="R21" s="15">
        <f>[17]Fevereiro!$H$21</f>
        <v>9.7200000000000006</v>
      </c>
      <c r="S21" s="15">
        <f>[17]Fevereiro!$H$22</f>
        <v>8.2799999999999994</v>
      </c>
      <c r="T21" s="15">
        <f>[17]Fevereiro!$H$23</f>
        <v>3.9600000000000004</v>
      </c>
      <c r="U21" s="15">
        <f>[17]Fevereiro!$H$24</f>
        <v>5.7600000000000007</v>
      </c>
      <c r="V21" s="15">
        <f>[17]Fevereiro!$H$25</f>
        <v>12.24</v>
      </c>
      <c r="W21" s="15">
        <f>[17]Fevereiro!$H$26</f>
        <v>11.520000000000001</v>
      </c>
      <c r="X21" s="15">
        <f>[17]Fevereiro!$H$27</f>
        <v>8.2799999999999994</v>
      </c>
      <c r="Y21" s="15">
        <f>[17]Fevereiro!$H$28</f>
        <v>10.8</v>
      </c>
      <c r="Z21" s="15">
        <f>[17]Fevereiro!$H$29</f>
        <v>10.08</v>
      </c>
      <c r="AA21" s="15">
        <f>[17]Fevereiro!$H$30</f>
        <v>8.64</v>
      </c>
      <c r="AB21" s="15">
        <f>[17]Fevereiro!$H$31</f>
        <v>8.2799999999999994</v>
      </c>
      <c r="AC21" s="15">
        <f>[17]Fevereiro!$H$32</f>
        <v>9.3600000000000012</v>
      </c>
      <c r="AD21" s="27">
        <f t="shared" si="3"/>
        <v>19.079999999999998</v>
      </c>
      <c r="AE21" s="105">
        <f t="shared" si="4"/>
        <v>10.144285714285715</v>
      </c>
    </row>
    <row r="22" spans="1:35" ht="17.100000000000001" customHeight="1" x14ac:dyDescent="0.2">
      <c r="A22" s="131" t="s">
        <v>12</v>
      </c>
      <c r="B22" s="15">
        <f>[18]Fevereiro!$H$5</f>
        <v>6.84</v>
      </c>
      <c r="C22" s="15">
        <f>[18]Fevereiro!$H$6</f>
        <v>6.84</v>
      </c>
      <c r="D22" s="15">
        <f>[18]Fevereiro!$H$7</f>
        <v>7.9200000000000008</v>
      </c>
      <c r="E22" s="15">
        <f>[18]Fevereiro!$H$8</f>
        <v>10.08</v>
      </c>
      <c r="F22" s="15">
        <f>[18]Fevereiro!$H$9</f>
        <v>8.64</v>
      </c>
      <c r="G22" s="15">
        <f>[18]Fevereiro!$H$10</f>
        <v>12.24</v>
      </c>
      <c r="H22" s="15">
        <f>[18]Fevereiro!$H$11</f>
        <v>7.5600000000000005</v>
      </c>
      <c r="I22" s="15">
        <f>[18]Fevereiro!$H$12</f>
        <v>15.120000000000001</v>
      </c>
      <c r="J22" s="15">
        <f>[18]Fevereiro!$H$13</f>
        <v>11.879999999999999</v>
      </c>
      <c r="K22" s="15">
        <f>[18]Fevereiro!$H$14</f>
        <v>21.240000000000002</v>
      </c>
      <c r="L22" s="15">
        <f>[18]Fevereiro!$H$15</f>
        <v>11.879999999999999</v>
      </c>
      <c r="M22" s="15">
        <f>[18]Fevereiro!$H$16</f>
        <v>7.9200000000000008</v>
      </c>
      <c r="N22" s="15">
        <f>[18]Fevereiro!$H$17</f>
        <v>9.3600000000000012</v>
      </c>
      <c r="O22" s="15">
        <f>[18]Fevereiro!$H$18</f>
        <v>9.3600000000000012</v>
      </c>
      <c r="P22" s="15">
        <f>[18]Fevereiro!$H$19</f>
        <v>6.84</v>
      </c>
      <c r="Q22" s="15">
        <f>[18]Fevereiro!$H$20</f>
        <v>11.520000000000001</v>
      </c>
      <c r="R22" s="15">
        <f>[18]Fevereiro!$H$21</f>
        <v>10.8</v>
      </c>
      <c r="S22" s="15">
        <f>[18]Fevereiro!$H$22</f>
        <v>9.7200000000000006</v>
      </c>
      <c r="T22" s="15">
        <f>[18]Fevereiro!$H$23</f>
        <v>14.76</v>
      </c>
      <c r="U22" s="15">
        <f>[18]Fevereiro!$H$24</f>
        <v>10.8</v>
      </c>
      <c r="V22" s="15">
        <f>[18]Fevereiro!$H$25</f>
        <v>6.48</v>
      </c>
      <c r="W22" s="15">
        <f>[18]Fevereiro!$H$26</f>
        <v>8.64</v>
      </c>
      <c r="X22" s="15">
        <f>[18]Fevereiro!$H$27</f>
        <v>6.48</v>
      </c>
      <c r="Y22" s="15">
        <f>[18]Fevereiro!$H$28</f>
        <v>11.16</v>
      </c>
      <c r="Z22" s="15">
        <f>[18]Fevereiro!$H$29</f>
        <v>7.9200000000000008</v>
      </c>
      <c r="AA22" s="15">
        <f>[18]Fevereiro!$H$30</f>
        <v>10.8</v>
      </c>
      <c r="AB22" s="15">
        <f>[18]Fevereiro!$H$31</f>
        <v>10.08</v>
      </c>
      <c r="AC22" s="15">
        <f>[18]Fevereiro!$H$32</f>
        <v>7.9200000000000008</v>
      </c>
      <c r="AD22" s="27">
        <f t="shared" si="3"/>
        <v>21.240000000000002</v>
      </c>
      <c r="AE22" s="105">
        <f t="shared" si="4"/>
        <v>10.028571428571428</v>
      </c>
    </row>
    <row r="23" spans="1:35" ht="17.100000000000001" customHeight="1" x14ac:dyDescent="0.2">
      <c r="A23" s="131" t="s">
        <v>13</v>
      </c>
      <c r="B23" s="15">
        <f>[19]Fevereiro!$H$5</f>
        <v>14.04</v>
      </c>
      <c r="C23" s="15">
        <f>[19]Fevereiro!$H$6</f>
        <v>0</v>
      </c>
      <c r="D23" s="15">
        <f>[19]Fevereiro!$H$7</f>
        <v>13.32</v>
      </c>
      <c r="E23" s="15">
        <f>[19]Fevereiro!$H$8</f>
        <v>14.04</v>
      </c>
      <c r="F23" s="15">
        <f>[19]Fevereiro!$H$9</f>
        <v>0.36000000000000004</v>
      </c>
      <c r="G23" s="15">
        <f>[19]Fevereiro!$H$10</f>
        <v>14.04</v>
      </c>
      <c r="H23" s="15">
        <f>[19]Fevereiro!$H$11</f>
        <v>16.559999999999999</v>
      </c>
      <c r="I23" s="15">
        <f>[19]Fevereiro!$H$12</f>
        <v>20.16</v>
      </c>
      <c r="J23" s="15">
        <f>[19]Fevereiro!$H$13</f>
        <v>13.32</v>
      </c>
      <c r="K23" s="15">
        <f>[19]Fevereiro!$H$14</f>
        <v>17.28</v>
      </c>
      <c r="L23" s="15">
        <f>[19]Fevereiro!$H$15</f>
        <v>0.36000000000000004</v>
      </c>
      <c r="M23" s="15">
        <f>[19]Fevereiro!$H$16</f>
        <v>1.4400000000000002</v>
      </c>
      <c r="N23" s="15">
        <f>[19]Fevereiro!$H$17</f>
        <v>6.48</v>
      </c>
      <c r="O23" s="15">
        <f>[19]Fevereiro!$H$18</f>
        <v>11.520000000000001</v>
      </c>
      <c r="P23" s="15">
        <f>[19]Fevereiro!$H$19</f>
        <v>10.08</v>
      </c>
      <c r="Q23" s="15">
        <f>[19]Fevereiro!$H$20</f>
        <v>3.6</v>
      </c>
      <c r="R23" s="15">
        <f>[19]Fevereiro!$H$21</f>
        <v>2.8800000000000003</v>
      </c>
      <c r="S23" s="15">
        <f>[19]Fevereiro!$H$22</f>
        <v>0</v>
      </c>
      <c r="T23" s="15">
        <f>[19]Fevereiro!$H$23</f>
        <v>19.079999999999998</v>
      </c>
      <c r="U23" s="15">
        <f>[19]Fevereiro!$H$24</f>
        <v>19.079999999999998</v>
      </c>
      <c r="V23" s="15">
        <f>[19]Fevereiro!$H$25</f>
        <v>6.84</v>
      </c>
      <c r="W23" s="15">
        <f>[19]Fevereiro!$H$26</f>
        <v>14.4</v>
      </c>
      <c r="X23" s="15">
        <f>[19]Fevereiro!$H$27</f>
        <v>12.24</v>
      </c>
      <c r="Y23" s="15">
        <f>[19]Fevereiro!$H$28</f>
        <v>14.76</v>
      </c>
      <c r="Z23" s="15">
        <f>[19]Fevereiro!$H$29</f>
        <v>0.36000000000000004</v>
      </c>
      <c r="AA23" s="15">
        <f>[19]Fevereiro!$H$30</f>
        <v>3.9600000000000004</v>
      </c>
      <c r="AB23" s="15">
        <f>[19]Fevereiro!$H$31</f>
        <v>12.96</v>
      </c>
      <c r="AC23" s="15">
        <f>[19]Fevereiro!$H$32</f>
        <v>14.04</v>
      </c>
      <c r="AD23" s="27">
        <f t="shared" si="3"/>
        <v>20.16</v>
      </c>
      <c r="AE23" s="105">
        <f t="shared" si="4"/>
        <v>9.9000000000000021</v>
      </c>
      <c r="AH23" t="s">
        <v>50</v>
      </c>
    </row>
    <row r="24" spans="1:35" ht="17.100000000000001" customHeight="1" x14ac:dyDescent="0.2">
      <c r="A24" s="131" t="s">
        <v>14</v>
      </c>
      <c r="B24" s="15">
        <f>[20]Fevereiro!$H$5</f>
        <v>13.68</v>
      </c>
      <c r="C24" s="15">
        <f>[20]Fevereiro!$H$6</f>
        <v>15.120000000000001</v>
      </c>
      <c r="D24" s="15">
        <f>[20]Fevereiro!$H$7</f>
        <v>16.920000000000002</v>
      </c>
      <c r="E24" s="15">
        <f>[20]Fevereiro!$H$8</f>
        <v>14.04</v>
      </c>
      <c r="F24" s="15">
        <f>[20]Fevereiro!$H$9</f>
        <v>13.68</v>
      </c>
      <c r="G24" s="15">
        <f>[20]Fevereiro!$H$10</f>
        <v>11.520000000000001</v>
      </c>
      <c r="H24" s="15">
        <f>[20]Fevereiro!$H$11</f>
        <v>14.4</v>
      </c>
      <c r="I24" s="15">
        <f>[20]Fevereiro!$H$12</f>
        <v>12.6</v>
      </c>
      <c r="J24" s="15">
        <f>[20]Fevereiro!$H$13</f>
        <v>14.04</v>
      </c>
      <c r="K24" s="15">
        <f>[20]Fevereiro!$H$14</f>
        <v>17.64</v>
      </c>
      <c r="L24" s="15">
        <f>[20]Fevereiro!$H$15</f>
        <v>16.559999999999999</v>
      </c>
      <c r="M24" s="15">
        <f>[20]Fevereiro!$H$16</f>
        <v>14.76</v>
      </c>
      <c r="N24" s="15">
        <f>[20]Fevereiro!$H$17</f>
        <v>23.400000000000002</v>
      </c>
      <c r="O24" s="15">
        <f>[20]Fevereiro!$H$18</f>
        <v>19.440000000000001</v>
      </c>
      <c r="P24" s="15">
        <f>[20]Fevereiro!$H$19</f>
        <v>15.48</v>
      </c>
      <c r="Q24" s="15">
        <f>[20]Fevereiro!$H$20</f>
        <v>16.920000000000002</v>
      </c>
      <c r="R24" s="15">
        <f>[20]Fevereiro!$H$21</f>
        <v>17.64</v>
      </c>
      <c r="S24" s="15">
        <f>[20]Fevereiro!$H$22</f>
        <v>12.96</v>
      </c>
      <c r="T24" s="15">
        <f>[20]Fevereiro!$H$23</f>
        <v>17.28</v>
      </c>
      <c r="U24" s="15">
        <f>[20]Fevereiro!$H$24</f>
        <v>17.28</v>
      </c>
      <c r="V24" s="15">
        <f>[20]Fevereiro!$H$25</f>
        <v>18.720000000000002</v>
      </c>
      <c r="W24" s="15">
        <f>[20]Fevereiro!$H$26</f>
        <v>12.6</v>
      </c>
      <c r="X24" s="15">
        <f>[20]Fevereiro!$H$27</f>
        <v>10.08</v>
      </c>
      <c r="Y24" s="15">
        <f>[20]Fevereiro!$H$28</f>
        <v>9.3600000000000012</v>
      </c>
      <c r="Z24" s="15">
        <f>[20]Fevereiro!$H$29</f>
        <v>15.120000000000001</v>
      </c>
      <c r="AA24" s="15">
        <f>[20]Fevereiro!$H$30</f>
        <v>15.48</v>
      </c>
      <c r="AB24" s="15">
        <f>[20]Fevereiro!$H$31</f>
        <v>18</v>
      </c>
      <c r="AC24" s="15">
        <f>[20]Fevereiro!$H$32</f>
        <v>17.64</v>
      </c>
      <c r="AD24" s="27">
        <f t="shared" si="3"/>
        <v>23.400000000000002</v>
      </c>
      <c r="AE24" s="105">
        <f t="shared" si="4"/>
        <v>15.44142857142857</v>
      </c>
      <c r="AI24" t="s">
        <v>50</v>
      </c>
    </row>
    <row r="25" spans="1:35" ht="17.100000000000001" customHeight="1" x14ac:dyDescent="0.2">
      <c r="A25" s="131" t="s">
        <v>15</v>
      </c>
      <c r="B25" s="15">
        <f>[21]Fevereiro!$H$5</f>
        <v>21.6</v>
      </c>
      <c r="C25" s="15">
        <f>[21]Fevereiro!$H$6</f>
        <v>11.520000000000001</v>
      </c>
      <c r="D25" s="15">
        <f>[21]Fevereiro!$H$7</f>
        <v>10.8</v>
      </c>
      <c r="E25" s="15">
        <f>[21]Fevereiro!$H$8</f>
        <v>14.04</v>
      </c>
      <c r="F25" s="15">
        <f>[21]Fevereiro!$H$9</f>
        <v>16.920000000000002</v>
      </c>
      <c r="G25" s="15">
        <f>[21]Fevereiro!$H$10</f>
        <v>13.32</v>
      </c>
      <c r="H25" s="15">
        <f>[21]Fevereiro!$H$11</f>
        <v>18.720000000000002</v>
      </c>
      <c r="I25" s="15">
        <f>[21]Fevereiro!$H$12</f>
        <v>24.840000000000003</v>
      </c>
      <c r="J25" s="15">
        <f>[21]Fevereiro!$H$13</f>
        <v>14.04</v>
      </c>
      <c r="K25" s="15">
        <f>[21]Fevereiro!$H$14</f>
        <v>13.68</v>
      </c>
      <c r="L25" s="15">
        <f>[21]Fevereiro!$H$15</f>
        <v>15.120000000000001</v>
      </c>
      <c r="M25" s="15">
        <f>[21]Fevereiro!$H$16</f>
        <v>13.32</v>
      </c>
      <c r="N25" s="15">
        <f>[21]Fevereiro!$H$17</f>
        <v>11.879999999999999</v>
      </c>
      <c r="O25" s="15">
        <f>[21]Fevereiro!$H$18</f>
        <v>14.04</v>
      </c>
      <c r="P25" s="15">
        <f>[21]Fevereiro!$H$19</f>
        <v>17.28</v>
      </c>
      <c r="Q25" s="15">
        <f>[21]Fevereiro!$H$20</f>
        <v>22.32</v>
      </c>
      <c r="R25" s="15">
        <f>[21]Fevereiro!$H$21</f>
        <v>18</v>
      </c>
      <c r="S25" s="15">
        <f>[21]Fevereiro!$H$22</f>
        <v>17.64</v>
      </c>
      <c r="T25" s="15">
        <f>[21]Fevereiro!$H$23</f>
        <v>18</v>
      </c>
      <c r="U25" s="15">
        <f>[21]Fevereiro!$H$24</f>
        <v>12.96</v>
      </c>
      <c r="V25" s="15">
        <f>[21]Fevereiro!$H$25</f>
        <v>16.559999999999999</v>
      </c>
      <c r="W25" s="15">
        <f>[21]Fevereiro!$H$26</f>
        <v>12.24</v>
      </c>
      <c r="X25" s="15">
        <f>[21]Fevereiro!$H$27</f>
        <v>11.520000000000001</v>
      </c>
      <c r="Y25" s="15">
        <f>[21]Fevereiro!$H$28</f>
        <v>9.7200000000000006</v>
      </c>
      <c r="Z25" s="15">
        <f>[21]Fevereiro!$H$29</f>
        <v>19.079999999999998</v>
      </c>
      <c r="AA25" s="15">
        <f>[21]Fevereiro!$H$30</f>
        <v>15.120000000000001</v>
      </c>
      <c r="AB25" s="15">
        <f>[21]Fevereiro!$H$31</f>
        <v>12.96</v>
      </c>
      <c r="AC25" s="15">
        <f>[21]Fevereiro!$H$32</f>
        <v>15.840000000000002</v>
      </c>
      <c r="AD25" s="27">
        <f t="shared" si="3"/>
        <v>24.840000000000003</v>
      </c>
      <c r="AE25" s="105">
        <f t="shared" si="4"/>
        <v>15.467142857142852</v>
      </c>
    </row>
    <row r="26" spans="1:35" ht="17.100000000000001" customHeight="1" x14ac:dyDescent="0.2">
      <c r="A26" s="131" t="s">
        <v>16</v>
      </c>
      <c r="B26" s="15">
        <f>[22]Fevereiro!$H$5</f>
        <v>10.44</v>
      </c>
      <c r="C26" s="15">
        <f>[22]Fevereiro!$H$6</f>
        <v>11.879999999999999</v>
      </c>
      <c r="D26" s="15">
        <f>[22]Fevereiro!$H$7</f>
        <v>9</v>
      </c>
      <c r="E26" s="15">
        <f>[22]Fevereiro!$H$8</f>
        <v>15.120000000000001</v>
      </c>
      <c r="F26" s="15">
        <f>[22]Fevereiro!$H$9</f>
        <v>10.08</v>
      </c>
      <c r="G26" s="15">
        <f>[22]Fevereiro!$H$10</f>
        <v>9.3600000000000012</v>
      </c>
      <c r="H26" s="15">
        <f>[22]Fevereiro!$H$11</f>
        <v>14.4</v>
      </c>
      <c r="I26" s="15">
        <f>[22]Fevereiro!$H$12</f>
        <v>16.2</v>
      </c>
      <c r="J26" s="15">
        <f>[22]Fevereiro!$H$13</f>
        <v>11.16</v>
      </c>
      <c r="K26" s="15">
        <f>[22]Fevereiro!$H$14</f>
        <v>14.04</v>
      </c>
      <c r="L26" s="15">
        <f>[22]Fevereiro!$H$15</f>
        <v>9.3600000000000012</v>
      </c>
      <c r="M26" s="15">
        <f>[22]Fevereiro!$H$16</f>
        <v>18.720000000000002</v>
      </c>
      <c r="N26" s="15">
        <f>[22]Fevereiro!$H$17</f>
        <v>14.4</v>
      </c>
      <c r="O26" s="15">
        <f>[22]Fevereiro!$H$18</f>
        <v>9.7200000000000006</v>
      </c>
      <c r="P26" s="15">
        <f>[22]Fevereiro!$H$19</f>
        <v>10.08</v>
      </c>
      <c r="Q26" s="15">
        <f>[22]Fevereiro!$H$20</f>
        <v>10.08</v>
      </c>
      <c r="R26" s="15">
        <f>[22]Fevereiro!$H$21</f>
        <v>14.4</v>
      </c>
      <c r="S26" s="15">
        <f>[22]Fevereiro!$H$22</f>
        <v>11.879999999999999</v>
      </c>
      <c r="T26" s="15">
        <f>[22]Fevereiro!$H$23</f>
        <v>15.120000000000001</v>
      </c>
      <c r="U26" s="15">
        <f>[22]Fevereiro!$H$24</f>
        <v>6.12</v>
      </c>
      <c r="V26" s="15">
        <f>[22]Fevereiro!$H$25</f>
        <v>14.4</v>
      </c>
      <c r="W26" s="15">
        <f>[22]Fevereiro!$H$26</f>
        <v>15.840000000000002</v>
      </c>
      <c r="X26" s="15">
        <f>[22]Fevereiro!$H$27</f>
        <v>7.9200000000000008</v>
      </c>
      <c r="Y26" s="15">
        <f>[22]Fevereiro!$H$28</f>
        <v>7.2</v>
      </c>
      <c r="Z26" s="15">
        <f>[22]Fevereiro!$H$29</f>
        <v>11.879999999999999</v>
      </c>
      <c r="AA26" s="15">
        <f>[22]Fevereiro!$H$30</f>
        <v>11.16</v>
      </c>
      <c r="AB26" s="15">
        <f>[22]Fevereiro!$H$31</f>
        <v>10.08</v>
      </c>
      <c r="AC26" s="15">
        <f>[22]Fevereiro!$H$32</f>
        <v>16.920000000000002</v>
      </c>
      <c r="AD26" s="27">
        <f t="shared" si="3"/>
        <v>18.720000000000002</v>
      </c>
      <c r="AE26" s="105">
        <f t="shared" si="4"/>
        <v>12.034285714285717</v>
      </c>
    </row>
    <row r="27" spans="1:35" ht="17.100000000000001" customHeight="1" x14ac:dyDescent="0.2">
      <c r="A27" s="131" t="s">
        <v>17</v>
      </c>
      <c r="B27" s="15">
        <f>[23]Fevereiro!$H$5</f>
        <v>15.840000000000002</v>
      </c>
      <c r="C27" s="15">
        <f>[23]Fevereiro!$H$6</f>
        <v>12.96</v>
      </c>
      <c r="D27" s="15">
        <f>[23]Fevereiro!$H$7</f>
        <v>11.879999999999999</v>
      </c>
      <c r="E27" s="15">
        <f>[23]Fevereiro!$H$8</f>
        <v>11.520000000000001</v>
      </c>
      <c r="F27" s="15">
        <f>[23]Fevereiro!$H$9</f>
        <v>14.04</v>
      </c>
      <c r="G27" s="15">
        <f>[23]Fevereiro!$H$10</f>
        <v>10.08</v>
      </c>
      <c r="H27" s="15">
        <f>[23]Fevereiro!$H$11</f>
        <v>27</v>
      </c>
      <c r="I27" s="15">
        <f>[23]Fevereiro!$H$12</f>
        <v>16.2</v>
      </c>
      <c r="J27" s="15">
        <f>[23]Fevereiro!$H$13</f>
        <v>24.840000000000003</v>
      </c>
      <c r="K27" s="15">
        <f>[23]Fevereiro!$H$14</f>
        <v>19.079999999999998</v>
      </c>
      <c r="L27" s="15">
        <f>[23]Fevereiro!$H$15</f>
        <v>16.2</v>
      </c>
      <c r="M27" s="15">
        <f>[23]Fevereiro!$H$16</f>
        <v>10.44</v>
      </c>
      <c r="N27" s="15">
        <f>[23]Fevereiro!$H$17</f>
        <v>8.64</v>
      </c>
      <c r="O27" s="15">
        <f>[23]Fevereiro!$H$18</f>
        <v>11.520000000000001</v>
      </c>
      <c r="P27" s="15">
        <f>[23]Fevereiro!$H$19</f>
        <v>11.520000000000001</v>
      </c>
      <c r="Q27" s="15">
        <f>[23]Fevereiro!$H$20</f>
        <v>14.76</v>
      </c>
      <c r="R27" s="15">
        <f>[23]Fevereiro!$H$21</f>
        <v>15.48</v>
      </c>
      <c r="S27" s="15">
        <f>[23]Fevereiro!$H$22</f>
        <v>16.559999999999999</v>
      </c>
      <c r="T27" s="15">
        <f>[23]Fevereiro!$H$23</f>
        <v>13.68</v>
      </c>
      <c r="U27" s="15">
        <f>[23]Fevereiro!$H$24</f>
        <v>20.88</v>
      </c>
      <c r="V27" s="15">
        <f>[23]Fevereiro!$H$25</f>
        <v>14.04</v>
      </c>
      <c r="W27" s="15">
        <f>[23]Fevereiro!$H$26</f>
        <v>14.04</v>
      </c>
      <c r="X27" s="15">
        <f>[23]Fevereiro!$H$27</f>
        <v>8.2799999999999994</v>
      </c>
      <c r="Y27" s="15">
        <f>[23]Fevereiro!$H$28</f>
        <v>11.879999999999999</v>
      </c>
      <c r="Z27" s="15">
        <f>[23]Fevereiro!$H$29</f>
        <v>19.079999999999998</v>
      </c>
      <c r="AA27" s="15">
        <f>[23]Fevereiro!$H$30</f>
        <v>14.4</v>
      </c>
      <c r="AB27" s="15">
        <f>[23]Fevereiro!$H$31</f>
        <v>18.720000000000002</v>
      </c>
      <c r="AC27" s="15">
        <f>[23]Fevereiro!$H$32</f>
        <v>15.48</v>
      </c>
      <c r="AD27" s="27">
        <f t="shared" si="3"/>
        <v>27</v>
      </c>
      <c r="AE27" s="105">
        <f t="shared" si="4"/>
        <v>14.965714285714284</v>
      </c>
    </row>
    <row r="28" spans="1:35" ht="17.100000000000001" customHeight="1" x14ac:dyDescent="0.2">
      <c r="A28" s="131" t="s">
        <v>18</v>
      </c>
      <c r="B28" s="15">
        <f>[24]Fevereiro!$H$5</f>
        <v>5.04</v>
      </c>
      <c r="C28" s="15">
        <f>[24]Fevereiro!$H$6</f>
        <v>0.72000000000000008</v>
      </c>
      <c r="D28" s="15">
        <f>[24]Fevereiro!$H$7</f>
        <v>4.32</v>
      </c>
      <c r="E28" s="15">
        <f>[24]Fevereiro!$H$8</f>
        <v>4.32</v>
      </c>
      <c r="F28" s="15" t="str">
        <f>[24]Fevereiro!$H$9</f>
        <v>*</v>
      </c>
      <c r="G28" s="15" t="str">
        <f>[24]Fevereiro!$H$10</f>
        <v>*</v>
      </c>
      <c r="H28" s="15" t="str">
        <f>[24]Fevereiro!$H$11</f>
        <v>*</v>
      </c>
      <c r="I28" s="15">
        <f>[24]Fevereiro!$H$12</f>
        <v>7.9200000000000008</v>
      </c>
      <c r="J28" s="15">
        <f>[24]Fevereiro!$H$13</f>
        <v>6.84</v>
      </c>
      <c r="K28" s="15">
        <f>[24]Fevereiro!$H$14</f>
        <v>16.559999999999999</v>
      </c>
      <c r="L28" s="15">
        <f>[24]Fevereiro!$H$15</f>
        <v>20.16</v>
      </c>
      <c r="M28" s="15">
        <f>[24]Fevereiro!$H$16</f>
        <v>16.2</v>
      </c>
      <c r="N28" s="15">
        <f>[24]Fevereiro!$H$17</f>
        <v>9.3600000000000012</v>
      </c>
      <c r="O28" s="15">
        <f>[24]Fevereiro!$H$18</f>
        <v>3.6</v>
      </c>
      <c r="P28" s="15">
        <f>[24]Fevereiro!$H$19</f>
        <v>13.32</v>
      </c>
      <c r="Q28" s="15">
        <f>[24]Fevereiro!$H$20</f>
        <v>3.24</v>
      </c>
      <c r="R28" s="15">
        <f>[24]Fevereiro!$H$21</f>
        <v>39.96</v>
      </c>
      <c r="S28" s="15">
        <f>[24]Fevereiro!$H$22</f>
        <v>12.24</v>
      </c>
      <c r="T28" s="15">
        <f>[24]Fevereiro!$H$23</f>
        <v>25.92</v>
      </c>
      <c r="U28" s="15">
        <f>[24]Fevereiro!$H$24</f>
        <v>11.879999999999999</v>
      </c>
      <c r="V28" s="15">
        <f>[24]Fevereiro!$H$25</f>
        <v>15.48</v>
      </c>
      <c r="W28" s="15">
        <f>[24]Fevereiro!$H$26</f>
        <v>14.4</v>
      </c>
      <c r="X28" s="15">
        <f>[24]Fevereiro!$H$27</f>
        <v>1.08</v>
      </c>
      <c r="Y28" s="15">
        <f>[24]Fevereiro!$H$28</f>
        <v>15.48</v>
      </c>
      <c r="Z28" s="15">
        <f>[24]Fevereiro!$H$29</f>
        <v>19.8</v>
      </c>
      <c r="AA28" s="15">
        <f>[24]Fevereiro!$H$30</f>
        <v>2.8800000000000003</v>
      </c>
      <c r="AB28" s="15">
        <f>[24]Fevereiro!$H$31</f>
        <v>9.7200000000000006</v>
      </c>
      <c r="AC28" s="15">
        <f>[24]Fevereiro!$H$32</f>
        <v>13.68</v>
      </c>
      <c r="AD28" s="27">
        <f t="shared" si="3"/>
        <v>39.96</v>
      </c>
      <c r="AE28" s="105">
        <f t="shared" si="4"/>
        <v>11.764800000000001</v>
      </c>
    </row>
    <row r="29" spans="1:35" ht="17.100000000000001" customHeight="1" x14ac:dyDescent="0.2">
      <c r="A29" s="131" t="s">
        <v>19</v>
      </c>
      <c r="B29" s="15">
        <f>[25]Fevereiro!$H$5</f>
        <v>16.2</v>
      </c>
      <c r="C29" s="15">
        <f>[25]Fevereiro!$H$6</f>
        <v>8.2799999999999994</v>
      </c>
      <c r="D29" s="15">
        <f>[25]Fevereiro!$H$7</f>
        <v>11.16</v>
      </c>
      <c r="E29" s="15">
        <f>[25]Fevereiro!$H$8</f>
        <v>13.68</v>
      </c>
      <c r="F29" s="15">
        <f>[25]Fevereiro!$H$9</f>
        <v>23.040000000000003</v>
      </c>
      <c r="G29" s="15">
        <f>[25]Fevereiro!$H$10</f>
        <v>12.24</v>
      </c>
      <c r="H29" s="15">
        <f>[25]Fevereiro!$H$11</f>
        <v>13.32</v>
      </c>
      <c r="I29" s="15">
        <f>[25]Fevereiro!$H$12</f>
        <v>19.079999999999998</v>
      </c>
      <c r="J29" s="15">
        <f>[25]Fevereiro!$H$13</f>
        <v>12.6</v>
      </c>
      <c r="K29" s="15">
        <f>[25]Fevereiro!$H$14</f>
        <v>15.120000000000001</v>
      </c>
      <c r="L29" s="15">
        <f>[25]Fevereiro!$H$15</f>
        <v>15.840000000000002</v>
      </c>
      <c r="M29" s="15">
        <f>[25]Fevereiro!$H$16</f>
        <v>14.04</v>
      </c>
      <c r="N29" s="15">
        <f>[25]Fevereiro!$H$17</f>
        <v>15.120000000000001</v>
      </c>
      <c r="O29" s="15">
        <f>[25]Fevereiro!$H$18</f>
        <v>15.48</v>
      </c>
      <c r="P29" s="15">
        <f>[25]Fevereiro!$H$19</f>
        <v>15.840000000000002</v>
      </c>
      <c r="Q29" s="15">
        <f>[25]Fevereiro!$H$20</f>
        <v>18.720000000000002</v>
      </c>
      <c r="R29" s="15" t="str">
        <f>[25]Fevereiro!$H$21</f>
        <v>*</v>
      </c>
      <c r="S29" s="15" t="str">
        <f>[25]Fevereiro!$H$22</f>
        <v>*</v>
      </c>
      <c r="T29" s="15" t="str">
        <f>[25]Fevereiro!$H$23</f>
        <v>*</v>
      </c>
      <c r="U29" s="15" t="str">
        <f>[25]Fevereiro!$H$24</f>
        <v>*</v>
      </c>
      <c r="V29" s="15" t="str">
        <f>[25]Fevereiro!$H$25</f>
        <v>*</v>
      </c>
      <c r="W29" s="15" t="str">
        <f>[25]Fevereiro!$H$26</f>
        <v>*</v>
      </c>
      <c r="X29" s="15" t="str">
        <f>[25]Fevereiro!$H$27</f>
        <v>*</v>
      </c>
      <c r="Y29" s="15" t="str">
        <f>[25]Fevereiro!$H$28</f>
        <v>*</v>
      </c>
      <c r="Z29" s="15" t="str">
        <f>[25]Fevereiro!$H$29</f>
        <v>*</v>
      </c>
      <c r="AA29" s="15" t="str">
        <f>[25]Fevereiro!$H$30</f>
        <v>*</v>
      </c>
      <c r="AB29" s="15" t="str">
        <f>[25]Fevereiro!$H$31</f>
        <v>*</v>
      </c>
      <c r="AC29" s="15" t="str">
        <f>[25]Fevereiro!$H$32</f>
        <v>*</v>
      </c>
      <c r="AD29" s="27">
        <f t="shared" si="3"/>
        <v>23.040000000000003</v>
      </c>
      <c r="AE29" s="105">
        <f t="shared" si="4"/>
        <v>14.984999999999999</v>
      </c>
    </row>
    <row r="30" spans="1:35" ht="17.100000000000001" customHeight="1" x14ac:dyDescent="0.2">
      <c r="A30" s="131" t="s">
        <v>31</v>
      </c>
      <c r="B30" s="15">
        <f>[26]Fevereiro!$H$5</f>
        <v>14.4</v>
      </c>
      <c r="C30" s="15">
        <f>[26]Fevereiro!$H$6</f>
        <v>11.520000000000001</v>
      </c>
      <c r="D30" s="15">
        <f>[26]Fevereiro!$H$7</f>
        <v>13.68</v>
      </c>
      <c r="E30" s="15">
        <f>[26]Fevereiro!$H$8</f>
        <v>17.64</v>
      </c>
      <c r="F30" s="15">
        <f>[26]Fevereiro!$H$9</f>
        <v>11.520000000000001</v>
      </c>
      <c r="G30" s="15">
        <f>[26]Fevereiro!$H$10</f>
        <v>10.44</v>
      </c>
      <c r="H30" s="15">
        <f>[26]Fevereiro!$H$11</f>
        <v>11.879999999999999</v>
      </c>
      <c r="I30" s="15">
        <f>[26]Fevereiro!$H$12</f>
        <v>15.48</v>
      </c>
      <c r="J30" s="15">
        <f>[26]Fevereiro!$H$13</f>
        <v>12.24</v>
      </c>
      <c r="K30" s="15">
        <f>[26]Fevereiro!$H$14</f>
        <v>15.120000000000001</v>
      </c>
      <c r="L30" s="15">
        <f>[26]Fevereiro!$H$15</f>
        <v>12.24</v>
      </c>
      <c r="M30" s="15">
        <f>[26]Fevereiro!$H$16</f>
        <v>8.2799999999999994</v>
      </c>
      <c r="N30" s="15">
        <f>[26]Fevereiro!$H$17</f>
        <v>12.96</v>
      </c>
      <c r="O30" s="15">
        <f>[26]Fevereiro!$H$18</f>
        <v>14.04</v>
      </c>
      <c r="P30" s="15">
        <f>[26]Fevereiro!$H$19</f>
        <v>13.32</v>
      </c>
      <c r="Q30" s="15">
        <f>[26]Fevereiro!$H$20</f>
        <v>19.8</v>
      </c>
      <c r="R30" s="15">
        <f>[26]Fevereiro!$H$21</f>
        <v>17.64</v>
      </c>
      <c r="S30" s="15">
        <f>[26]Fevereiro!$H$22</f>
        <v>11.879999999999999</v>
      </c>
      <c r="T30" s="15">
        <f>[26]Fevereiro!$H$23</f>
        <v>16.920000000000002</v>
      </c>
      <c r="U30" s="15">
        <f>[26]Fevereiro!$H$24</f>
        <v>18</v>
      </c>
      <c r="V30" s="15">
        <f>[26]Fevereiro!$H$25</f>
        <v>11.879999999999999</v>
      </c>
      <c r="W30" s="15">
        <f>[26]Fevereiro!$H$26</f>
        <v>15.48</v>
      </c>
      <c r="X30" s="15">
        <f>[26]Fevereiro!$H$27</f>
        <v>9.3600000000000012</v>
      </c>
      <c r="Y30" s="15">
        <f>[26]Fevereiro!$H$28</f>
        <v>9</v>
      </c>
      <c r="Z30" s="15">
        <f>[26]Fevereiro!$H$29</f>
        <v>13.32</v>
      </c>
      <c r="AA30" s="15">
        <f>[26]Fevereiro!$H$30</f>
        <v>16.920000000000002</v>
      </c>
      <c r="AB30" s="15">
        <f>[26]Fevereiro!$H$31</f>
        <v>14.04</v>
      </c>
      <c r="AC30" s="15">
        <f>[26]Fevereiro!$H$32</f>
        <v>14.4</v>
      </c>
      <c r="AD30" s="27">
        <f t="shared" si="3"/>
        <v>19.8</v>
      </c>
      <c r="AE30" s="105">
        <f t="shared" si="4"/>
        <v>13.692857142857145</v>
      </c>
    </row>
    <row r="31" spans="1:35" ht="17.100000000000001" customHeight="1" x14ac:dyDescent="0.2">
      <c r="A31" s="131" t="s">
        <v>49</v>
      </c>
      <c r="B31" s="15">
        <f>[27]Fevereiro!$H$5</f>
        <v>27.36</v>
      </c>
      <c r="C31" s="15">
        <f>[27]Fevereiro!$H$6</f>
        <v>18</v>
      </c>
      <c r="D31" s="15">
        <f>[27]Fevereiro!$H$7</f>
        <v>22.68</v>
      </c>
      <c r="E31" s="15">
        <f>[27]Fevereiro!$H$8</f>
        <v>17.64</v>
      </c>
      <c r="F31" s="15">
        <f>[27]Fevereiro!$H$9</f>
        <v>15.840000000000002</v>
      </c>
      <c r="G31" s="15">
        <f>[27]Fevereiro!$H$10</f>
        <v>19.079999999999998</v>
      </c>
      <c r="H31" s="15">
        <f>[27]Fevereiro!$H$11</f>
        <v>19.079999999999998</v>
      </c>
      <c r="I31" s="15">
        <f>[27]Fevereiro!$H$12</f>
        <v>16.2</v>
      </c>
      <c r="J31" s="15">
        <f>[27]Fevereiro!$H$13</f>
        <v>14.76</v>
      </c>
      <c r="K31" s="15">
        <f>[27]Fevereiro!$H$14</f>
        <v>18.36</v>
      </c>
      <c r="L31" s="15">
        <f>[27]Fevereiro!$H$15</f>
        <v>14.76</v>
      </c>
      <c r="M31" s="15">
        <f>[27]Fevereiro!$H$16</f>
        <v>17.64</v>
      </c>
      <c r="N31" s="15">
        <f>[27]Fevereiro!$H$17</f>
        <v>19.8</v>
      </c>
      <c r="O31" s="15">
        <f>[27]Fevereiro!$H$18</f>
        <v>22.32</v>
      </c>
      <c r="P31" s="15">
        <f>[27]Fevereiro!$H$19</f>
        <v>22.68</v>
      </c>
      <c r="Q31" s="15">
        <f>[27]Fevereiro!$H$20</f>
        <v>19.8</v>
      </c>
      <c r="R31" s="15">
        <f>[27]Fevereiro!$H$21</f>
        <v>17.28</v>
      </c>
      <c r="S31" s="15">
        <f>[27]Fevereiro!$H$22</f>
        <v>21.96</v>
      </c>
      <c r="T31" s="15">
        <f>[27]Fevereiro!$H$23</f>
        <v>25.2</v>
      </c>
      <c r="U31" s="15">
        <f>[27]Fevereiro!$H$24</f>
        <v>32.4</v>
      </c>
      <c r="V31" s="15">
        <f>[27]Fevereiro!$H$25</f>
        <v>14.04</v>
      </c>
      <c r="W31" s="15">
        <f>[27]Fevereiro!$H$26</f>
        <v>15.840000000000002</v>
      </c>
      <c r="X31" s="15">
        <f>[27]Fevereiro!$H$27</f>
        <v>13.32</v>
      </c>
      <c r="Y31" s="15">
        <f>[27]Fevereiro!$H$28</f>
        <v>16.559999999999999</v>
      </c>
      <c r="Z31" s="15">
        <f>[27]Fevereiro!$H$29</f>
        <v>15.48</v>
      </c>
      <c r="AA31" s="15">
        <f>[27]Fevereiro!$H$30</f>
        <v>17.28</v>
      </c>
      <c r="AB31" s="15">
        <f>[27]Fevereiro!$H$31</f>
        <v>29.880000000000003</v>
      </c>
      <c r="AC31" s="15">
        <f>[27]Fevereiro!$H$32</f>
        <v>18</v>
      </c>
      <c r="AD31" s="27">
        <f t="shared" si="3"/>
        <v>32.4</v>
      </c>
      <c r="AE31" s="105">
        <f t="shared" si="4"/>
        <v>19.401428571428568</v>
      </c>
      <c r="AF31" t="s">
        <v>50</v>
      </c>
    </row>
    <row r="32" spans="1:35" ht="17.100000000000001" customHeight="1" x14ac:dyDescent="0.2">
      <c r="A32" s="132" t="s">
        <v>20</v>
      </c>
      <c r="B32" s="96">
        <f>[28]Fevereiro!$H$5</f>
        <v>10.08</v>
      </c>
      <c r="C32" s="96">
        <f>[28]Fevereiro!$H$6</f>
        <v>11.16</v>
      </c>
      <c r="D32" s="96">
        <f>[28]Fevereiro!$H$7</f>
        <v>12.24</v>
      </c>
      <c r="E32" s="96">
        <f>[28]Fevereiro!$H$8</f>
        <v>9.3600000000000012</v>
      </c>
      <c r="F32" s="96">
        <f>[28]Fevereiro!$H$9</f>
        <v>10.44</v>
      </c>
      <c r="G32" s="96">
        <f>[28]Fevereiro!$H$10</f>
        <v>8.2799999999999994</v>
      </c>
      <c r="H32" s="96">
        <f>[28]Fevereiro!$H$11</f>
        <v>7.2</v>
      </c>
      <c r="I32" s="96">
        <f>[28]Fevereiro!$H$12</f>
        <v>10.08</v>
      </c>
      <c r="J32" s="96">
        <f>[28]Fevereiro!$H$13</f>
        <v>10.8</v>
      </c>
      <c r="K32" s="96">
        <f>[28]Fevereiro!$H$14</f>
        <v>15.840000000000002</v>
      </c>
      <c r="L32" s="96">
        <f>[28]Fevereiro!$H$15</f>
        <v>15.48</v>
      </c>
      <c r="M32" s="96">
        <f>[28]Fevereiro!$H$16</f>
        <v>7.2</v>
      </c>
      <c r="N32" s="96">
        <f>[28]Fevereiro!$H$17</f>
        <v>10.8</v>
      </c>
      <c r="O32" s="96">
        <f>[28]Fevereiro!$H$18</f>
        <v>10.44</v>
      </c>
      <c r="P32" s="96">
        <f>[28]Fevereiro!$H$19</f>
        <v>9.3600000000000012</v>
      </c>
      <c r="Q32" s="96">
        <f>[28]Fevereiro!$H$20</f>
        <v>9</v>
      </c>
      <c r="R32" s="96">
        <f>[28]Fevereiro!$H$21</f>
        <v>14.04</v>
      </c>
      <c r="S32" s="96">
        <f>[28]Fevereiro!$H$22</f>
        <v>8.64</v>
      </c>
      <c r="T32" s="96">
        <f>[28]Fevereiro!$H$23</f>
        <v>15.120000000000001</v>
      </c>
      <c r="U32" s="96">
        <f>[28]Fevereiro!$H$24</f>
        <v>16.559999999999999</v>
      </c>
      <c r="V32" s="96">
        <f>[28]Fevereiro!$H$25</f>
        <v>8.64</v>
      </c>
      <c r="W32" s="96">
        <f>[28]Fevereiro!$H$26</f>
        <v>12.96</v>
      </c>
      <c r="X32" s="96">
        <f>[28]Fevereiro!$H$27</f>
        <v>6.84</v>
      </c>
      <c r="Y32" s="96">
        <f>[28]Fevereiro!$H$28</f>
        <v>8.2799999999999994</v>
      </c>
      <c r="Z32" s="96">
        <f>[28]Fevereiro!$H$29</f>
        <v>10.08</v>
      </c>
      <c r="AA32" s="96">
        <f>[28]Fevereiro!$H$30</f>
        <v>9.7200000000000006</v>
      </c>
      <c r="AB32" s="96">
        <f>[28]Fevereiro!$H$31</f>
        <v>11.520000000000001</v>
      </c>
      <c r="AC32" s="96">
        <f>[28]Fevereiro!$H$32</f>
        <v>9.7200000000000006</v>
      </c>
      <c r="AD32" s="76">
        <f t="shared" ref="AD32:AD33" si="5">MAX(B32:AC32)</f>
        <v>16.559999999999999</v>
      </c>
      <c r="AE32" s="106">
        <f t="shared" ref="AE32:AE33" si="6">AVERAGE(B32:AC32)</f>
        <v>10.709999999999999</v>
      </c>
    </row>
    <row r="33" spans="1:35" ht="17.100000000000001" customHeight="1" thickBot="1" x14ac:dyDescent="0.25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[29]Fevereiro!$H$27</f>
        <v>18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7">
        <f t="shared" si="5"/>
        <v>18</v>
      </c>
      <c r="AE33" s="105">
        <f t="shared" si="6"/>
        <v>18</v>
      </c>
      <c r="AG33" s="23" t="s">
        <v>50</v>
      </c>
    </row>
    <row r="34" spans="1:35" s="5" customFormat="1" ht="17.100000000000001" customHeight="1" thickBot="1" x14ac:dyDescent="0.25">
      <c r="A34" s="98" t="s">
        <v>33</v>
      </c>
      <c r="B34" s="99">
        <f t="shared" ref="B34:AD34" si="7">MAX(B5:B33)</f>
        <v>27.36</v>
      </c>
      <c r="C34" s="99">
        <f t="shared" si="7"/>
        <v>18</v>
      </c>
      <c r="D34" s="99">
        <f t="shared" si="7"/>
        <v>22.68</v>
      </c>
      <c r="E34" s="99">
        <f t="shared" si="7"/>
        <v>29.880000000000003</v>
      </c>
      <c r="F34" s="99">
        <f t="shared" si="7"/>
        <v>23.040000000000003</v>
      </c>
      <c r="G34" s="99">
        <f t="shared" si="7"/>
        <v>19.079999999999998</v>
      </c>
      <c r="H34" s="99">
        <f t="shared" si="7"/>
        <v>27</v>
      </c>
      <c r="I34" s="99">
        <f t="shared" si="7"/>
        <v>24.840000000000003</v>
      </c>
      <c r="J34" s="99">
        <f t="shared" si="7"/>
        <v>24.840000000000003</v>
      </c>
      <c r="K34" s="99">
        <f t="shared" si="7"/>
        <v>24.840000000000003</v>
      </c>
      <c r="L34" s="99">
        <f t="shared" si="7"/>
        <v>20.52</v>
      </c>
      <c r="M34" s="99">
        <f t="shared" si="7"/>
        <v>18.720000000000002</v>
      </c>
      <c r="N34" s="99">
        <f t="shared" si="7"/>
        <v>23.400000000000002</v>
      </c>
      <c r="O34" s="99">
        <f t="shared" si="7"/>
        <v>22.32</v>
      </c>
      <c r="P34" s="99">
        <f t="shared" si="7"/>
        <v>25.56</v>
      </c>
      <c r="Q34" s="99">
        <f t="shared" si="7"/>
        <v>27</v>
      </c>
      <c r="R34" s="99">
        <f t="shared" si="7"/>
        <v>39.96</v>
      </c>
      <c r="S34" s="99">
        <f t="shared" si="7"/>
        <v>26.64</v>
      </c>
      <c r="T34" s="99">
        <f t="shared" si="7"/>
        <v>27</v>
      </c>
      <c r="U34" s="99">
        <f t="shared" si="7"/>
        <v>32.4</v>
      </c>
      <c r="V34" s="99">
        <f t="shared" si="7"/>
        <v>18.720000000000002</v>
      </c>
      <c r="W34" s="99">
        <f t="shared" si="7"/>
        <v>18.36</v>
      </c>
      <c r="X34" s="99">
        <f t="shared" si="7"/>
        <v>18</v>
      </c>
      <c r="Y34" s="99">
        <f t="shared" si="7"/>
        <v>24.12</v>
      </c>
      <c r="Z34" s="99">
        <f t="shared" si="7"/>
        <v>19.8</v>
      </c>
      <c r="AA34" s="99">
        <f t="shared" si="7"/>
        <v>21.96</v>
      </c>
      <c r="AB34" s="99">
        <f t="shared" si="7"/>
        <v>29.880000000000003</v>
      </c>
      <c r="AC34" s="99">
        <f t="shared" si="7"/>
        <v>27.720000000000002</v>
      </c>
      <c r="AD34" s="100">
        <f t="shared" si="7"/>
        <v>39.96</v>
      </c>
      <c r="AE34" s="104">
        <f>AVERAGE(AE5:AE33)</f>
        <v>13.451065702249066</v>
      </c>
      <c r="AF34" s="5" t="s">
        <v>50</v>
      </c>
    </row>
    <row r="35" spans="1:35" x14ac:dyDescent="0.2">
      <c r="A35" s="84"/>
      <c r="B35" s="68"/>
      <c r="C35" s="68"/>
      <c r="D35" s="68" t="s">
        <v>134</v>
      </c>
      <c r="E35" s="68"/>
      <c r="F35" s="68"/>
      <c r="G35" s="68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78"/>
      <c r="AE35" s="112" t="s">
        <v>50</v>
      </c>
    </row>
    <row r="36" spans="1:35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67"/>
      <c r="K36" s="67"/>
      <c r="L36" s="67"/>
      <c r="M36" s="67" t="s">
        <v>51</v>
      </c>
      <c r="N36" s="67"/>
      <c r="O36" s="67"/>
      <c r="P36" s="67"/>
      <c r="Q36" s="67"/>
      <c r="R36" s="67"/>
      <c r="S36" s="67"/>
      <c r="T36" s="136" t="s">
        <v>136</v>
      </c>
      <c r="U36" s="136"/>
      <c r="V36" s="136"/>
      <c r="W36" s="136"/>
      <c r="X36" s="136"/>
      <c r="Y36" s="67"/>
      <c r="Z36" s="67"/>
      <c r="AA36" s="67"/>
      <c r="AB36" s="67"/>
      <c r="AC36" s="67"/>
      <c r="AD36" s="67"/>
      <c r="AE36" s="72"/>
      <c r="AF36" s="2"/>
      <c r="AG36" s="9"/>
      <c r="AH36" s="2"/>
    </row>
    <row r="37" spans="1:35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9"/>
      <c r="K37" s="69"/>
      <c r="L37" s="69"/>
      <c r="M37" s="69" t="s">
        <v>52</v>
      </c>
      <c r="N37" s="69"/>
      <c r="O37" s="69"/>
      <c r="P37" s="69"/>
      <c r="Q37" s="67"/>
      <c r="R37" s="67"/>
      <c r="S37" s="67"/>
      <c r="T37" s="137" t="s">
        <v>137</v>
      </c>
      <c r="U37" s="137"/>
      <c r="V37" s="137"/>
      <c r="W37" s="137"/>
      <c r="X37" s="137"/>
      <c r="Y37" s="67"/>
      <c r="Z37" s="67"/>
      <c r="AA37" s="67"/>
      <c r="AB37" s="67"/>
      <c r="AC37" s="67"/>
      <c r="AD37" s="78"/>
      <c r="AE37" s="73"/>
      <c r="AG37" s="2"/>
      <c r="AH37" s="2"/>
      <c r="AI37" s="2"/>
    </row>
    <row r="38" spans="1:35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78"/>
      <c r="AE38" s="73"/>
    </row>
    <row r="39" spans="1:35" x14ac:dyDescent="0.2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73"/>
    </row>
    <row r="40" spans="1:35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81"/>
      <c r="AI40" s="23" t="s">
        <v>50</v>
      </c>
    </row>
    <row r="41" spans="1:35" x14ac:dyDescent="0.2">
      <c r="AI41" s="23" t="s">
        <v>50</v>
      </c>
    </row>
    <row r="42" spans="1:35" x14ac:dyDescent="0.2">
      <c r="Z42" s="3" t="s">
        <v>50</v>
      </c>
    </row>
    <row r="43" spans="1:35" x14ac:dyDescent="0.2">
      <c r="K43" s="3" t="s">
        <v>50</v>
      </c>
    </row>
    <row r="44" spans="1:35" x14ac:dyDescent="0.2">
      <c r="R44" s="3" t="s">
        <v>50</v>
      </c>
      <c r="AH44" s="23" t="s">
        <v>50</v>
      </c>
    </row>
    <row r="46" spans="1:35" x14ac:dyDescent="0.2">
      <c r="AH46" s="23" t="s">
        <v>50</v>
      </c>
    </row>
    <row r="48" spans="1:35" x14ac:dyDescent="0.2">
      <c r="AI48" s="23" t="s">
        <v>50</v>
      </c>
    </row>
    <row r="50" spans="11:11" x14ac:dyDescent="0.2">
      <c r="K50" s="3" t="s">
        <v>50</v>
      </c>
    </row>
  </sheetData>
  <sheetProtection algorithmName="SHA-512" hashValue="Yu03wzN3Mo7RcdSxxyjLMq9yot7Gomx6s87Ur5OKfr45QwteRQZxAa0sjLPiAK3qtujmGN//aYCUAgGJv3abqw==" saltValue="etfmlOVlmUHMJJZZTeY5yA==" spinCount="100000" sheet="1" objects="1" scenarios="1"/>
  <mergeCells count="33">
    <mergeCell ref="T36:X36"/>
    <mergeCell ref="T37:X37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workbookViewId="0">
      <selection activeCell="AH39" sqref="AH39"/>
    </sheetView>
  </sheetViews>
  <sheetFormatPr defaultRowHeight="12.75" x14ac:dyDescent="0.2"/>
  <cols>
    <col min="1" max="1" width="20.7109375" style="2" bestFit="1" customWidth="1"/>
    <col min="2" max="13" width="4.42578125" style="2" bestFit="1" customWidth="1"/>
    <col min="14" max="20" width="3.5703125" style="2" bestFit="1" customWidth="1"/>
    <col min="21" max="25" width="3.42578125" style="2" bestFit="1" customWidth="1"/>
    <col min="26" max="29" width="3.5703125" style="2" bestFit="1" customWidth="1"/>
    <col min="30" max="30" width="15.28515625" style="6" bestFit="1" customWidth="1"/>
    <col min="31" max="31" width="9.140625" style="1"/>
  </cols>
  <sheetData>
    <row r="1" spans="1:33" ht="20.100000000000001" customHeight="1" x14ac:dyDescent="0.2">
      <c r="A1" s="154" t="s">
        <v>29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</row>
    <row r="2" spans="1:33" s="4" customFormat="1" ht="15.75" customHeight="1" x14ac:dyDescent="0.2">
      <c r="A2" s="144" t="s">
        <v>21</v>
      </c>
      <c r="B2" s="152" t="s">
        <v>138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3"/>
      <c r="AE2" s="7"/>
    </row>
    <row r="3" spans="1:33" s="5" customFormat="1" ht="16.5" customHeight="1" x14ac:dyDescent="0.2">
      <c r="A3" s="144"/>
      <c r="B3" s="135">
        <v>1</v>
      </c>
      <c r="C3" s="135">
        <f>SUM(B3+1)</f>
        <v>2</v>
      </c>
      <c r="D3" s="135">
        <f t="shared" ref="D3:AB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>SUM(AB3+1)</f>
        <v>28</v>
      </c>
      <c r="AD3" s="113" t="s">
        <v>43</v>
      </c>
      <c r="AE3" s="10"/>
    </row>
    <row r="4" spans="1:33" s="5" customFormat="1" ht="12.75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13" t="s">
        <v>39</v>
      </c>
      <c r="AE4" s="10"/>
    </row>
    <row r="5" spans="1:33" s="5" customFormat="1" ht="13.5" customHeight="1" x14ac:dyDescent="0.2">
      <c r="A5" s="131" t="s">
        <v>45</v>
      </c>
      <c r="B5" s="17" t="str">
        <f>[1]Fevereiro!$I$5</f>
        <v>*</v>
      </c>
      <c r="C5" s="17" t="str">
        <f>[1]Fevereiro!$I$6</f>
        <v>*</v>
      </c>
      <c r="D5" s="17" t="str">
        <f>[1]Fevereiro!$I$7</f>
        <v>*</v>
      </c>
      <c r="E5" s="17" t="str">
        <f>[1]Fevereiro!$I$8</f>
        <v>*</v>
      </c>
      <c r="F5" s="17" t="str">
        <f>[1]Fevereiro!$I$9</f>
        <v>*</v>
      </c>
      <c r="G5" s="17" t="str">
        <f>[1]Fevereiro!$I$10</f>
        <v>*</v>
      </c>
      <c r="H5" s="17" t="str">
        <f>[1]Fevereiro!$I$11</f>
        <v>*</v>
      </c>
      <c r="I5" s="17" t="str">
        <f>[1]Fevereiro!$I$12</f>
        <v>*</v>
      </c>
      <c r="J5" s="17" t="str">
        <f>[1]Fevereiro!$I$13</f>
        <v>*</v>
      </c>
      <c r="K5" s="17" t="str">
        <f>[1]Fevereiro!$I$14</f>
        <v>*</v>
      </c>
      <c r="L5" s="17" t="str">
        <f>[1]Fevereiro!$I$15</f>
        <v>*</v>
      </c>
      <c r="M5" s="17" t="str">
        <f>[1]Fevereiro!$I$16</f>
        <v>*</v>
      </c>
      <c r="N5" s="17" t="str">
        <f>[1]Fevereiro!$I$17</f>
        <v>*</v>
      </c>
      <c r="O5" s="17" t="str">
        <f>[1]Fevereiro!$I$18</f>
        <v>*</v>
      </c>
      <c r="P5" s="17" t="str">
        <f>[1]Fevereiro!$I$19</f>
        <v>*</v>
      </c>
      <c r="Q5" s="17" t="str">
        <f>[1]Fevereiro!$I$20</f>
        <v>*</v>
      </c>
      <c r="R5" s="17" t="str">
        <f>[1]Fevereiro!$I$21</f>
        <v>*</v>
      </c>
      <c r="S5" s="17" t="str">
        <f>[1]Fevereiro!$I$22</f>
        <v>*</v>
      </c>
      <c r="T5" s="17" t="str">
        <f>[1]Fevereiro!$I$23</f>
        <v>*</v>
      </c>
      <c r="U5" s="17" t="str">
        <f>[1]Fevereiro!$I$24</f>
        <v>*</v>
      </c>
      <c r="V5" s="17" t="str">
        <f>[1]Fevereiro!$I$25</f>
        <v>*</v>
      </c>
      <c r="W5" s="17" t="str">
        <f>[1]Fevereiro!$I$26</f>
        <v>SO</v>
      </c>
      <c r="X5" s="17" t="str">
        <f>[1]Fevereiro!$I$27</f>
        <v>SO</v>
      </c>
      <c r="Y5" s="17" t="str">
        <f>[1]Fevereiro!$I$28</f>
        <v>SO</v>
      </c>
      <c r="Z5" s="17" t="str">
        <f>[1]Fevereiro!$I$29</f>
        <v>SO</v>
      </c>
      <c r="AA5" s="17" t="str">
        <f>[1]Fevereiro!$I$30</f>
        <v>SO</v>
      </c>
      <c r="AB5" s="17" t="str">
        <f>[1]Fevereiro!$I$31</f>
        <v>SO</v>
      </c>
      <c r="AC5" s="17" t="str">
        <f>[1]Fevereiro!$I$32</f>
        <v>SO</v>
      </c>
      <c r="AD5" s="114" t="str">
        <f>[1]Fevereiro!$I$33</f>
        <v>SO</v>
      </c>
      <c r="AE5" s="10"/>
    </row>
    <row r="6" spans="1:33" s="1" customFormat="1" ht="13.5" customHeight="1" x14ac:dyDescent="0.2">
      <c r="A6" s="131" t="s">
        <v>0</v>
      </c>
      <c r="B6" s="15" t="str">
        <f>[2]Fevereiro!$I$5</f>
        <v>SO</v>
      </c>
      <c r="C6" s="15" t="str">
        <f>[2]Fevereiro!$I$6</f>
        <v>SO</v>
      </c>
      <c r="D6" s="15" t="str">
        <f>[2]Fevereiro!$I$7</f>
        <v>SO</v>
      </c>
      <c r="E6" s="15" t="str">
        <f>[2]Fevereiro!$I$8</f>
        <v>SO</v>
      </c>
      <c r="F6" s="15" t="str">
        <f>[2]Fevereiro!$I$9</f>
        <v>SO</v>
      </c>
      <c r="G6" s="15" t="str">
        <f>[2]Fevereiro!$I$10</f>
        <v>SO</v>
      </c>
      <c r="H6" s="15" t="str">
        <f>[2]Fevereiro!$I$11</f>
        <v>SO</v>
      </c>
      <c r="I6" s="15" t="str">
        <f>[2]Fevereiro!$I$12</f>
        <v>SO</v>
      </c>
      <c r="J6" s="15" t="str">
        <f>[2]Fevereiro!$I$13</f>
        <v>SO</v>
      </c>
      <c r="K6" s="15" t="str">
        <f>[2]Fevereiro!$I$14</f>
        <v>SO</v>
      </c>
      <c r="L6" s="15" t="str">
        <f>[2]Fevereiro!$I$15</f>
        <v>SO</v>
      </c>
      <c r="M6" s="15" t="str">
        <f>[2]Fevereiro!$I$16</f>
        <v>SO</v>
      </c>
      <c r="N6" s="15" t="str">
        <f>[2]Fevereiro!$I$17</f>
        <v>SO</v>
      </c>
      <c r="O6" s="15" t="str">
        <f>[2]Fevereiro!$I$18</f>
        <v>SO</v>
      </c>
      <c r="P6" s="15" t="str">
        <f>[2]Fevereiro!$I$19</f>
        <v>SO</v>
      </c>
      <c r="Q6" s="15" t="str">
        <f>[2]Fevereiro!$I$20</f>
        <v>SO</v>
      </c>
      <c r="R6" s="15" t="str">
        <f>[2]Fevereiro!$I$21</f>
        <v>SO</v>
      </c>
      <c r="S6" s="15" t="str">
        <f>[2]Fevereiro!$I$22</f>
        <v>SO</v>
      </c>
      <c r="T6" s="18" t="str">
        <f>[2]Fevereiro!$I$23</f>
        <v>SO</v>
      </c>
      <c r="U6" s="18" t="str">
        <f>[2]Fevereiro!$I$24</f>
        <v>SO</v>
      </c>
      <c r="V6" s="18" t="str">
        <f>[2]Fevereiro!$I$25</f>
        <v>SO</v>
      </c>
      <c r="W6" s="18" t="str">
        <f>[2]Fevereiro!$I$26</f>
        <v>SO</v>
      </c>
      <c r="X6" s="18" t="str">
        <f>[2]Fevereiro!$I$27</f>
        <v>SO</v>
      </c>
      <c r="Y6" s="18" t="str">
        <f>[2]Fevereiro!$I$28</f>
        <v>SO</v>
      </c>
      <c r="Z6" s="18" t="str">
        <f>[2]Fevereiro!$I$29</f>
        <v>SO</v>
      </c>
      <c r="AA6" s="18" t="str">
        <f>[2]Fevereiro!$I$30</f>
        <v>SO</v>
      </c>
      <c r="AB6" s="18" t="str">
        <f>[2]Fevereiro!$I$31</f>
        <v>SO</v>
      </c>
      <c r="AC6" s="18" t="str">
        <f>[2]Fevereiro!$I$32</f>
        <v>SO</v>
      </c>
      <c r="AD6" s="114" t="str">
        <f>[2]Fevereiro!$I$33</f>
        <v>SO</v>
      </c>
      <c r="AE6" s="2"/>
    </row>
    <row r="7" spans="1:33" ht="13.5" customHeight="1" x14ac:dyDescent="0.2">
      <c r="A7" s="131" t="s">
        <v>1</v>
      </c>
      <c r="B7" s="16" t="str">
        <f>[3]Fevereiro!$I$5</f>
        <v>SE</v>
      </c>
      <c r="C7" s="16" t="str">
        <f>[3]Fevereiro!$I$6</f>
        <v>SE</v>
      </c>
      <c r="D7" s="16" t="str">
        <f>[3]Fevereiro!$I$7</f>
        <v>SE</v>
      </c>
      <c r="E7" s="15" t="str">
        <f>[3]Fevereiro!$I$8</f>
        <v>SE</v>
      </c>
      <c r="F7" s="15" t="str">
        <f>[3]Fevereiro!$I$9</f>
        <v>SE</v>
      </c>
      <c r="G7" s="15" t="str">
        <f>[3]Fevereiro!$I$10</f>
        <v>N</v>
      </c>
      <c r="H7" s="15" t="str">
        <f>[3]Fevereiro!$I$11</f>
        <v>SE</v>
      </c>
      <c r="I7" s="15" t="str">
        <f>[3]Fevereiro!$I$12</f>
        <v>NO</v>
      </c>
      <c r="J7" s="15" t="str">
        <f>[3]Fevereiro!$I$13</f>
        <v>N</v>
      </c>
      <c r="K7" s="15" t="str">
        <f>[3]Fevereiro!$I$14</f>
        <v>N</v>
      </c>
      <c r="L7" s="15" t="str">
        <f>[3]Fevereiro!$I$15</f>
        <v>NO</v>
      </c>
      <c r="M7" s="15" t="str">
        <f>[3]Fevereiro!$I$16</f>
        <v>NO</v>
      </c>
      <c r="N7" s="15" t="str">
        <f>[3]Fevereiro!$I$17</f>
        <v>S</v>
      </c>
      <c r="O7" s="15" t="str">
        <f>[3]Fevereiro!$I$18</f>
        <v>SE</v>
      </c>
      <c r="P7" s="15" t="str">
        <f>[3]Fevereiro!$I$19</f>
        <v>S</v>
      </c>
      <c r="Q7" s="15" t="str">
        <f>[3]Fevereiro!$I$20</f>
        <v>SE</v>
      </c>
      <c r="R7" s="15" t="str">
        <f>[3]Fevereiro!$I$21</f>
        <v>S</v>
      </c>
      <c r="S7" s="15" t="str">
        <f>[3]Fevereiro!$I$22</f>
        <v>NE</v>
      </c>
      <c r="T7" s="18" t="str">
        <f>[3]Fevereiro!$I$23</f>
        <v>N</v>
      </c>
      <c r="U7" s="18" t="str">
        <f>[3]Fevereiro!$I$24</f>
        <v>N</v>
      </c>
      <c r="V7" s="18" t="str">
        <f>[3]Fevereiro!$I$25</f>
        <v>SE</v>
      </c>
      <c r="W7" s="18" t="str">
        <f>[3]Fevereiro!$I$26</f>
        <v>S</v>
      </c>
      <c r="X7" s="18" t="str">
        <f>[3]Fevereiro!$I$27</f>
        <v>S</v>
      </c>
      <c r="Y7" s="18" t="str">
        <f>[3]Fevereiro!$I$28</f>
        <v>SE</v>
      </c>
      <c r="Z7" s="18" t="str">
        <f>[3]Fevereiro!$I$29</f>
        <v>N</v>
      </c>
      <c r="AA7" s="18" t="str">
        <f>[3]Fevereiro!$I$30</f>
        <v>L</v>
      </c>
      <c r="AB7" s="18" t="str">
        <f>[3]Fevereiro!$I$31</f>
        <v>NO</v>
      </c>
      <c r="AC7" s="18" t="str">
        <f>[3]Fevereiro!$I$32</f>
        <v>SE</v>
      </c>
      <c r="AD7" s="114" t="str">
        <f>[3]Fevereiro!$I$33</f>
        <v>SE</v>
      </c>
      <c r="AE7" s="2"/>
    </row>
    <row r="8" spans="1:33" ht="13.5" customHeight="1" x14ac:dyDescent="0.2">
      <c r="A8" s="131" t="s">
        <v>56</v>
      </c>
      <c r="B8" s="15" t="str">
        <f>[4]Fevereiro!$I$5</f>
        <v>SE</v>
      </c>
      <c r="C8" s="15" t="str">
        <f>[4]Fevereiro!$I$6</f>
        <v>SE</v>
      </c>
      <c r="D8" s="15" t="str">
        <f>[4]Fevereiro!$I$7</f>
        <v>SE</v>
      </c>
      <c r="E8" s="15" t="str">
        <f>[4]Fevereiro!$I$8</f>
        <v>SE</v>
      </c>
      <c r="F8" s="15" t="str">
        <f>[4]Fevereiro!$I$9</f>
        <v>SE</v>
      </c>
      <c r="G8" s="15" t="str">
        <f>[4]Fevereiro!$I$10</f>
        <v>SE</v>
      </c>
      <c r="H8" s="15" t="str">
        <f>[4]Fevereiro!$I$11</f>
        <v>SE</v>
      </c>
      <c r="I8" s="15" t="str">
        <f>[4]Fevereiro!$I$12</f>
        <v>NE</v>
      </c>
      <c r="J8" s="15" t="str">
        <f>[4]Fevereiro!$I$13</f>
        <v>N</v>
      </c>
      <c r="K8" s="15" t="str">
        <f>[4]Fevereiro!$I$14</f>
        <v>N</v>
      </c>
      <c r="L8" s="15" t="str">
        <f>[4]Fevereiro!$I$15</f>
        <v>NE</v>
      </c>
      <c r="M8" s="15" t="str">
        <f>[4]Fevereiro!$I$16</f>
        <v>N</v>
      </c>
      <c r="N8" s="15" t="str">
        <f>[4]Fevereiro!$I$17</f>
        <v>SE</v>
      </c>
      <c r="O8" s="15" t="str">
        <f>[4]Fevereiro!$I$18</f>
        <v>L</v>
      </c>
      <c r="P8" s="15" t="str">
        <f>[4]Fevereiro!$I$19</f>
        <v>L</v>
      </c>
      <c r="Q8" s="15" t="str">
        <f>[4]Fevereiro!$I$20</f>
        <v>L</v>
      </c>
      <c r="R8" s="15" t="str">
        <f>[4]Fevereiro!$I$21</f>
        <v>L</v>
      </c>
      <c r="S8" s="15" t="str">
        <f>[4]Fevereiro!$I$22</f>
        <v>L</v>
      </c>
      <c r="T8" s="15" t="str">
        <f>[4]Fevereiro!$I$23</f>
        <v>N</v>
      </c>
      <c r="U8" s="15" t="str">
        <f>[4]Fevereiro!$I$24</f>
        <v>N</v>
      </c>
      <c r="V8" s="15" t="str">
        <f>[4]Fevereiro!$I$25</f>
        <v>O</v>
      </c>
      <c r="W8" s="15" t="str">
        <f>[4]Fevereiro!$I$26</f>
        <v>SO</v>
      </c>
      <c r="X8" s="15" t="str">
        <f>[4]Fevereiro!$I$27</f>
        <v>SO</v>
      </c>
      <c r="Y8" s="15" t="str">
        <f>[4]Fevereiro!$I$28</f>
        <v>SE</v>
      </c>
      <c r="Z8" s="15" t="str">
        <f>[4]Fevereiro!$I$29</f>
        <v>L</v>
      </c>
      <c r="AA8" s="15" t="str">
        <f>[4]Fevereiro!$I$30</f>
        <v>NE</v>
      </c>
      <c r="AB8" s="15" t="str">
        <f>[4]Fevereiro!$I$31</f>
        <v>L</v>
      </c>
      <c r="AC8" s="15" t="str">
        <f>[4]Fevereiro!$I$32</f>
        <v>N</v>
      </c>
      <c r="AD8" s="114" t="str">
        <f>[4]Fevereiro!$I$33</f>
        <v>SE</v>
      </c>
      <c r="AE8" s="2"/>
      <c r="AG8" t="s">
        <v>50</v>
      </c>
    </row>
    <row r="9" spans="1:33" ht="13.5" customHeight="1" x14ac:dyDescent="0.2">
      <c r="A9" s="131" t="s">
        <v>46</v>
      </c>
      <c r="B9" s="20" t="str">
        <f>[5]Fevereiro!$I$5</f>
        <v>NE</v>
      </c>
      <c r="C9" s="20" t="str">
        <f>[5]Fevereiro!$I$6</f>
        <v>L</v>
      </c>
      <c r="D9" s="20" t="str">
        <f>[5]Fevereiro!$I$7</f>
        <v>NE</v>
      </c>
      <c r="E9" s="20" t="str">
        <f>[5]Fevereiro!$I$8</f>
        <v>S</v>
      </c>
      <c r="F9" s="20" t="str">
        <f>[5]Fevereiro!$I$9</f>
        <v>S</v>
      </c>
      <c r="G9" s="20" t="str">
        <f>[5]Fevereiro!$I$10</f>
        <v>NE</v>
      </c>
      <c r="H9" s="20" t="str">
        <f>[5]Fevereiro!$I$11</f>
        <v>NE</v>
      </c>
      <c r="I9" s="20" t="str">
        <f>[5]Fevereiro!$I$12</f>
        <v>NE</v>
      </c>
      <c r="J9" s="20" t="str">
        <f>[5]Fevereiro!$I$13</f>
        <v>NE</v>
      </c>
      <c r="K9" s="20" t="str">
        <f>[5]Fevereiro!$I$14</f>
        <v>NE</v>
      </c>
      <c r="L9" s="20" t="str">
        <f>[5]Fevereiro!$I$15</f>
        <v>NE</v>
      </c>
      <c r="M9" s="20" t="str">
        <f>[5]Fevereiro!$I$16</f>
        <v>S</v>
      </c>
      <c r="N9" s="20" t="str">
        <f>[5]Fevereiro!$I$17</f>
        <v>S</v>
      </c>
      <c r="O9" s="20" t="str">
        <f>[5]Fevereiro!$I$18</f>
        <v>SO</v>
      </c>
      <c r="P9" s="20" t="str">
        <f>[5]Fevereiro!$I$19</f>
        <v>NE</v>
      </c>
      <c r="Q9" s="20" t="str">
        <f>[5]Fevereiro!$I$20</f>
        <v>NE</v>
      </c>
      <c r="R9" s="20" t="str">
        <f>[5]Fevereiro!$I$21</f>
        <v>L</v>
      </c>
      <c r="S9" s="20" t="str">
        <f>[5]Fevereiro!$I$22</f>
        <v>*</v>
      </c>
      <c r="T9" s="19" t="str">
        <f>[5]Fevereiro!$I$23</f>
        <v>*</v>
      </c>
      <c r="U9" s="19" t="str">
        <f>[5]Fevereiro!$I$24</f>
        <v>*</v>
      </c>
      <c r="V9" s="19" t="str">
        <f>[5]Fevereiro!$I$25</f>
        <v>*</v>
      </c>
      <c r="W9" s="19" t="str">
        <f>[5]Fevereiro!$I$26</f>
        <v>*</v>
      </c>
      <c r="X9" s="19" t="str">
        <f>[5]Fevereiro!$I$27</f>
        <v>*</v>
      </c>
      <c r="Y9" s="19" t="str">
        <f>[5]Fevereiro!$I$28</f>
        <v>*</v>
      </c>
      <c r="Z9" s="19" t="str">
        <f>[5]Fevereiro!$I$29</f>
        <v>*</v>
      </c>
      <c r="AA9" s="19" t="str">
        <f>[5]Fevereiro!$I$30</f>
        <v>*</v>
      </c>
      <c r="AB9" s="19" t="str">
        <f>[5]Fevereiro!$I$31</f>
        <v>*</v>
      </c>
      <c r="AC9" s="19" t="str">
        <f>[5]Fevereiro!$I$32</f>
        <v>*</v>
      </c>
      <c r="AD9" s="114" t="str">
        <f>[5]Fevereiro!$I$33</f>
        <v>NE</v>
      </c>
      <c r="AE9" s="2"/>
    </row>
    <row r="10" spans="1:33" ht="12.75" customHeight="1" x14ac:dyDescent="0.2">
      <c r="A10" s="131" t="s">
        <v>2</v>
      </c>
      <c r="B10" s="21" t="str">
        <f>[6]Fevereiro!$I$5</f>
        <v>SE</v>
      </c>
      <c r="C10" s="21" t="str">
        <f>[6]Fevereiro!$I$6</f>
        <v>SE</v>
      </c>
      <c r="D10" s="21" t="str">
        <f>[6]Fevereiro!$I$7</f>
        <v>SE</v>
      </c>
      <c r="E10" s="21" t="str">
        <f>[6]Fevereiro!$I$8</f>
        <v>SE</v>
      </c>
      <c r="F10" s="21" t="str">
        <f>[6]Fevereiro!$I$9</f>
        <v>SE</v>
      </c>
      <c r="G10" s="21" t="str">
        <f>[6]Fevereiro!$I$10</f>
        <v>N</v>
      </c>
      <c r="H10" s="21" t="str">
        <f>[6]Fevereiro!$I$11</f>
        <v>N</v>
      </c>
      <c r="I10" s="21" t="str">
        <f>[6]Fevereiro!$I$12</f>
        <v>N</v>
      </c>
      <c r="J10" s="21" t="str">
        <f>[6]Fevereiro!$I$13</f>
        <v>NE</v>
      </c>
      <c r="K10" s="21" t="str">
        <f>[6]Fevereiro!$I$14</f>
        <v>NE</v>
      </c>
      <c r="L10" s="21" t="str">
        <f>[6]Fevereiro!$I$15</f>
        <v>N</v>
      </c>
      <c r="M10" s="21" t="str">
        <f>[6]Fevereiro!$I$16</f>
        <v>N</v>
      </c>
      <c r="N10" s="21" t="str">
        <f>[6]Fevereiro!$I$17</f>
        <v>L</v>
      </c>
      <c r="O10" s="21" t="str">
        <f>[6]Fevereiro!$I$18</f>
        <v>L</v>
      </c>
      <c r="P10" s="21" t="str">
        <f>[6]Fevereiro!$I$19</f>
        <v>L</v>
      </c>
      <c r="Q10" s="21" t="str">
        <f>[6]Fevereiro!$I$20</f>
        <v>L</v>
      </c>
      <c r="R10" s="21" t="str">
        <f>[6]Fevereiro!$I$21</f>
        <v>SE</v>
      </c>
      <c r="S10" s="21" t="str">
        <f>[6]Fevereiro!$I$22</f>
        <v>N</v>
      </c>
      <c r="T10" s="18" t="str">
        <f>[6]Fevereiro!$I$23</f>
        <v>N</v>
      </c>
      <c r="U10" s="18" t="str">
        <f>[6]Fevereiro!$I$24</f>
        <v>N</v>
      </c>
      <c r="V10" s="21" t="str">
        <f>[6]Fevereiro!$I$25</f>
        <v>N</v>
      </c>
      <c r="W10" s="18" t="str">
        <f>[6]Fevereiro!$I$26</f>
        <v>N</v>
      </c>
      <c r="X10" s="18" t="str">
        <f>[6]Fevereiro!$I$27</f>
        <v>N</v>
      </c>
      <c r="Y10" s="18" t="str">
        <f>[6]Fevereiro!$I$28</f>
        <v>L</v>
      </c>
      <c r="Z10" s="18" t="str">
        <f>[6]Fevereiro!$I$29</f>
        <v>L</v>
      </c>
      <c r="AA10" s="18" t="str">
        <f>[6]Fevereiro!$I$30</f>
        <v>L</v>
      </c>
      <c r="AB10" s="18" t="str">
        <f>[6]Fevereiro!$I$31</f>
        <v>N</v>
      </c>
      <c r="AC10" s="18" t="str">
        <f>[6]Fevereiro!$I$32</f>
        <v>N</v>
      </c>
      <c r="AD10" s="114" t="str">
        <f>[6]Fevereiro!$I$33</f>
        <v>N</v>
      </c>
      <c r="AE10" s="2"/>
    </row>
    <row r="11" spans="1:33" ht="12.75" customHeight="1" x14ac:dyDescent="0.2">
      <c r="A11" s="131" t="s">
        <v>3</v>
      </c>
      <c r="B11" s="21" t="str">
        <f>[7]Fevereiro!$I$5</f>
        <v>L</v>
      </c>
      <c r="C11" s="21" t="str">
        <f>[7]Fevereiro!$I$6</f>
        <v>SE</v>
      </c>
      <c r="D11" s="21" t="str">
        <f>[7]Fevereiro!$I$7</f>
        <v>SE</v>
      </c>
      <c r="E11" s="21" t="str">
        <f>[7]Fevereiro!$I$8</f>
        <v>L</v>
      </c>
      <c r="F11" s="21" t="str">
        <f>[7]Fevereiro!$I$9</f>
        <v>SE</v>
      </c>
      <c r="G11" s="21" t="str">
        <f>[7]Fevereiro!$I$10</f>
        <v>O</v>
      </c>
      <c r="H11" s="21" t="str">
        <f>[7]Fevereiro!$I$11</f>
        <v>O</v>
      </c>
      <c r="I11" s="21" t="str">
        <f>[7]Fevereiro!$I$12</f>
        <v>L</v>
      </c>
      <c r="J11" s="21" t="str">
        <f>[7]Fevereiro!$I$13</f>
        <v>NE</v>
      </c>
      <c r="K11" s="21" t="str">
        <f>[7]Fevereiro!$I$14</f>
        <v>L</v>
      </c>
      <c r="L11" s="21" t="str">
        <f>[7]Fevereiro!$I$15</f>
        <v>NO</v>
      </c>
      <c r="M11" s="21" t="str">
        <f>[7]Fevereiro!$I$16</f>
        <v>NO</v>
      </c>
      <c r="N11" s="21" t="str">
        <f>[7]Fevereiro!$I$17</f>
        <v>SO</v>
      </c>
      <c r="O11" s="21" t="str">
        <f>[7]Fevereiro!$I$18</f>
        <v>L</v>
      </c>
      <c r="P11" s="21" t="str">
        <f>[7]Fevereiro!$I$19</f>
        <v>L</v>
      </c>
      <c r="Q11" s="21" t="str">
        <f>[7]Fevereiro!$I$20</f>
        <v>L</v>
      </c>
      <c r="R11" s="21" t="str">
        <f>[7]Fevereiro!$I$21</f>
        <v>SE</v>
      </c>
      <c r="S11" s="21" t="str">
        <f>[7]Fevereiro!$I$22</f>
        <v>L</v>
      </c>
      <c r="T11" s="18" t="str">
        <f>[7]Fevereiro!$I$23</f>
        <v>NO</v>
      </c>
      <c r="U11" s="18" t="str">
        <f>[7]Fevereiro!$I$24</f>
        <v>SO</v>
      </c>
      <c r="V11" s="18" t="str">
        <f>[7]Fevereiro!$I$25</f>
        <v>O</v>
      </c>
      <c r="W11" s="18" t="str">
        <f>[7]Fevereiro!$I$26</f>
        <v>O</v>
      </c>
      <c r="X11" s="18" t="str">
        <f>[7]Fevereiro!$I$27</f>
        <v>O</v>
      </c>
      <c r="Y11" s="18" t="str">
        <f>[7]Fevereiro!$I$28</f>
        <v>NO</v>
      </c>
      <c r="Z11" s="18" t="str">
        <f>[7]Fevereiro!$I$29</f>
        <v>L</v>
      </c>
      <c r="AA11" s="18" t="str">
        <f>[7]Fevereiro!$I$30</f>
        <v>O</v>
      </c>
      <c r="AB11" s="18" t="str">
        <f>[7]Fevereiro!$I$31</f>
        <v>SO</v>
      </c>
      <c r="AC11" s="18" t="str">
        <f>[7]Fevereiro!$I$32</f>
        <v>S</v>
      </c>
      <c r="AD11" s="114" t="str">
        <f>[7]Fevereiro!$I$33</f>
        <v>L</v>
      </c>
      <c r="AE11" s="2"/>
    </row>
    <row r="12" spans="1:33" ht="12.75" customHeight="1" x14ac:dyDescent="0.2">
      <c r="A12" s="131" t="s">
        <v>4</v>
      </c>
      <c r="B12" s="21" t="str">
        <f>[8]Fevereiro!$I$5</f>
        <v>NO</v>
      </c>
      <c r="C12" s="21" t="str">
        <f>[8]Fevereiro!$I$6</f>
        <v>NE</v>
      </c>
      <c r="D12" s="21" t="str">
        <f>[8]Fevereiro!$I$7</f>
        <v>N</v>
      </c>
      <c r="E12" s="21" t="str">
        <f>[8]Fevereiro!$I$8</f>
        <v>NO</v>
      </c>
      <c r="F12" s="21" t="str">
        <f>[8]Fevereiro!$I$9</f>
        <v>NO</v>
      </c>
      <c r="G12" s="21" t="str">
        <f>[8]Fevereiro!$I$10</f>
        <v>O</v>
      </c>
      <c r="H12" s="21" t="str">
        <f>[8]Fevereiro!$I$11</f>
        <v>S</v>
      </c>
      <c r="I12" s="21" t="str">
        <f>[8]Fevereiro!$I$12</f>
        <v>S</v>
      </c>
      <c r="J12" s="21" t="str">
        <f>[8]Fevereiro!$I$13</f>
        <v>SO</v>
      </c>
      <c r="K12" s="21" t="str">
        <f>[8]Fevereiro!$I$14</f>
        <v>S</v>
      </c>
      <c r="L12" s="21" t="str">
        <f>[8]Fevereiro!$I$15</f>
        <v>S</v>
      </c>
      <c r="M12" s="21" t="str">
        <f>[8]Fevereiro!$I$16</f>
        <v>SE</v>
      </c>
      <c r="N12" s="21" t="str">
        <f>[8]Fevereiro!$I$17</f>
        <v>O</v>
      </c>
      <c r="O12" s="21" t="str">
        <f>[8]Fevereiro!$I$18</f>
        <v>NO</v>
      </c>
      <c r="P12" s="21" t="str">
        <f>[8]Fevereiro!$I$19</f>
        <v>NO</v>
      </c>
      <c r="Q12" s="21" t="str">
        <f>[8]Fevereiro!$I$20</f>
        <v>NO</v>
      </c>
      <c r="R12" s="21" t="str">
        <f>[8]Fevereiro!$I$21</f>
        <v>NO</v>
      </c>
      <c r="S12" s="21" t="str">
        <f>[8]Fevereiro!$I$22</f>
        <v>O</v>
      </c>
      <c r="T12" s="18" t="str">
        <f>[8]Fevereiro!$I$23</f>
        <v>SO</v>
      </c>
      <c r="U12" s="18" t="str">
        <f>[8]Fevereiro!$I$24</f>
        <v>S</v>
      </c>
      <c r="V12" s="18" t="str">
        <f>[8]Fevereiro!$I$25</f>
        <v>S</v>
      </c>
      <c r="W12" s="18" t="str">
        <f>[8]Fevereiro!$I$26</f>
        <v>NE</v>
      </c>
      <c r="X12" s="18" t="str">
        <f>[8]Fevereiro!$I$27</f>
        <v>NO</v>
      </c>
      <c r="Y12" s="18" t="str">
        <f>[8]Fevereiro!$I$28</f>
        <v>SO</v>
      </c>
      <c r="Z12" s="18" t="str">
        <f>[8]Fevereiro!$I$29</f>
        <v>O</v>
      </c>
      <c r="AA12" s="18" t="str">
        <f>[8]Fevereiro!$I$30</f>
        <v>O</v>
      </c>
      <c r="AB12" s="18" t="str">
        <f>[8]Fevereiro!$I$31</f>
        <v>S</v>
      </c>
      <c r="AC12" s="18" t="str">
        <f>[8]Fevereiro!$I$32</f>
        <v>O</v>
      </c>
      <c r="AD12" s="114" t="str">
        <f>[8]Fevereiro!$I$33</f>
        <v>NO</v>
      </c>
      <c r="AE12" s="2"/>
      <c r="AF12" s="23" t="s">
        <v>50</v>
      </c>
    </row>
    <row r="13" spans="1:33" ht="11.25" customHeight="1" x14ac:dyDescent="0.2">
      <c r="A13" s="131" t="s">
        <v>5</v>
      </c>
      <c r="B13" s="18" t="str">
        <f>[9]Fevereiro!$I$5</f>
        <v>O</v>
      </c>
      <c r="C13" s="18" t="str">
        <f>[9]Fevereiro!$I$6</f>
        <v>SO</v>
      </c>
      <c r="D13" s="18" t="str">
        <f>[9]Fevereiro!$I$7</f>
        <v>S</v>
      </c>
      <c r="E13" s="18" t="str">
        <f>[9]Fevereiro!$I$8</f>
        <v>SE</v>
      </c>
      <c r="F13" s="18" t="str">
        <f>[9]Fevereiro!$I$9</f>
        <v>SE</v>
      </c>
      <c r="G13" s="18" t="str">
        <f>[9]Fevereiro!$I$10</f>
        <v>NO</v>
      </c>
      <c r="H13" s="18" t="str">
        <f>[9]Fevereiro!$I$11</f>
        <v>L</v>
      </c>
      <c r="I13" s="18" t="str">
        <f>[9]Fevereiro!$I$12</f>
        <v>L</v>
      </c>
      <c r="J13" s="18" t="str">
        <f>[9]Fevereiro!$I$13</f>
        <v>NE</v>
      </c>
      <c r="K13" s="18" t="str">
        <f>[9]Fevereiro!$I$14</f>
        <v>L</v>
      </c>
      <c r="L13" s="18" t="str">
        <f>[9]Fevereiro!$I$15</f>
        <v>NO</v>
      </c>
      <c r="M13" s="18" t="str">
        <f>[9]Fevereiro!$I$16</f>
        <v>NO</v>
      </c>
      <c r="N13" s="18" t="str">
        <f>[9]Fevereiro!$I$17</f>
        <v>S</v>
      </c>
      <c r="O13" s="18" t="str">
        <f>[9]Fevereiro!$I$18</f>
        <v>SO</v>
      </c>
      <c r="P13" s="18" t="str">
        <f>[9]Fevereiro!$I$19</f>
        <v>L</v>
      </c>
      <c r="Q13" s="18" t="str">
        <f>[9]Fevereiro!$I$20</f>
        <v>L</v>
      </c>
      <c r="R13" s="18" t="str">
        <f>[9]Fevereiro!$I$21</f>
        <v>SE</v>
      </c>
      <c r="S13" s="18" t="str">
        <f>[9]Fevereiro!$I$22</f>
        <v>L</v>
      </c>
      <c r="T13" s="18" t="str">
        <f>[9]Fevereiro!$I$23</f>
        <v>N</v>
      </c>
      <c r="U13" s="18" t="str">
        <f>[9]Fevereiro!$I$24</f>
        <v>NO</v>
      </c>
      <c r="V13" s="18" t="str">
        <f>[9]Fevereiro!$I$25</f>
        <v>L</v>
      </c>
      <c r="W13" s="18" t="str">
        <f>[9]Fevereiro!$I$26</f>
        <v>SO</v>
      </c>
      <c r="X13" s="18" t="str">
        <f>[9]Fevereiro!$I$27</f>
        <v>SE</v>
      </c>
      <c r="Y13" s="18" t="str">
        <f>[9]Fevereiro!$I$28</f>
        <v>NE</v>
      </c>
      <c r="Z13" s="18" t="str">
        <f>[9]Fevereiro!$I$29</f>
        <v>NE</v>
      </c>
      <c r="AA13" s="18" t="str">
        <f>[9]Fevereiro!$I$30</f>
        <v>L</v>
      </c>
      <c r="AB13" s="18" t="str">
        <f>[9]Fevereiro!$I$31</f>
        <v>L</v>
      </c>
      <c r="AC13" s="18" t="str">
        <f>[9]Fevereiro!$I$32</f>
        <v>SE</v>
      </c>
      <c r="AD13" s="114" t="str">
        <f>[9]Fevereiro!$I$33</f>
        <v>L</v>
      </c>
      <c r="AE13" s="2"/>
      <c r="AF13" s="23" t="s">
        <v>50</v>
      </c>
      <c r="AG13" t="s">
        <v>50</v>
      </c>
    </row>
    <row r="14" spans="1:33" ht="12" customHeight="1" x14ac:dyDescent="0.2">
      <c r="A14" s="131" t="s">
        <v>48</v>
      </c>
      <c r="B14" s="18" t="str">
        <f>[10]Fevereiro!$I$5</f>
        <v>SE</v>
      </c>
      <c r="C14" s="18" t="str">
        <f>[10]Fevereiro!$I$6</f>
        <v>S</v>
      </c>
      <c r="D14" s="18" t="str">
        <f>[10]Fevereiro!$I$7</f>
        <v>SE</v>
      </c>
      <c r="E14" s="18" t="str">
        <f>[10]Fevereiro!$I$8</f>
        <v>L</v>
      </c>
      <c r="F14" s="18" t="str">
        <f>[10]Fevereiro!$I$9</f>
        <v>L</v>
      </c>
      <c r="G14" s="18" t="str">
        <f>[10]Fevereiro!$I$10</f>
        <v>NE</v>
      </c>
      <c r="H14" s="18" t="str">
        <f>[10]Fevereiro!$I$11</f>
        <v>NE</v>
      </c>
      <c r="I14" s="18" t="str">
        <f>[10]Fevereiro!$I$12</f>
        <v>NE</v>
      </c>
      <c r="J14" s="18" t="str">
        <f>[10]Fevereiro!$I$13</f>
        <v>NE</v>
      </c>
      <c r="K14" s="18" t="str">
        <f>[10]Fevereiro!$I$14</f>
        <v>N</v>
      </c>
      <c r="L14" s="18" t="str">
        <f>[10]Fevereiro!$I$15</f>
        <v>NE</v>
      </c>
      <c r="M14" s="18" t="str">
        <f>[10]Fevereiro!$I$16</f>
        <v>O</v>
      </c>
      <c r="N14" s="18" t="str">
        <f>[10]Fevereiro!$I$17</f>
        <v>L</v>
      </c>
      <c r="O14" s="18" t="str">
        <f>[10]Fevereiro!$I$18</f>
        <v>L</v>
      </c>
      <c r="P14" s="18" t="str">
        <f>[10]Fevereiro!$I$19</f>
        <v>L</v>
      </c>
      <c r="Q14" s="18" t="str">
        <f>[10]Fevereiro!$I$20</f>
        <v>NE</v>
      </c>
      <c r="R14" s="18" t="str">
        <f>[10]Fevereiro!$I$21</f>
        <v>NE</v>
      </c>
      <c r="S14" s="18" t="str">
        <f>[10]Fevereiro!$I$22</f>
        <v>NE</v>
      </c>
      <c r="T14" s="18" t="str">
        <f>[10]Fevereiro!$I$23</f>
        <v>NE</v>
      </c>
      <c r="U14" s="18" t="str">
        <f>[10]Fevereiro!$I$24</f>
        <v>N</v>
      </c>
      <c r="V14" s="18" t="str">
        <f>[10]Fevereiro!$I$25</f>
        <v>O</v>
      </c>
      <c r="W14" s="18" t="str">
        <f>[10]Fevereiro!$I$26</f>
        <v>SE</v>
      </c>
      <c r="X14" s="18" t="str">
        <f>[10]Fevereiro!$I$27</f>
        <v>L</v>
      </c>
      <c r="Y14" s="18" t="str">
        <f>[10]Fevereiro!$I$28</f>
        <v>NE</v>
      </c>
      <c r="Z14" s="18" t="str">
        <f>[10]Fevereiro!$I$29</f>
        <v>NE</v>
      </c>
      <c r="AA14" s="18" t="str">
        <f>[10]Fevereiro!$I$30</f>
        <v>NE</v>
      </c>
      <c r="AB14" s="18" t="str">
        <f>[10]Fevereiro!$I$31</f>
        <v>NE</v>
      </c>
      <c r="AC14" s="18" t="str">
        <f>[10]Fevereiro!$I$32</f>
        <v>NE</v>
      </c>
      <c r="AD14" s="114" t="str">
        <f>[10]Fevereiro!$I$33</f>
        <v>NE</v>
      </c>
      <c r="AE14" s="2"/>
      <c r="AF14" s="23" t="s">
        <v>50</v>
      </c>
    </row>
    <row r="15" spans="1:33" ht="12.75" customHeight="1" x14ac:dyDescent="0.2">
      <c r="A15" s="131" t="s">
        <v>6</v>
      </c>
      <c r="B15" s="18" t="str">
        <f>[11]Fevereiro!$I$5</f>
        <v>O</v>
      </c>
      <c r="C15" s="18" t="str">
        <f>[11]Fevereiro!$I$6</f>
        <v>L</v>
      </c>
      <c r="D15" s="18" t="str">
        <f>[11]Fevereiro!$I$7</f>
        <v>S</v>
      </c>
      <c r="E15" s="18" t="str">
        <f>[11]Fevereiro!$I$8</f>
        <v>SE</v>
      </c>
      <c r="F15" s="18" t="str">
        <f>[11]Fevereiro!$I$9</f>
        <v>L</v>
      </c>
      <c r="G15" s="18" t="str">
        <f>[11]Fevereiro!$I$10</f>
        <v>L</v>
      </c>
      <c r="H15" s="18" t="str">
        <f>[11]Fevereiro!$I$11</f>
        <v>NE</v>
      </c>
      <c r="I15" s="18" t="str">
        <f>[11]Fevereiro!$I$12</f>
        <v>SE</v>
      </c>
      <c r="J15" s="18" t="str">
        <f>[11]Fevereiro!$I$13</f>
        <v>L</v>
      </c>
      <c r="K15" s="18" t="str">
        <f>[11]Fevereiro!$I$14</f>
        <v>SE</v>
      </c>
      <c r="L15" s="18" t="str">
        <f>[11]Fevereiro!$I$15</f>
        <v>NE</v>
      </c>
      <c r="M15" s="18" t="str">
        <f>[11]Fevereiro!$I$16</f>
        <v>O</v>
      </c>
      <c r="N15" s="18" t="str">
        <f>[11]Fevereiro!$I$17</f>
        <v>SE</v>
      </c>
      <c r="O15" s="18" t="str">
        <f>[11]Fevereiro!$I$18</f>
        <v>SE</v>
      </c>
      <c r="P15" s="18" t="str">
        <f>[11]Fevereiro!$I$19</f>
        <v>SE</v>
      </c>
      <c r="Q15" s="18" t="str">
        <f>[11]Fevereiro!$I$20</f>
        <v>SE</v>
      </c>
      <c r="R15" s="18" t="str">
        <f>[11]Fevereiro!$I$21</f>
        <v>SE</v>
      </c>
      <c r="S15" s="18" t="str">
        <f>[11]Fevereiro!$I$22</f>
        <v>L</v>
      </c>
      <c r="T15" s="18" t="str">
        <f>[11]Fevereiro!$I$23</f>
        <v>NO</v>
      </c>
      <c r="U15" s="18" t="str">
        <f>[11]Fevereiro!$I$24</f>
        <v>L</v>
      </c>
      <c r="V15" s="18" t="str">
        <f>[11]Fevereiro!$I$25</f>
        <v>SE</v>
      </c>
      <c r="W15" s="18" t="str">
        <f>[11]Fevereiro!$I$26</f>
        <v>NO</v>
      </c>
      <c r="X15" s="18" t="str">
        <f>[11]Fevereiro!$I$27</f>
        <v>SE</v>
      </c>
      <c r="Y15" s="18" t="str">
        <f>[11]Fevereiro!$I$28</f>
        <v>NE</v>
      </c>
      <c r="Z15" s="18" t="str">
        <f>[11]Fevereiro!$I$29</f>
        <v>SE</v>
      </c>
      <c r="AA15" s="18" t="str">
        <f>[11]Fevereiro!$I$30</f>
        <v>SE</v>
      </c>
      <c r="AB15" s="18" t="str">
        <f>[11]Fevereiro!$I$31</f>
        <v>O</v>
      </c>
      <c r="AC15" s="18" t="str">
        <f>[11]Fevereiro!$I$32</f>
        <v>NE</v>
      </c>
      <c r="AD15" s="114" t="str">
        <f>[11]Fevereiro!$I$33</f>
        <v>SE</v>
      </c>
      <c r="AE15" s="2"/>
      <c r="AF15" s="23" t="s">
        <v>50</v>
      </c>
      <c r="AG15" t="s">
        <v>50</v>
      </c>
    </row>
    <row r="16" spans="1:33" ht="12.75" customHeight="1" x14ac:dyDescent="0.2">
      <c r="A16" s="131" t="s">
        <v>7</v>
      </c>
      <c r="B16" s="21" t="str">
        <f>[12]Fevereiro!$I$5</f>
        <v>L</v>
      </c>
      <c r="C16" s="21" t="str">
        <f>[12]Fevereiro!$I$6</f>
        <v>SE</v>
      </c>
      <c r="D16" s="21" t="str">
        <f>[12]Fevereiro!$I$7</f>
        <v>SE</v>
      </c>
      <c r="E16" s="21" t="str">
        <f>[12]Fevereiro!$I$8</f>
        <v>SE</v>
      </c>
      <c r="F16" s="21" t="str">
        <f>[12]Fevereiro!$I$9</f>
        <v>SE</v>
      </c>
      <c r="G16" s="21" t="str">
        <f>[12]Fevereiro!$I$10</f>
        <v>L</v>
      </c>
      <c r="H16" s="21" t="str">
        <f>[12]Fevereiro!$I$11</f>
        <v>N</v>
      </c>
      <c r="I16" s="21" t="str">
        <f>[12]Fevereiro!$I$12</f>
        <v>O</v>
      </c>
      <c r="J16" s="21" t="str">
        <f>[12]Fevereiro!$I$13</f>
        <v>N</v>
      </c>
      <c r="K16" s="21" t="str">
        <f>[12]Fevereiro!$I$14</f>
        <v>NE</v>
      </c>
      <c r="L16" s="21" t="str">
        <f>[12]Fevereiro!$I$15</f>
        <v>N</v>
      </c>
      <c r="M16" s="21" t="str">
        <f>[12]Fevereiro!$I$16</f>
        <v>NE</v>
      </c>
      <c r="N16" s="21" t="str">
        <f>[12]Fevereiro!$I$17</f>
        <v>S</v>
      </c>
      <c r="O16" s="21" t="str">
        <f>[12]Fevereiro!$I$18</f>
        <v>L</v>
      </c>
      <c r="P16" s="21" t="str">
        <f>[12]Fevereiro!$I$19</f>
        <v>L</v>
      </c>
      <c r="Q16" s="21" t="str">
        <f>[12]Fevereiro!$I$20</f>
        <v>L</v>
      </c>
      <c r="R16" s="21" t="str">
        <f>[12]Fevereiro!$I$21</f>
        <v>SE</v>
      </c>
      <c r="S16" s="21" t="str">
        <f>[12]Fevereiro!$I$22</f>
        <v>NE</v>
      </c>
      <c r="T16" s="18" t="str">
        <f>[12]Fevereiro!$I$23</f>
        <v>N</v>
      </c>
      <c r="U16" s="18" t="str">
        <f>[12]Fevereiro!$I$24</f>
        <v>N</v>
      </c>
      <c r="V16" s="18" t="str">
        <f>[12]Fevereiro!$I$25</f>
        <v>SO</v>
      </c>
      <c r="W16" s="18" t="str">
        <f>[12]Fevereiro!$I$26</f>
        <v>S</v>
      </c>
      <c r="X16" s="18" t="str">
        <f>[12]Fevereiro!$I$27</f>
        <v>S</v>
      </c>
      <c r="Y16" s="18" t="str">
        <f>[12]Fevereiro!$I$28</f>
        <v>L</v>
      </c>
      <c r="Z16" s="18" t="str">
        <f>[12]Fevereiro!$I$29</f>
        <v>L</v>
      </c>
      <c r="AA16" s="18" t="str">
        <f>[12]Fevereiro!$I$30</f>
        <v>NE</v>
      </c>
      <c r="AB16" s="18" t="str">
        <f>[12]Fevereiro!$I$31</f>
        <v>N</v>
      </c>
      <c r="AC16" s="18" t="str">
        <f>[12]Fevereiro!$I$32</f>
        <v>N</v>
      </c>
      <c r="AD16" s="114" t="str">
        <f>[12]Fevereiro!$I$33</f>
        <v>L</v>
      </c>
      <c r="AE16" s="2"/>
    </row>
    <row r="17" spans="1:34" ht="13.5" customHeight="1" x14ac:dyDescent="0.2">
      <c r="A17" s="131" t="s">
        <v>8</v>
      </c>
      <c r="B17" s="21" t="str">
        <f>[13]Fevereiro!$I$5</f>
        <v>L</v>
      </c>
      <c r="C17" s="21" t="str">
        <f>[13]Fevereiro!$I$6</f>
        <v>SE</v>
      </c>
      <c r="D17" s="21" t="str">
        <f>[13]Fevereiro!$I$7</f>
        <v>SE</v>
      </c>
      <c r="E17" s="21" t="str">
        <f>[13]Fevereiro!$I$8</f>
        <v>L</v>
      </c>
      <c r="F17" s="21" t="str">
        <f>[13]Fevereiro!$I$9</f>
        <v>NE</v>
      </c>
      <c r="G17" s="21" t="str">
        <f>[13]Fevereiro!$I$10</f>
        <v>L</v>
      </c>
      <c r="H17" s="21" t="str">
        <f>[13]Fevereiro!$I$11</f>
        <v>O</v>
      </c>
      <c r="I17" s="21" t="str">
        <f>[13]Fevereiro!$I$12</f>
        <v>S</v>
      </c>
      <c r="J17" s="21" t="str">
        <f>[13]Fevereiro!$I$13</f>
        <v>N</v>
      </c>
      <c r="K17" s="21" t="str">
        <f>[13]Fevereiro!$I$14</f>
        <v>L</v>
      </c>
      <c r="L17" s="21" t="str">
        <f>[13]Fevereiro!$I$15</f>
        <v>NE</v>
      </c>
      <c r="M17" s="21" t="str">
        <f>[13]Fevereiro!$I$16</f>
        <v>S</v>
      </c>
      <c r="N17" s="21" t="str">
        <f>[13]Fevereiro!$I$17</f>
        <v>S</v>
      </c>
      <c r="O17" s="21" t="str">
        <f>[13]Fevereiro!$I$18</f>
        <v>NE</v>
      </c>
      <c r="P17" s="21" t="str">
        <f>[13]Fevereiro!$I$19</f>
        <v>L</v>
      </c>
      <c r="Q17" s="18" t="str">
        <f>[13]Fevereiro!$I$20</f>
        <v>NE</v>
      </c>
      <c r="R17" s="18" t="str">
        <f>[13]Fevereiro!$I$21</f>
        <v>L</v>
      </c>
      <c r="S17" s="18" t="str">
        <f>[13]Fevereiro!$I$22</f>
        <v>NE</v>
      </c>
      <c r="T17" s="18" t="str">
        <f>[13]Fevereiro!$I$23</f>
        <v>NE</v>
      </c>
      <c r="U17" s="18" t="str">
        <f>[13]Fevereiro!$I$24</f>
        <v>NO</v>
      </c>
      <c r="V17" s="18" t="str">
        <f>[13]Fevereiro!$I$25</f>
        <v>SO</v>
      </c>
      <c r="W17" s="18" t="str">
        <f>[13]Fevereiro!$I$26</f>
        <v>S</v>
      </c>
      <c r="X17" s="18" t="str">
        <f>[13]Fevereiro!$I$27</f>
        <v>S</v>
      </c>
      <c r="Y17" s="18" t="str">
        <f>[13]Fevereiro!$I$28</f>
        <v>L</v>
      </c>
      <c r="Z17" s="18" t="str">
        <f>[13]Fevereiro!$I$29</f>
        <v>L</v>
      </c>
      <c r="AA17" s="18" t="str">
        <f>[13]Fevereiro!$I$30</f>
        <v>L</v>
      </c>
      <c r="AB17" s="18" t="str">
        <f>[13]Fevereiro!$I$31</f>
        <v>NE</v>
      </c>
      <c r="AC17" s="18" t="str">
        <f>[13]Fevereiro!$I$32</f>
        <v>N</v>
      </c>
      <c r="AD17" s="114" t="str">
        <f>[13]Fevereiro!$I$33</f>
        <v>L</v>
      </c>
      <c r="AE17" s="2"/>
      <c r="AF17" s="23" t="s">
        <v>50</v>
      </c>
    </row>
    <row r="18" spans="1:34" ht="12" customHeight="1" x14ac:dyDescent="0.2">
      <c r="A18" s="131" t="s">
        <v>9</v>
      </c>
      <c r="B18" s="21" t="str">
        <f>[14]Fevereiro!$I$5</f>
        <v>L</v>
      </c>
      <c r="C18" s="21" t="str">
        <f>[14]Fevereiro!$I$6</f>
        <v>SE</v>
      </c>
      <c r="D18" s="21" t="str">
        <f>[14]Fevereiro!$I$7</f>
        <v>SE</v>
      </c>
      <c r="E18" s="21" t="str">
        <f>[14]Fevereiro!$I$8</f>
        <v>SE</v>
      </c>
      <c r="F18" s="21" t="str">
        <f>[14]Fevereiro!$I$9</f>
        <v>L</v>
      </c>
      <c r="G18" s="21" t="str">
        <f>[14]Fevereiro!$I$10</f>
        <v>SE</v>
      </c>
      <c r="H18" s="21" t="str">
        <f>[14]Fevereiro!$I$11</f>
        <v>NE</v>
      </c>
      <c r="I18" s="21" t="str">
        <f>[14]Fevereiro!$I$12</f>
        <v>N</v>
      </c>
      <c r="J18" s="21" t="str">
        <f>[14]Fevereiro!$I$13</f>
        <v>N</v>
      </c>
      <c r="K18" s="21" t="str">
        <f>[14]Fevereiro!$I$14</f>
        <v>NE</v>
      </c>
      <c r="L18" s="21" t="str">
        <f>[14]Fevereiro!$I$15</f>
        <v>NO</v>
      </c>
      <c r="M18" s="21" t="str">
        <f>[14]Fevereiro!$I$16</f>
        <v>O</v>
      </c>
      <c r="N18" s="21" t="str">
        <f>[14]Fevereiro!$I$17</f>
        <v>SE</v>
      </c>
      <c r="O18" s="21" t="str">
        <f>[14]Fevereiro!$I$18</f>
        <v>L</v>
      </c>
      <c r="P18" s="21" t="str">
        <f>[14]Fevereiro!$I$19</f>
        <v>L</v>
      </c>
      <c r="Q18" s="21" t="str">
        <f>[14]Fevereiro!$I$20</f>
        <v>L</v>
      </c>
      <c r="R18" s="21" t="str">
        <f>[14]Fevereiro!$I$21</f>
        <v>L</v>
      </c>
      <c r="S18" s="21" t="str">
        <f>[14]Fevereiro!$I$22</f>
        <v>NE</v>
      </c>
      <c r="T18" s="18" t="str">
        <f>[14]Fevereiro!$I$23</f>
        <v>NE</v>
      </c>
      <c r="U18" s="18" t="str">
        <f>[14]Fevereiro!$I$24</f>
        <v>N</v>
      </c>
      <c r="V18" s="18" t="str">
        <f>[14]Fevereiro!$I$25</f>
        <v>SO</v>
      </c>
      <c r="W18" s="18" t="str">
        <f>[14]Fevereiro!$I$26</f>
        <v>S</v>
      </c>
      <c r="X18" s="18" t="str">
        <f>[14]Fevereiro!$I$27</f>
        <v>S</v>
      </c>
      <c r="Y18" s="18" t="str">
        <f>[14]Fevereiro!$I$28</f>
        <v>L</v>
      </c>
      <c r="Z18" s="18" t="str">
        <f>[14]Fevereiro!$I$29</f>
        <v>SE</v>
      </c>
      <c r="AA18" s="18" t="str">
        <f>[14]Fevereiro!$I$30</f>
        <v>NE</v>
      </c>
      <c r="AB18" s="18" t="str">
        <f>[14]Fevereiro!$I$31</f>
        <v>N</v>
      </c>
      <c r="AC18" s="18" t="str">
        <f>[14]Fevereiro!$I$32</f>
        <v>N</v>
      </c>
      <c r="AD18" s="114" t="str">
        <f>[14]Fevereiro!$I$33</f>
        <v>L</v>
      </c>
      <c r="AE18" s="2"/>
    </row>
    <row r="19" spans="1:34" ht="12.75" customHeight="1" x14ac:dyDescent="0.2">
      <c r="A19" s="131" t="s">
        <v>47</v>
      </c>
      <c r="B19" s="21" t="str">
        <f>[15]Fevereiro!$I$5</f>
        <v>L</v>
      </c>
      <c r="C19" s="21" t="str">
        <f>[15]Fevereiro!$I$6</f>
        <v>S</v>
      </c>
      <c r="D19" s="21" t="str">
        <f>[15]Fevereiro!$I$7</f>
        <v>S</v>
      </c>
      <c r="E19" s="21" t="str">
        <f>[15]Fevereiro!$I$8</f>
        <v>SE</v>
      </c>
      <c r="F19" s="21" t="str">
        <f>[15]Fevereiro!$I$9</f>
        <v>S</v>
      </c>
      <c r="G19" s="21" t="str">
        <f>[15]Fevereiro!$I$10</f>
        <v>N</v>
      </c>
      <c r="H19" s="21" t="str">
        <f>[15]Fevereiro!$I$11</f>
        <v>SE</v>
      </c>
      <c r="I19" s="21" t="str">
        <f>[15]Fevereiro!$I$12</f>
        <v>SE</v>
      </c>
      <c r="J19" s="21" t="str">
        <f>[15]Fevereiro!$I$13</f>
        <v>N</v>
      </c>
      <c r="K19" s="21" t="str">
        <f>[15]Fevereiro!$I$14</f>
        <v>N</v>
      </c>
      <c r="L19" s="21" t="str">
        <f>[15]Fevereiro!$I$15</f>
        <v>N</v>
      </c>
      <c r="M19" s="21" t="str">
        <f>[15]Fevereiro!$I$16</f>
        <v>*</v>
      </c>
      <c r="N19" s="21" t="str">
        <f>[15]Fevereiro!$I$17</f>
        <v>SO</v>
      </c>
      <c r="O19" s="21" t="str">
        <f>[15]Fevereiro!$I$18</f>
        <v>L</v>
      </c>
      <c r="P19" s="21" t="str">
        <f>[15]Fevereiro!$I$19</f>
        <v>L</v>
      </c>
      <c r="Q19" s="21" t="str">
        <f>[15]Fevereiro!$I$20</f>
        <v>NE</v>
      </c>
      <c r="R19" s="21" t="str">
        <f>[15]Fevereiro!$I$21</f>
        <v>L</v>
      </c>
      <c r="S19" s="21" t="str">
        <f>[15]Fevereiro!$I$22</f>
        <v>N</v>
      </c>
      <c r="T19" s="18" t="str">
        <f>[15]Fevereiro!$I$23</f>
        <v>N</v>
      </c>
      <c r="U19" s="18" t="str">
        <f>[15]Fevereiro!$I$24</f>
        <v>NE</v>
      </c>
      <c r="V19" s="18" t="str">
        <f>[15]Fevereiro!$I$25</f>
        <v>S</v>
      </c>
      <c r="W19" s="18" t="str">
        <f>[15]Fevereiro!$I$26</f>
        <v>SO</v>
      </c>
      <c r="X19" s="18" t="str">
        <f>[15]Fevereiro!$I$27</f>
        <v>N</v>
      </c>
      <c r="Y19" s="18" t="str">
        <f>[15]Fevereiro!$I$28</f>
        <v>S</v>
      </c>
      <c r="Z19" s="18" t="str">
        <f>[15]Fevereiro!$I$29</f>
        <v>NE</v>
      </c>
      <c r="AA19" s="18" t="str">
        <f>[15]Fevereiro!$I$30</f>
        <v>*</v>
      </c>
      <c r="AB19" s="18" t="str">
        <f>[15]Fevereiro!$I$31</f>
        <v>N</v>
      </c>
      <c r="AC19" s="18" t="str">
        <f>[15]Fevereiro!$I$32</f>
        <v>N</v>
      </c>
      <c r="AD19" s="114" t="str">
        <f>[15]Fevereiro!$I$33</f>
        <v>N</v>
      </c>
      <c r="AE19" s="2"/>
      <c r="AF19" s="23" t="s">
        <v>50</v>
      </c>
    </row>
    <row r="20" spans="1:34" ht="13.5" customHeight="1" x14ac:dyDescent="0.2">
      <c r="A20" s="131" t="s">
        <v>10</v>
      </c>
      <c r="B20" s="15" t="str">
        <f>[16]Fevereiro!$I$5</f>
        <v>O</v>
      </c>
      <c r="C20" s="15" t="str">
        <f>[16]Fevereiro!$I$6</f>
        <v>NO</v>
      </c>
      <c r="D20" s="15" t="str">
        <f>[16]Fevereiro!$I$7</f>
        <v>NO</v>
      </c>
      <c r="E20" s="15" t="str">
        <f>[16]Fevereiro!$I$8</f>
        <v>NO</v>
      </c>
      <c r="F20" s="15" t="str">
        <f>[16]Fevereiro!$I$9</f>
        <v>NO</v>
      </c>
      <c r="G20" s="15" t="str">
        <f>[16]Fevereiro!$I$10</f>
        <v>NO</v>
      </c>
      <c r="H20" s="15" t="str">
        <f>[16]Fevereiro!$I$11</f>
        <v>O</v>
      </c>
      <c r="I20" s="15" t="str">
        <f>[16]Fevereiro!$I$12</f>
        <v>NO</v>
      </c>
      <c r="J20" s="15" t="str">
        <f>[16]Fevereiro!$I$13</f>
        <v>SO</v>
      </c>
      <c r="K20" s="15" t="str">
        <f>[16]Fevereiro!$I$14</f>
        <v>O</v>
      </c>
      <c r="L20" s="15" t="str">
        <f>[16]Fevereiro!$I$15</f>
        <v>S</v>
      </c>
      <c r="M20" s="15" t="str">
        <f>[16]Fevereiro!$I$16</f>
        <v>NE</v>
      </c>
      <c r="N20" s="15" t="str">
        <f>[16]Fevereiro!$I$17</f>
        <v>NO</v>
      </c>
      <c r="O20" s="15" t="str">
        <f>[16]Fevereiro!$I$18</f>
        <v>NO</v>
      </c>
      <c r="P20" s="15" t="str">
        <f>[16]Fevereiro!$I$19</f>
        <v>NO</v>
      </c>
      <c r="Q20" s="15" t="str">
        <f>[16]Fevereiro!$I$20</f>
        <v>O</v>
      </c>
      <c r="R20" s="15" t="str">
        <f>[16]Fevereiro!$I$21</f>
        <v>O</v>
      </c>
      <c r="S20" s="15" t="str">
        <f>[16]Fevereiro!$I$22</f>
        <v>SO</v>
      </c>
      <c r="T20" s="18" t="str">
        <f>[16]Fevereiro!$I$23</f>
        <v>SO</v>
      </c>
      <c r="U20" s="18" t="str">
        <f>[16]Fevereiro!$I$24</f>
        <v>S</v>
      </c>
      <c r="V20" s="18" t="str">
        <f>[16]Fevereiro!$I$25</f>
        <v>S</v>
      </c>
      <c r="W20" s="18" t="str">
        <f>[16]Fevereiro!$I$26</f>
        <v>NE</v>
      </c>
      <c r="X20" s="18" t="str">
        <f>[16]Fevereiro!$I$27</f>
        <v>N</v>
      </c>
      <c r="Y20" s="18" t="str">
        <f>[16]Fevereiro!$I$28</f>
        <v>NO</v>
      </c>
      <c r="Z20" s="18" t="str">
        <f>[16]Fevereiro!$I$29</f>
        <v>NO</v>
      </c>
      <c r="AA20" s="18" t="str">
        <f>[16]Fevereiro!$I$30</f>
        <v>SO</v>
      </c>
      <c r="AB20" s="18" t="str">
        <f>[16]Fevereiro!$I$31</f>
        <v>S</v>
      </c>
      <c r="AC20" s="18" t="str">
        <f>[16]Fevereiro!$I$32</f>
        <v>S</v>
      </c>
      <c r="AD20" s="114" t="str">
        <f>[16]Fevereiro!$I$33</f>
        <v>NO</v>
      </c>
      <c r="AE20" s="2"/>
    </row>
    <row r="21" spans="1:34" ht="13.5" customHeight="1" x14ac:dyDescent="0.2">
      <c r="A21" s="131" t="s">
        <v>11</v>
      </c>
      <c r="B21" s="21" t="str">
        <f>[17]Fevereiro!$I$5</f>
        <v>SO</v>
      </c>
      <c r="C21" s="21" t="str">
        <f>[17]Fevereiro!$I$6</f>
        <v>SO</v>
      </c>
      <c r="D21" s="21" t="str">
        <f>[17]Fevereiro!$I$7</f>
        <v>SO</v>
      </c>
      <c r="E21" s="21" t="str">
        <f>[17]Fevereiro!$I$8</f>
        <v>SO</v>
      </c>
      <c r="F21" s="21" t="str">
        <f>[17]Fevereiro!$I$9</f>
        <v>SO</v>
      </c>
      <c r="G21" s="21" t="str">
        <f>[17]Fevereiro!$I$10</f>
        <v>SO</v>
      </c>
      <c r="H21" s="21" t="str">
        <f>[17]Fevereiro!$I$11</f>
        <v>NE</v>
      </c>
      <c r="I21" s="21" t="str">
        <f>[17]Fevereiro!$I$12</f>
        <v>NE</v>
      </c>
      <c r="J21" s="21" t="str">
        <f>[17]Fevereiro!$I$13</f>
        <v>L</v>
      </c>
      <c r="K21" s="21" t="str">
        <f>[17]Fevereiro!$I$14</f>
        <v>S</v>
      </c>
      <c r="L21" s="21" t="str">
        <f>[17]Fevereiro!$I$15</f>
        <v>L</v>
      </c>
      <c r="M21" s="21" t="str">
        <f>[17]Fevereiro!$I$16</f>
        <v>N</v>
      </c>
      <c r="N21" s="21" t="str">
        <f>[17]Fevereiro!$I$17</f>
        <v>SO</v>
      </c>
      <c r="O21" s="21" t="str">
        <f>[17]Fevereiro!$I$18</f>
        <v>SO</v>
      </c>
      <c r="P21" s="21" t="str">
        <f>[17]Fevereiro!$I$19</f>
        <v>SO</v>
      </c>
      <c r="Q21" s="21" t="str">
        <f>[17]Fevereiro!$I$20</f>
        <v>SO</v>
      </c>
      <c r="R21" s="21" t="str">
        <f>[17]Fevereiro!$I$21</f>
        <v>SO</v>
      </c>
      <c r="S21" s="21" t="str">
        <f>[17]Fevereiro!$I$22</f>
        <v>SE</v>
      </c>
      <c r="T21" s="18" t="str">
        <f>[17]Fevereiro!$I$23</f>
        <v>SE</v>
      </c>
      <c r="U21" s="18" t="str">
        <f>[17]Fevereiro!$I$24</f>
        <v>L</v>
      </c>
      <c r="V21" s="18" t="str">
        <f>[17]Fevereiro!$I$25</f>
        <v>N</v>
      </c>
      <c r="W21" s="18" t="str">
        <f>[17]Fevereiro!$I$26</f>
        <v>N</v>
      </c>
      <c r="X21" s="18" t="str">
        <f>[17]Fevereiro!$I$27</f>
        <v>SO</v>
      </c>
      <c r="Y21" s="18" t="str">
        <f>[17]Fevereiro!$I$28</f>
        <v>SO</v>
      </c>
      <c r="Z21" s="18" t="str">
        <f>[17]Fevereiro!$I$29</f>
        <v>SO</v>
      </c>
      <c r="AA21" s="18" t="str">
        <f>[17]Fevereiro!$I$30</f>
        <v>S</v>
      </c>
      <c r="AB21" s="18" t="str">
        <f>[17]Fevereiro!$I$31</f>
        <v>L</v>
      </c>
      <c r="AC21" s="18" t="str">
        <f>[17]Fevereiro!$I$32</f>
        <v>L</v>
      </c>
      <c r="AD21" s="114" t="str">
        <f>[17]Fevereiro!$I$33</f>
        <v>SO</v>
      </c>
      <c r="AE21" s="2"/>
    </row>
    <row r="22" spans="1:34" ht="14.25" customHeight="1" x14ac:dyDescent="0.2">
      <c r="A22" s="131" t="s">
        <v>12</v>
      </c>
      <c r="B22" s="21" t="str">
        <f>[18]Fevereiro!$I$5</f>
        <v>SE</v>
      </c>
      <c r="C22" s="21" t="str">
        <f>[18]Fevereiro!$I$6</f>
        <v>SE</v>
      </c>
      <c r="D22" s="21" t="str">
        <f>[18]Fevereiro!$I$7</f>
        <v>SE</v>
      </c>
      <c r="E22" s="21" t="str">
        <f>[18]Fevereiro!$I$8</f>
        <v>S</v>
      </c>
      <c r="F22" s="21" t="str">
        <f>[18]Fevereiro!$I$9</f>
        <v>S</v>
      </c>
      <c r="G22" s="21" t="str">
        <f>[18]Fevereiro!$I$10</f>
        <v>SO</v>
      </c>
      <c r="H22" s="21" t="str">
        <f>[18]Fevereiro!$I$11</f>
        <v>NO</v>
      </c>
      <c r="I22" s="21" t="str">
        <f>[18]Fevereiro!$I$12</f>
        <v>NE</v>
      </c>
      <c r="J22" s="21" t="str">
        <f>[18]Fevereiro!$I$13</f>
        <v>N</v>
      </c>
      <c r="K22" s="21" t="str">
        <f>[18]Fevereiro!$I$14</f>
        <v>NE</v>
      </c>
      <c r="L22" s="21" t="str">
        <f>[18]Fevereiro!$I$15</f>
        <v>N</v>
      </c>
      <c r="M22" s="21" t="str">
        <f>[18]Fevereiro!$I$16</f>
        <v>S</v>
      </c>
      <c r="N22" s="21" t="str">
        <f>[18]Fevereiro!$I$17</f>
        <v>SE</v>
      </c>
      <c r="O22" s="21" t="str">
        <f>[18]Fevereiro!$I$18</f>
        <v>S</v>
      </c>
      <c r="P22" s="21" t="str">
        <f>[18]Fevereiro!$I$19</f>
        <v>S</v>
      </c>
      <c r="Q22" s="21" t="str">
        <f>[18]Fevereiro!$I$20</f>
        <v>S</v>
      </c>
      <c r="R22" s="21" t="str">
        <f>[18]Fevereiro!$I$21</f>
        <v>S</v>
      </c>
      <c r="S22" s="21" t="str">
        <f>[18]Fevereiro!$I$22</f>
        <v>NE</v>
      </c>
      <c r="T22" s="21" t="str">
        <f>[18]Fevereiro!$I$23</f>
        <v>N</v>
      </c>
      <c r="U22" s="21" t="str">
        <f>[18]Fevereiro!$I$24</f>
        <v>NE</v>
      </c>
      <c r="V22" s="21" t="str">
        <f>[18]Fevereiro!$I$25</f>
        <v>S</v>
      </c>
      <c r="W22" s="21" t="str">
        <f>[18]Fevereiro!$I$26</f>
        <v>S</v>
      </c>
      <c r="X22" s="21" t="str">
        <f>[18]Fevereiro!$I$27</f>
        <v>S</v>
      </c>
      <c r="Y22" s="21" t="str">
        <f>[18]Fevereiro!$I$28</f>
        <v>S</v>
      </c>
      <c r="Z22" s="21" t="str">
        <f>[18]Fevereiro!$I$29</f>
        <v>S</v>
      </c>
      <c r="AA22" s="21" t="str">
        <f>[18]Fevereiro!$I$30</f>
        <v>NE</v>
      </c>
      <c r="AB22" s="21" t="str">
        <f>[18]Fevereiro!$I$31</f>
        <v>N</v>
      </c>
      <c r="AC22" s="21" t="str">
        <f>[18]Fevereiro!$I$32</f>
        <v>NO</v>
      </c>
      <c r="AD22" s="114" t="str">
        <f>[18]Fevereiro!$I$33</f>
        <v>S</v>
      </c>
      <c r="AE22" s="2"/>
    </row>
    <row r="23" spans="1:34" ht="14.25" customHeight="1" x14ac:dyDescent="0.2">
      <c r="A23" s="131" t="s">
        <v>13</v>
      </c>
      <c r="B23" s="18" t="str">
        <f>[19]Fevereiro!$I$5</f>
        <v>SO</v>
      </c>
      <c r="C23" s="18" t="str">
        <f>[19]Fevereiro!$I$6</f>
        <v>SE</v>
      </c>
      <c r="D23" s="18" t="str">
        <f>[19]Fevereiro!$I$7</f>
        <v>SE</v>
      </c>
      <c r="E23" s="18" t="str">
        <f>[19]Fevereiro!$I$8</f>
        <v>SE</v>
      </c>
      <c r="F23" s="18" t="str">
        <f>[19]Fevereiro!$I$9</f>
        <v>SE</v>
      </c>
      <c r="G23" s="18" t="str">
        <f>[19]Fevereiro!$I$10</f>
        <v>S</v>
      </c>
      <c r="H23" s="18" t="str">
        <f>[19]Fevereiro!$I$11</f>
        <v>NE</v>
      </c>
      <c r="I23" s="18" t="str">
        <f>[19]Fevereiro!$I$12</f>
        <v>N</v>
      </c>
      <c r="J23" s="18" t="str">
        <f>[19]Fevereiro!$I$13</f>
        <v>N</v>
      </c>
      <c r="K23" s="18" t="str">
        <f>[19]Fevereiro!$I$14</f>
        <v>N</v>
      </c>
      <c r="L23" s="18" t="str">
        <f>[19]Fevereiro!$I$15</f>
        <v>N</v>
      </c>
      <c r="M23" s="18" t="str">
        <f>[19]Fevereiro!$I$16</f>
        <v>NE</v>
      </c>
      <c r="N23" s="18" t="str">
        <f>[19]Fevereiro!$I$17</f>
        <v>SE</v>
      </c>
      <c r="O23" s="18" t="str">
        <f>[19]Fevereiro!$I$18</f>
        <v>S</v>
      </c>
      <c r="P23" s="18" t="str">
        <f>[19]Fevereiro!$I$19</f>
        <v>NE</v>
      </c>
      <c r="Q23" s="18" t="str">
        <f>[19]Fevereiro!$I$20</f>
        <v>NE</v>
      </c>
      <c r="R23" s="18" t="str">
        <f>[19]Fevereiro!$I$21</f>
        <v>L</v>
      </c>
      <c r="S23" s="18" t="str">
        <f>[19]Fevereiro!$I$22</f>
        <v>L</v>
      </c>
      <c r="T23" s="18" t="str">
        <f>[19]Fevereiro!$I$23</f>
        <v>NO</v>
      </c>
      <c r="U23" s="18" t="str">
        <f>[19]Fevereiro!$I$24</f>
        <v>NO</v>
      </c>
      <c r="V23" s="18" t="str">
        <f>[19]Fevereiro!$I$25</f>
        <v>N</v>
      </c>
      <c r="W23" s="18" t="str">
        <f>[19]Fevereiro!$I$26</f>
        <v>SE</v>
      </c>
      <c r="X23" s="18" t="str">
        <f>[19]Fevereiro!$I$27</f>
        <v>SE</v>
      </c>
      <c r="Y23" s="18" t="str">
        <f>[19]Fevereiro!$I$28</f>
        <v>N</v>
      </c>
      <c r="Z23" s="18" t="str">
        <f>[19]Fevereiro!$I$29</f>
        <v>N</v>
      </c>
      <c r="AA23" s="18" t="str">
        <f>[19]Fevereiro!$I$30</f>
        <v>NE</v>
      </c>
      <c r="AB23" s="18" t="str">
        <f>[19]Fevereiro!$I$31</f>
        <v>N</v>
      </c>
      <c r="AC23" s="18" t="str">
        <f>[19]Fevereiro!$I$32</f>
        <v>N</v>
      </c>
      <c r="AD23" s="114" t="str">
        <f>[19]Fevereiro!$I$33</f>
        <v>N</v>
      </c>
      <c r="AE23" s="2"/>
    </row>
    <row r="24" spans="1:34" ht="14.25" customHeight="1" x14ac:dyDescent="0.2">
      <c r="A24" s="131" t="s">
        <v>14</v>
      </c>
      <c r="B24" s="21" t="str">
        <f>[20]Fevereiro!$I$5</f>
        <v>SE</v>
      </c>
      <c r="C24" s="21" t="str">
        <f>[20]Fevereiro!$I$6</f>
        <v>SO</v>
      </c>
      <c r="D24" s="21" t="str">
        <f>[20]Fevereiro!$I$7</f>
        <v>S</v>
      </c>
      <c r="E24" s="21" t="str">
        <f>[20]Fevereiro!$I$8</f>
        <v>SE</v>
      </c>
      <c r="F24" s="21" t="str">
        <f>[20]Fevereiro!$I$9</f>
        <v>SE</v>
      </c>
      <c r="G24" s="21" t="str">
        <f>[20]Fevereiro!$I$10</f>
        <v>N</v>
      </c>
      <c r="H24" s="21" t="str">
        <f>[20]Fevereiro!$I$11</f>
        <v>N</v>
      </c>
      <c r="I24" s="21" t="str">
        <f>[20]Fevereiro!$I$12</f>
        <v>N</v>
      </c>
      <c r="J24" s="21" t="str">
        <f>[20]Fevereiro!$I$13</f>
        <v>N</v>
      </c>
      <c r="K24" s="21" t="str">
        <f>[20]Fevereiro!$I$14</f>
        <v>NE</v>
      </c>
      <c r="L24" s="21" t="str">
        <f>[20]Fevereiro!$I$15</f>
        <v>NE</v>
      </c>
      <c r="M24" s="21" t="str">
        <f>[20]Fevereiro!$I$16</f>
        <v>SO</v>
      </c>
      <c r="N24" s="21" t="str">
        <f>[20]Fevereiro!$I$17</f>
        <v>SE</v>
      </c>
      <c r="O24" s="21" t="str">
        <f>[20]Fevereiro!$I$18</f>
        <v>SE</v>
      </c>
      <c r="P24" s="21" t="str">
        <f>[20]Fevereiro!$I$19</f>
        <v>SE</v>
      </c>
      <c r="Q24" s="21" t="str">
        <f>[20]Fevereiro!$I$20</f>
        <v>SE</v>
      </c>
      <c r="R24" s="21" t="str">
        <f>[20]Fevereiro!$I$21</f>
        <v>L</v>
      </c>
      <c r="S24" s="21" t="str">
        <f>[20]Fevereiro!$I$22</f>
        <v>NE</v>
      </c>
      <c r="T24" s="21" t="str">
        <f>[20]Fevereiro!$I$23</f>
        <v>N</v>
      </c>
      <c r="U24" s="21" t="str">
        <f>[20]Fevereiro!$I$24</f>
        <v>SO</v>
      </c>
      <c r="V24" s="21" t="str">
        <f>[20]Fevereiro!$I$25</f>
        <v>SO</v>
      </c>
      <c r="W24" s="21" t="str">
        <f>[20]Fevereiro!$I$26</f>
        <v>SO</v>
      </c>
      <c r="X24" s="21" t="str">
        <f>[20]Fevereiro!$I$27</f>
        <v>SE</v>
      </c>
      <c r="Y24" s="21" t="str">
        <f>[20]Fevereiro!$I$28</f>
        <v>N</v>
      </c>
      <c r="Z24" s="21" t="str">
        <f>[20]Fevereiro!$I$29</f>
        <v>S</v>
      </c>
      <c r="AA24" s="21" t="str">
        <f>[20]Fevereiro!$I$30</f>
        <v>SE</v>
      </c>
      <c r="AB24" s="21" t="str">
        <f>[20]Fevereiro!$I$31</f>
        <v>N</v>
      </c>
      <c r="AC24" s="21" t="str">
        <f>[20]Fevereiro!$I$32</f>
        <v>NE</v>
      </c>
      <c r="AD24" s="114" t="str">
        <f>[20]Fevereiro!$I$33</f>
        <v>SE</v>
      </c>
      <c r="AE24" s="2"/>
      <c r="AF24" s="23" t="s">
        <v>50</v>
      </c>
    </row>
    <row r="25" spans="1:34" ht="13.5" customHeight="1" x14ac:dyDescent="0.2">
      <c r="A25" s="131" t="s">
        <v>15</v>
      </c>
      <c r="B25" s="21" t="str">
        <f>[21]Fevereiro!$I$5</f>
        <v>O</v>
      </c>
      <c r="C25" s="21" t="str">
        <f>[21]Fevereiro!$I$6</f>
        <v>O</v>
      </c>
      <c r="D25" s="21" t="str">
        <f>[21]Fevereiro!$I$7</f>
        <v>O</v>
      </c>
      <c r="E25" s="21" t="str">
        <f>[21]Fevereiro!$I$8</f>
        <v>O</v>
      </c>
      <c r="F25" s="21" t="str">
        <f>[21]Fevereiro!$I$9</f>
        <v>O</v>
      </c>
      <c r="G25" s="21" t="str">
        <f>[21]Fevereiro!$I$10</f>
        <v>NO</v>
      </c>
      <c r="H25" s="21" t="str">
        <f>[21]Fevereiro!$I$11</f>
        <v>NO</v>
      </c>
      <c r="I25" s="21" t="str">
        <f>[21]Fevereiro!$I$12</f>
        <v>O</v>
      </c>
      <c r="J25" s="21" t="str">
        <f>[21]Fevereiro!$I$13</f>
        <v>O</v>
      </c>
      <c r="K25" s="21" t="str">
        <f>[21]Fevereiro!$I$14</f>
        <v>NO</v>
      </c>
      <c r="L25" s="21" t="str">
        <f>[21]Fevereiro!$I$15</f>
        <v>O</v>
      </c>
      <c r="M25" s="21" t="str">
        <f>[21]Fevereiro!$I$16</f>
        <v>SO</v>
      </c>
      <c r="N25" s="21" t="str">
        <f>[21]Fevereiro!$I$17</f>
        <v>SO</v>
      </c>
      <c r="O25" s="21" t="str">
        <f>[21]Fevereiro!$I$18</f>
        <v>O</v>
      </c>
      <c r="P25" s="21" t="str">
        <f>[21]Fevereiro!$I$19</f>
        <v>O</v>
      </c>
      <c r="Q25" s="21" t="str">
        <f>[21]Fevereiro!$I$20</f>
        <v>O</v>
      </c>
      <c r="R25" s="21" t="str">
        <f>[21]Fevereiro!$I$21</f>
        <v>O</v>
      </c>
      <c r="S25" s="21" t="str">
        <f>[21]Fevereiro!$I$22</f>
        <v>NO</v>
      </c>
      <c r="T25" s="21" t="str">
        <f>[21]Fevereiro!$I$23</f>
        <v>O</v>
      </c>
      <c r="U25" s="21" t="str">
        <f>[21]Fevereiro!$I$24</f>
        <v>O</v>
      </c>
      <c r="V25" s="21" t="str">
        <f>[21]Fevereiro!$I$25</f>
        <v>O</v>
      </c>
      <c r="W25" s="21" t="str">
        <f>[21]Fevereiro!$I$26</f>
        <v>SO</v>
      </c>
      <c r="X25" s="21" t="str">
        <f>[21]Fevereiro!$I$27</f>
        <v>SO</v>
      </c>
      <c r="Y25" s="21" t="str">
        <f>[21]Fevereiro!$I$28</f>
        <v>O</v>
      </c>
      <c r="Z25" s="21" t="str">
        <f>[21]Fevereiro!$I$29</f>
        <v>O</v>
      </c>
      <c r="AA25" s="21" t="str">
        <f>[21]Fevereiro!$I$30</f>
        <v>O</v>
      </c>
      <c r="AB25" s="21" t="str">
        <f>[21]Fevereiro!$I$31</f>
        <v>O</v>
      </c>
      <c r="AC25" s="21" t="str">
        <f>[21]Fevereiro!$I$32</f>
        <v>O</v>
      </c>
      <c r="AD25" s="114" t="str">
        <f>[21]Fevereiro!$I$33</f>
        <v>O</v>
      </c>
      <c r="AE25" s="2"/>
    </row>
    <row r="26" spans="1:34" ht="12" customHeight="1" x14ac:dyDescent="0.2">
      <c r="A26" s="131" t="s">
        <v>16</v>
      </c>
      <c r="B26" s="22" t="str">
        <f>[22]Fevereiro!$I$5</f>
        <v>SO</v>
      </c>
      <c r="C26" s="22" t="str">
        <f>[22]Fevereiro!$I$6</f>
        <v>SO</v>
      </c>
      <c r="D26" s="22" t="str">
        <f>[22]Fevereiro!$I$7</f>
        <v>SO</v>
      </c>
      <c r="E26" s="22" t="str">
        <f>[22]Fevereiro!$I$8</f>
        <v>SO</v>
      </c>
      <c r="F26" s="22" t="str">
        <f>[22]Fevereiro!$I$9</f>
        <v>SO</v>
      </c>
      <c r="G26" s="22" t="str">
        <f>[22]Fevereiro!$I$10</f>
        <v>N</v>
      </c>
      <c r="H26" s="22" t="str">
        <f>[22]Fevereiro!$I$11</f>
        <v>NE</v>
      </c>
      <c r="I26" s="22" t="str">
        <f>[22]Fevereiro!$I$12</f>
        <v>NE</v>
      </c>
      <c r="J26" s="22" t="str">
        <f>[22]Fevereiro!$I$13</f>
        <v>N</v>
      </c>
      <c r="K26" s="22" t="str">
        <f>[22]Fevereiro!$I$14</f>
        <v>NE</v>
      </c>
      <c r="L26" s="22" t="str">
        <f>[22]Fevereiro!$I$15</f>
        <v>NE</v>
      </c>
      <c r="M26" s="22" t="str">
        <f>[22]Fevereiro!$I$16</f>
        <v>S</v>
      </c>
      <c r="N26" s="22" t="str">
        <f>[22]Fevereiro!$I$17</f>
        <v>S</v>
      </c>
      <c r="O26" s="22" t="str">
        <f>[22]Fevereiro!$I$18</f>
        <v>S</v>
      </c>
      <c r="P26" s="22" t="str">
        <f>[22]Fevereiro!$I$19</f>
        <v>SE</v>
      </c>
      <c r="Q26" s="22" t="str">
        <f>[22]Fevereiro!$I$20</f>
        <v>NE</v>
      </c>
      <c r="R26" s="22" t="str">
        <f>[22]Fevereiro!$I$21</f>
        <v>SE</v>
      </c>
      <c r="S26" s="22" t="str">
        <f>[22]Fevereiro!$I$22</f>
        <v>N</v>
      </c>
      <c r="T26" s="22" t="str">
        <f>[22]Fevereiro!$I$23</f>
        <v>N</v>
      </c>
      <c r="U26" s="22" t="str">
        <f>[22]Fevereiro!$I$24</f>
        <v>N</v>
      </c>
      <c r="V26" s="22" t="str">
        <f>[22]Fevereiro!$I$25</f>
        <v>N</v>
      </c>
      <c r="W26" s="22" t="str">
        <f>[22]Fevereiro!$I$26</f>
        <v>S</v>
      </c>
      <c r="X26" s="22" t="str">
        <f>[22]Fevereiro!$I$27</f>
        <v>S</v>
      </c>
      <c r="Y26" s="22" t="str">
        <f>[22]Fevereiro!$I$28</f>
        <v>S</v>
      </c>
      <c r="Z26" s="22" t="str">
        <f>[22]Fevereiro!$I$29</f>
        <v>S</v>
      </c>
      <c r="AA26" s="22" t="str">
        <f>[22]Fevereiro!$I$30</f>
        <v>SE</v>
      </c>
      <c r="AB26" s="22" t="str">
        <f>[22]Fevereiro!$I$31</f>
        <v>N</v>
      </c>
      <c r="AC26" s="22" t="str">
        <f>[22]Fevereiro!$I$32</f>
        <v>L</v>
      </c>
      <c r="AD26" s="114" t="str">
        <f>[22]Fevereiro!$I$33</f>
        <v>N</v>
      </c>
      <c r="AE26" s="2"/>
    </row>
    <row r="27" spans="1:34" ht="14.25" customHeight="1" x14ac:dyDescent="0.2">
      <c r="A27" s="131" t="s">
        <v>17</v>
      </c>
      <c r="B27" s="21" t="str">
        <f>[23]Fevereiro!$I$5</f>
        <v>L</v>
      </c>
      <c r="C27" s="21" t="str">
        <f>[23]Fevereiro!$I$6</f>
        <v>L</v>
      </c>
      <c r="D27" s="21" t="str">
        <f>[23]Fevereiro!$I$7</f>
        <v>L</v>
      </c>
      <c r="E27" s="21" t="str">
        <f>[23]Fevereiro!$I$8</f>
        <v>L</v>
      </c>
      <c r="F27" s="21" t="str">
        <f>[23]Fevereiro!$I$9</f>
        <v>L</v>
      </c>
      <c r="G27" s="21" t="str">
        <f>[23]Fevereiro!$I$10</f>
        <v>NE</v>
      </c>
      <c r="H27" s="21" t="str">
        <f>[23]Fevereiro!$I$11</f>
        <v>NO</v>
      </c>
      <c r="I27" s="21" t="str">
        <f>[23]Fevereiro!$I$12</f>
        <v>NO</v>
      </c>
      <c r="J27" s="21" t="str">
        <f>[23]Fevereiro!$I$13</f>
        <v>N</v>
      </c>
      <c r="K27" s="21" t="str">
        <f>[23]Fevereiro!$I$14</f>
        <v>NO</v>
      </c>
      <c r="L27" s="21" t="str">
        <f>[23]Fevereiro!$I$15</f>
        <v>O</v>
      </c>
      <c r="M27" s="21" t="str">
        <f>[23]Fevereiro!$I$16</f>
        <v>SO</v>
      </c>
      <c r="N27" s="21" t="str">
        <f>[23]Fevereiro!$I$17</f>
        <v>SE</v>
      </c>
      <c r="O27" s="21" t="str">
        <f>[23]Fevereiro!$I$18</f>
        <v>NE</v>
      </c>
      <c r="P27" s="21" t="str">
        <f>[23]Fevereiro!$I$19</f>
        <v>NE</v>
      </c>
      <c r="Q27" s="21" t="str">
        <f>[23]Fevereiro!$I$20</f>
        <v>N</v>
      </c>
      <c r="R27" s="21" t="str">
        <f>[23]Fevereiro!$I$21</f>
        <v>L</v>
      </c>
      <c r="S27" s="21" t="str">
        <f>[23]Fevereiro!$I$22</f>
        <v>N</v>
      </c>
      <c r="T27" s="21" t="str">
        <f>[23]Fevereiro!$I$23</f>
        <v>N</v>
      </c>
      <c r="U27" s="21" t="str">
        <f>[23]Fevereiro!$I$24</f>
        <v>O</v>
      </c>
      <c r="V27" s="21" t="str">
        <f>[23]Fevereiro!$I$25</f>
        <v>O</v>
      </c>
      <c r="W27" s="21" t="str">
        <f>[23]Fevereiro!$I$26</f>
        <v>SE</v>
      </c>
      <c r="X27" s="21" t="str">
        <f>[23]Fevereiro!$I$27</f>
        <v>L</v>
      </c>
      <c r="Y27" s="21" t="str">
        <f>[23]Fevereiro!$I$28</f>
        <v>NE</v>
      </c>
      <c r="Z27" s="21" t="str">
        <f>[23]Fevereiro!$I$29</f>
        <v>N</v>
      </c>
      <c r="AA27" s="21" t="str">
        <f>[23]Fevereiro!$I$30</f>
        <v>N</v>
      </c>
      <c r="AB27" s="21" t="str">
        <f>[23]Fevereiro!$I$31</f>
        <v>NO</v>
      </c>
      <c r="AC27" s="21" t="str">
        <f>[23]Fevereiro!$I$32</f>
        <v>O</v>
      </c>
      <c r="AD27" s="114" t="str">
        <f>[23]Fevereiro!$I$33</f>
        <v>L</v>
      </c>
      <c r="AE27" s="2"/>
    </row>
    <row r="28" spans="1:34" ht="14.25" customHeight="1" x14ac:dyDescent="0.2">
      <c r="A28" s="131" t="s">
        <v>18</v>
      </c>
      <c r="B28" s="21" t="str">
        <f>[24]Fevereiro!$I$5</f>
        <v>L</v>
      </c>
      <c r="C28" s="21" t="str">
        <f>[24]Fevereiro!$I$6</f>
        <v>S</v>
      </c>
      <c r="D28" s="21" t="str">
        <f>[24]Fevereiro!$I$7</f>
        <v>S</v>
      </c>
      <c r="E28" s="21" t="str">
        <f>[24]Fevereiro!$I$8</f>
        <v>L</v>
      </c>
      <c r="F28" s="21" t="str">
        <f>[24]Fevereiro!$I$9</f>
        <v>L</v>
      </c>
      <c r="G28" s="21" t="str">
        <f>[24]Fevereiro!$I$10</f>
        <v>*</v>
      </c>
      <c r="H28" s="21" t="str">
        <f>[24]Fevereiro!$I$11</f>
        <v>*</v>
      </c>
      <c r="I28" s="21" t="str">
        <f>[24]Fevereiro!$I$12</f>
        <v>N</v>
      </c>
      <c r="J28" s="21" t="str">
        <f>[24]Fevereiro!$I$13</f>
        <v>L</v>
      </c>
      <c r="K28" s="21" t="str">
        <f>[24]Fevereiro!$I$14</f>
        <v>N</v>
      </c>
      <c r="L28" s="21" t="str">
        <f>[24]Fevereiro!$I$15</f>
        <v>N</v>
      </c>
      <c r="M28" s="21" t="str">
        <f>[24]Fevereiro!$I$16</f>
        <v>S</v>
      </c>
      <c r="N28" s="21" t="str">
        <f>[24]Fevereiro!$I$17</f>
        <v>L</v>
      </c>
      <c r="O28" s="21" t="str">
        <f>[24]Fevereiro!$I$18</f>
        <v>L</v>
      </c>
      <c r="P28" s="21" t="str">
        <f>[24]Fevereiro!$I$19</f>
        <v>L</v>
      </c>
      <c r="Q28" s="21" t="str">
        <f>[24]Fevereiro!$I$20</f>
        <v>L</v>
      </c>
      <c r="R28" s="21" t="str">
        <f>[24]Fevereiro!$I$21</f>
        <v>L</v>
      </c>
      <c r="S28" s="21" t="str">
        <f>[24]Fevereiro!$I$22</f>
        <v>L</v>
      </c>
      <c r="T28" s="21" t="str">
        <f>[24]Fevereiro!$I$23</f>
        <v>N</v>
      </c>
      <c r="U28" s="21" t="str">
        <f>[24]Fevereiro!$I$24</f>
        <v>N</v>
      </c>
      <c r="V28" s="21" t="str">
        <f>[24]Fevereiro!$I$25</f>
        <v>SO</v>
      </c>
      <c r="W28" s="21" t="str">
        <f>[24]Fevereiro!$I$26</f>
        <v>S</v>
      </c>
      <c r="X28" s="21" t="str">
        <f>[24]Fevereiro!$I$27</f>
        <v>L</v>
      </c>
      <c r="Y28" s="21" t="str">
        <f>[24]Fevereiro!$I$28</f>
        <v>L</v>
      </c>
      <c r="Z28" s="21" t="str">
        <f>[24]Fevereiro!$I$29</f>
        <v>L</v>
      </c>
      <c r="AA28" s="21" t="str">
        <f>[24]Fevereiro!$I$30</f>
        <v>L</v>
      </c>
      <c r="AB28" s="21" t="str">
        <f>[24]Fevereiro!$I$31</f>
        <v>L</v>
      </c>
      <c r="AC28" s="21" t="str">
        <f>[24]Fevereiro!$I$32</f>
        <v>L</v>
      </c>
      <c r="AD28" s="114" t="str">
        <f>[24]Fevereiro!$I$33</f>
        <v>L</v>
      </c>
      <c r="AE28" s="2"/>
    </row>
    <row r="29" spans="1:34" ht="14.25" customHeight="1" x14ac:dyDescent="0.2">
      <c r="A29" s="131" t="s">
        <v>19</v>
      </c>
      <c r="B29" s="21" t="str">
        <f>[25]Fevereiro!$I$5</f>
        <v>L</v>
      </c>
      <c r="C29" s="21" t="str">
        <f>[25]Fevereiro!$I$6</f>
        <v>S</v>
      </c>
      <c r="D29" s="21" t="str">
        <f>[25]Fevereiro!$I$7</f>
        <v>SE</v>
      </c>
      <c r="E29" s="21" t="str">
        <f>[25]Fevereiro!$I$8</f>
        <v>SE</v>
      </c>
      <c r="F29" s="21" t="str">
        <f>[25]Fevereiro!$I$9</f>
        <v>SE</v>
      </c>
      <c r="G29" s="21" t="str">
        <f>[25]Fevereiro!$I$10</f>
        <v>L</v>
      </c>
      <c r="H29" s="21" t="str">
        <f>[25]Fevereiro!$I$11</f>
        <v>N</v>
      </c>
      <c r="I29" s="21" t="str">
        <f>[25]Fevereiro!$I$12</f>
        <v>NE</v>
      </c>
      <c r="J29" s="21" t="str">
        <f>[25]Fevereiro!$I$13</f>
        <v>N</v>
      </c>
      <c r="K29" s="21" t="str">
        <f>[25]Fevereiro!$I$14</f>
        <v>NE</v>
      </c>
      <c r="L29" s="21" t="str">
        <f>[25]Fevereiro!$I$15</f>
        <v>NE</v>
      </c>
      <c r="M29" s="21" t="str">
        <f>[25]Fevereiro!$I$16</f>
        <v>S</v>
      </c>
      <c r="N29" s="21" t="str">
        <f>[25]Fevereiro!$I$17</f>
        <v>S</v>
      </c>
      <c r="O29" s="21" t="str">
        <f>[25]Fevereiro!$I$18</f>
        <v>NE</v>
      </c>
      <c r="P29" s="21" t="str">
        <f>[25]Fevereiro!$I$19</f>
        <v>L</v>
      </c>
      <c r="Q29" s="21" t="str">
        <f>[25]Fevereiro!$I$20</f>
        <v>L</v>
      </c>
      <c r="R29" s="21" t="str">
        <f>[25]Fevereiro!$I$21</f>
        <v>*</v>
      </c>
      <c r="S29" s="21" t="str">
        <f>[25]Fevereiro!$I$22</f>
        <v>*</v>
      </c>
      <c r="T29" s="21" t="str">
        <f>[25]Fevereiro!$I$23</f>
        <v>*</v>
      </c>
      <c r="U29" s="21" t="str">
        <f>[25]Fevereiro!$I$24</f>
        <v>*</v>
      </c>
      <c r="V29" s="21" t="str">
        <f>[25]Fevereiro!$I$25</f>
        <v>*</v>
      </c>
      <c r="W29" s="21" t="str">
        <f>[25]Fevereiro!$I$26</f>
        <v>*</v>
      </c>
      <c r="X29" s="21" t="str">
        <f>[25]Fevereiro!$I$27</f>
        <v>*</v>
      </c>
      <c r="Y29" s="21" t="str">
        <f>[25]Fevereiro!$I$28</f>
        <v>*</v>
      </c>
      <c r="Z29" s="21" t="str">
        <f>[25]Fevereiro!$I$29</f>
        <v>*</v>
      </c>
      <c r="AA29" s="21" t="str">
        <f>[25]Fevereiro!$I$30</f>
        <v>*</v>
      </c>
      <c r="AB29" s="21" t="str">
        <f>[25]Fevereiro!$I$31</f>
        <v>*</v>
      </c>
      <c r="AC29" s="21" t="str">
        <f>[25]Fevereiro!$I$32</f>
        <v>*</v>
      </c>
      <c r="AD29" s="114" t="str">
        <f>[25]Fevereiro!$I$33</f>
        <v>L</v>
      </c>
      <c r="AE29" s="2"/>
      <c r="AH29" s="23" t="s">
        <v>50</v>
      </c>
    </row>
    <row r="30" spans="1:34" ht="12.75" customHeight="1" x14ac:dyDescent="0.2">
      <c r="A30" s="131" t="s">
        <v>31</v>
      </c>
      <c r="B30" s="21" t="str">
        <f>[26]Fevereiro!$I$5</f>
        <v>SE</v>
      </c>
      <c r="C30" s="21" t="str">
        <f>[26]Fevereiro!$I$6</f>
        <v>SE</v>
      </c>
      <c r="D30" s="21" t="str">
        <f>[26]Fevereiro!$I$7</f>
        <v>SE</v>
      </c>
      <c r="E30" s="21" t="str">
        <f>[26]Fevereiro!$I$8</f>
        <v>SE</v>
      </c>
      <c r="F30" s="21" t="str">
        <f>[26]Fevereiro!$I$9</f>
        <v>SE</v>
      </c>
      <c r="G30" s="21" t="str">
        <f>[26]Fevereiro!$I$10</f>
        <v>SE</v>
      </c>
      <c r="H30" s="21" t="str">
        <f>[26]Fevereiro!$I$11</f>
        <v>NO</v>
      </c>
      <c r="I30" s="21" t="str">
        <f>[26]Fevereiro!$I$12</f>
        <v>NO</v>
      </c>
      <c r="J30" s="21" t="str">
        <f>[26]Fevereiro!$I$13</f>
        <v>NO</v>
      </c>
      <c r="K30" s="21" t="str">
        <f>[26]Fevereiro!$I$14</f>
        <v>NO</v>
      </c>
      <c r="L30" s="21" t="str">
        <f>[26]Fevereiro!$I$15</f>
        <v>NO</v>
      </c>
      <c r="M30" s="21" t="str">
        <f>[26]Fevereiro!$I$16</f>
        <v>NO</v>
      </c>
      <c r="N30" s="21" t="str">
        <f>[26]Fevereiro!$I$17</f>
        <v>SE</v>
      </c>
      <c r="O30" s="21" t="str">
        <f>[26]Fevereiro!$I$18</f>
        <v>SE</v>
      </c>
      <c r="P30" s="21" t="str">
        <f>[26]Fevereiro!$I$19</f>
        <v>SE</v>
      </c>
      <c r="Q30" s="21" t="str">
        <f>[26]Fevereiro!$I$20</f>
        <v>NE</v>
      </c>
      <c r="R30" s="21" t="str">
        <f>[26]Fevereiro!$I$21</f>
        <v>SE</v>
      </c>
      <c r="S30" s="21" t="str">
        <f>[26]Fevereiro!$I$22</f>
        <v>SE</v>
      </c>
      <c r="T30" s="21" t="str">
        <f>[26]Fevereiro!$I$23</f>
        <v>N</v>
      </c>
      <c r="U30" s="21" t="str">
        <f>[26]Fevereiro!$I$24</f>
        <v>N</v>
      </c>
      <c r="V30" s="21" t="str">
        <f>[26]Fevereiro!$I$25</f>
        <v>NO</v>
      </c>
      <c r="W30" s="21" t="str">
        <f>[26]Fevereiro!$I$26</f>
        <v>S</v>
      </c>
      <c r="X30" s="21" t="str">
        <f>[26]Fevereiro!$I$27</f>
        <v>S</v>
      </c>
      <c r="Y30" s="21" t="str">
        <f>[26]Fevereiro!$I$28</f>
        <v>SE</v>
      </c>
      <c r="Z30" s="21" t="str">
        <f>[26]Fevereiro!$I$29</f>
        <v>SE</v>
      </c>
      <c r="AA30" s="21" t="str">
        <f>[26]Fevereiro!$I$30</f>
        <v>N</v>
      </c>
      <c r="AB30" s="21" t="str">
        <f>[26]Fevereiro!$I$31</f>
        <v>NO</v>
      </c>
      <c r="AC30" s="21" t="str">
        <f>[26]Fevereiro!$I$32</f>
        <v>NO</v>
      </c>
      <c r="AD30" s="114" t="str">
        <f>[26]Fevereiro!$I$33</f>
        <v>SE</v>
      </c>
      <c r="AE30" s="2"/>
    </row>
    <row r="31" spans="1:34" ht="11.25" customHeight="1" x14ac:dyDescent="0.2">
      <c r="A31" s="131" t="s">
        <v>49</v>
      </c>
      <c r="B31" s="21" t="str">
        <f>[27]Fevereiro!$I$5</f>
        <v>NE</v>
      </c>
      <c r="C31" s="21" t="str">
        <f>[27]Fevereiro!$I$6</f>
        <v>SO</v>
      </c>
      <c r="D31" s="21" t="str">
        <f>[27]Fevereiro!$I$7</f>
        <v>S</v>
      </c>
      <c r="E31" s="21" t="str">
        <f>[27]Fevereiro!$I$8</f>
        <v>SE</v>
      </c>
      <c r="F31" s="21" t="str">
        <f>[27]Fevereiro!$I$9</f>
        <v>L</v>
      </c>
      <c r="G31" s="21" t="str">
        <f>[27]Fevereiro!$I$10</f>
        <v>L</v>
      </c>
      <c r="H31" s="21" t="str">
        <f>[27]Fevereiro!$I$11</f>
        <v>NE</v>
      </c>
      <c r="I31" s="21" t="str">
        <f>[27]Fevereiro!$I$12</f>
        <v>NE</v>
      </c>
      <c r="J31" s="21" t="str">
        <f>[27]Fevereiro!$I$13</f>
        <v>NE</v>
      </c>
      <c r="K31" s="21" t="str">
        <f>[27]Fevereiro!$I$14</f>
        <v>NE</v>
      </c>
      <c r="L31" s="21" t="str">
        <f>[27]Fevereiro!$I$15</f>
        <v>NE</v>
      </c>
      <c r="M31" s="21" t="str">
        <f>[27]Fevereiro!$I$16</f>
        <v>L</v>
      </c>
      <c r="N31" s="21" t="str">
        <f>[27]Fevereiro!$I$17</f>
        <v>SE</v>
      </c>
      <c r="O31" s="21" t="str">
        <f>[27]Fevereiro!$I$18</f>
        <v>SE</v>
      </c>
      <c r="P31" s="21" t="str">
        <f>[27]Fevereiro!$I$19</f>
        <v>SE</v>
      </c>
      <c r="Q31" s="21" t="str">
        <f>[27]Fevereiro!$I$20</f>
        <v>L</v>
      </c>
      <c r="R31" s="21" t="str">
        <f>[27]Fevereiro!$I$21</f>
        <v>SE</v>
      </c>
      <c r="S31" s="21" t="str">
        <f>[27]Fevereiro!$I$22</f>
        <v>NE</v>
      </c>
      <c r="T31" s="21" t="str">
        <f>[27]Fevereiro!$I$23</f>
        <v>NE</v>
      </c>
      <c r="U31" s="21" t="str">
        <f>[27]Fevereiro!$I$24</f>
        <v>NE</v>
      </c>
      <c r="V31" s="21" t="str">
        <f>[27]Fevereiro!$I$25</f>
        <v>NE</v>
      </c>
      <c r="W31" s="21" t="str">
        <f>[27]Fevereiro!$I$26</f>
        <v>S</v>
      </c>
      <c r="X31" s="21" t="str">
        <f>[27]Fevereiro!$I$27</f>
        <v>SE</v>
      </c>
      <c r="Y31" s="21" t="str">
        <f>[27]Fevereiro!$I$28</f>
        <v>NE</v>
      </c>
      <c r="Z31" s="21" t="str">
        <f>[27]Fevereiro!$I$29</f>
        <v>L</v>
      </c>
      <c r="AA31" s="21" t="str">
        <f>[27]Fevereiro!$I$30</f>
        <v>L</v>
      </c>
      <c r="AB31" s="21" t="str">
        <f>[27]Fevereiro!$I$31</f>
        <v>NE</v>
      </c>
      <c r="AC31" s="21" t="str">
        <f>[27]Fevereiro!$I$32</f>
        <v>N</v>
      </c>
      <c r="AD31" s="114" t="str">
        <f>[27]Fevereiro!$I$33</f>
        <v>NE</v>
      </c>
      <c r="AE31" s="2"/>
      <c r="AF31" s="23" t="s">
        <v>50</v>
      </c>
    </row>
    <row r="32" spans="1:34" ht="11.25" customHeight="1" x14ac:dyDescent="0.2">
      <c r="A32" s="131" t="s">
        <v>20</v>
      </c>
      <c r="B32" s="18" t="str">
        <f>[28]Fevereiro!$I$5</f>
        <v>SE</v>
      </c>
      <c r="C32" s="18" t="str">
        <f>[28]Fevereiro!$I$6</f>
        <v>S</v>
      </c>
      <c r="D32" s="18" t="str">
        <f>[28]Fevereiro!$I$7</f>
        <v>S</v>
      </c>
      <c r="E32" s="18" t="str">
        <f>[28]Fevereiro!$I$8</f>
        <v>SE</v>
      </c>
      <c r="F32" s="18" t="str">
        <f>[28]Fevereiro!$I$9</f>
        <v>SE</v>
      </c>
      <c r="G32" s="18" t="str">
        <f>[28]Fevereiro!$I$10</f>
        <v>S</v>
      </c>
      <c r="H32" s="18" t="str">
        <f>[28]Fevereiro!$I$11</f>
        <v>S</v>
      </c>
      <c r="I32" s="18" t="str">
        <f>[28]Fevereiro!$I$12</f>
        <v>N</v>
      </c>
      <c r="J32" s="18" t="str">
        <f>[28]Fevereiro!$I$13</f>
        <v>N</v>
      </c>
      <c r="K32" s="18" t="str">
        <f>[28]Fevereiro!$I$14</f>
        <v>NE</v>
      </c>
      <c r="L32" s="18" t="str">
        <f>[28]Fevereiro!$I$15</f>
        <v>NO</v>
      </c>
      <c r="M32" s="18" t="str">
        <f>[28]Fevereiro!$I$16</f>
        <v>SO</v>
      </c>
      <c r="N32" s="18" t="str">
        <f>[28]Fevereiro!$I$17</f>
        <v>S</v>
      </c>
      <c r="O32" s="18" t="str">
        <f>[28]Fevereiro!$I$18</f>
        <v>SE</v>
      </c>
      <c r="P32" s="18" t="str">
        <f>[28]Fevereiro!$I$19</f>
        <v>SE</v>
      </c>
      <c r="Q32" s="18" t="str">
        <f>[28]Fevereiro!$I$20</f>
        <v>SE</v>
      </c>
      <c r="R32" s="18" t="str">
        <f>[28]Fevereiro!$I$21</f>
        <v>L</v>
      </c>
      <c r="S32" s="18" t="str">
        <f>[28]Fevereiro!$I$22</f>
        <v>NO</v>
      </c>
      <c r="T32" s="18" t="str">
        <f>[28]Fevereiro!$I$23</f>
        <v>N</v>
      </c>
      <c r="U32" s="18" t="str">
        <f>[28]Fevereiro!$I$24</f>
        <v>SO</v>
      </c>
      <c r="V32" s="18" t="str">
        <f>[28]Fevereiro!$I$25</f>
        <v>O</v>
      </c>
      <c r="W32" s="18" t="str">
        <f>[28]Fevereiro!$I$26</f>
        <v>SO</v>
      </c>
      <c r="X32" s="18" t="str">
        <f>[28]Fevereiro!$I$27</f>
        <v>SO</v>
      </c>
      <c r="Y32" s="18" t="str">
        <f>[28]Fevereiro!$I$28</f>
        <v>S</v>
      </c>
      <c r="Z32" s="18" t="str">
        <f>[28]Fevereiro!$I$29</f>
        <v>SE</v>
      </c>
      <c r="AA32" s="18" t="str">
        <f>[28]Fevereiro!$I$30</f>
        <v>SO</v>
      </c>
      <c r="AB32" s="18" t="str">
        <f>[28]Fevereiro!$I$31</f>
        <v>N</v>
      </c>
      <c r="AC32" s="18" t="str">
        <f>[28]Fevereiro!$I$32</f>
        <v>NE</v>
      </c>
      <c r="AD32" s="114" t="str">
        <f>[28]Fevereiro!$I$33</f>
        <v>SE</v>
      </c>
      <c r="AE32" s="2"/>
      <c r="AF32" s="23"/>
    </row>
    <row r="33" spans="1:35" ht="11.25" customHeight="1" x14ac:dyDescent="0.2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 t="str">
        <f>[29]Fevereiro!$I$27</f>
        <v>S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114" t="str">
        <f>[29]Fevereiro!$I$33</f>
        <v>S</v>
      </c>
      <c r="AE33" s="2"/>
    </row>
    <row r="34" spans="1:35" s="5" customFormat="1" ht="13.5" customHeight="1" x14ac:dyDescent="0.2">
      <c r="A34" s="115" t="s">
        <v>38</v>
      </c>
      <c r="B34" s="25" t="s">
        <v>140</v>
      </c>
      <c r="C34" s="25" t="s">
        <v>140</v>
      </c>
      <c r="D34" s="25" t="s">
        <v>140</v>
      </c>
      <c r="E34" s="25" t="s">
        <v>140</v>
      </c>
      <c r="F34" s="25" t="s">
        <v>140</v>
      </c>
      <c r="G34" s="25" t="s">
        <v>141</v>
      </c>
      <c r="H34" s="25" t="s">
        <v>142</v>
      </c>
      <c r="I34" s="25" t="s">
        <v>142</v>
      </c>
      <c r="J34" s="25" t="s">
        <v>143</v>
      </c>
      <c r="K34" s="25" t="s">
        <v>142</v>
      </c>
      <c r="L34" s="25" t="s">
        <v>142</v>
      </c>
      <c r="M34" s="25" t="s">
        <v>144</v>
      </c>
      <c r="N34" s="25" t="s">
        <v>140</v>
      </c>
      <c r="O34" s="25" t="s">
        <v>141</v>
      </c>
      <c r="P34" s="32" t="s">
        <v>141</v>
      </c>
      <c r="Q34" s="32" t="s">
        <v>141</v>
      </c>
      <c r="R34" s="32" t="s">
        <v>141</v>
      </c>
      <c r="S34" s="32" t="s">
        <v>142</v>
      </c>
      <c r="T34" s="32" t="s">
        <v>143</v>
      </c>
      <c r="U34" s="32" t="s">
        <v>143</v>
      </c>
      <c r="V34" s="32" t="s">
        <v>146</v>
      </c>
      <c r="W34" s="32" t="s">
        <v>146</v>
      </c>
      <c r="X34" s="32" t="s">
        <v>146</v>
      </c>
      <c r="Y34" s="32" t="s">
        <v>141</v>
      </c>
      <c r="Z34" s="32" t="s">
        <v>141</v>
      </c>
      <c r="AA34" s="32" t="s">
        <v>142</v>
      </c>
      <c r="AB34" s="32" t="s">
        <v>143</v>
      </c>
      <c r="AC34" s="32" t="s">
        <v>143</v>
      </c>
      <c r="AD34" s="116"/>
      <c r="AE34" s="10"/>
    </row>
    <row r="35" spans="1:35" ht="9.75" customHeight="1" thickBot="1" x14ac:dyDescent="0.25">
      <c r="A35" s="157" t="s">
        <v>37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17" t="s">
        <v>145</v>
      </c>
      <c r="AE35" s="2"/>
    </row>
    <row r="36" spans="1:35" x14ac:dyDescent="0.2">
      <c r="A36" s="83"/>
      <c r="B36" s="65"/>
      <c r="C36" s="65"/>
      <c r="D36" s="65" t="s">
        <v>134</v>
      </c>
      <c r="E36" s="65"/>
      <c r="F36" s="65"/>
      <c r="G36" s="65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71"/>
    </row>
    <row r="37" spans="1:35" x14ac:dyDescent="0.2">
      <c r="A37" s="84"/>
      <c r="B37" s="85" t="s">
        <v>135</v>
      </c>
      <c r="C37" s="85"/>
      <c r="D37" s="85"/>
      <c r="E37" s="85"/>
      <c r="F37" s="85"/>
      <c r="G37" s="85"/>
      <c r="H37" s="85"/>
      <c r="I37" s="85"/>
      <c r="J37" s="67"/>
      <c r="K37" s="67"/>
      <c r="L37" s="67"/>
      <c r="M37" s="67" t="s">
        <v>51</v>
      </c>
      <c r="N37" s="67"/>
      <c r="O37" s="67"/>
      <c r="P37" s="67"/>
      <c r="Q37" s="67"/>
      <c r="R37" s="67"/>
      <c r="S37" s="67"/>
      <c r="T37" s="136" t="s">
        <v>136</v>
      </c>
      <c r="U37" s="136"/>
      <c r="V37" s="136"/>
      <c r="W37" s="136"/>
      <c r="X37" s="136"/>
      <c r="Y37" s="67"/>
      <c r="Z37" s="67"/>
      <c r="AA37" s="67"/>
      <c r="AB37" s="67"/>
      <c r="AC37" s="67"/>
      <c r="AD37" s="72"/>
      <c r="AE37" s="2"/>
      <c r="AF37" s="2"/>
      <c r="AG37" s="9"/>
      <c r="AH37" s="2"/>
    </row>
    <row r="38" spans="1:35" x14ac:dyDescent="0.2">
      <c r="A38" s="66"/>
      <c r="B38" s="67"/>
      <c r="C38" s="67"/>
      <c r="D38" s="67"/>
      <c r="E38" s="67"/>
      <c r="F38" s="67"/>
      <c r="G38" s="67"/>
      <c r="H38" s="67"/>
      <c r="I38" s="67"/>
      <c r="J38" s="69"/>
      <c r="K38" s="69"/>
      <c r="L38" s="69"/>
      <c r="M38" s="69" t="s">
        <v>52</v>
      </c>
      <c r="N38" s="69"/>
      <c r="O38" s="69"/>
      <c r="P38" s="69"/>
      <c r="Q38" s="67"/>
      <c r="R38" s="67"/>
      <c r="S38" s="67"/>
      <c r="T38" s="137" t="s">
        <v>137</v>
      </c>
      <c r="U38" s="137"/>
      <c r="V38" s="137"/>
      <c r="W38" s="137"/>
      <c r="X38" s="137"/>
      <c r="Y38" s="67"/>
      <c r="Z38" s="67"/>
      <c r="AA38" s="67"/>
      <c r="AB38" s="67"/>
      <c r="AC38" s="67"/>
      <c r="AD38" s="73"/>
      <c r="AE38" s="2"/>
      <c r="AF38" s="2"/>
      <c r="AG38" s="2"/>
      <c r="AH38" s="2"/>
      <c r="AI38" s="2"/>
    </row>
    <row r="39" spans="1:35" x14ac:dyDescent="0.2">
      <c r="A39" s="84"/>
      <c r="B39" s="68"/>
      <c r="C39" s="68"/>
      <c r="D39" s="68"/>
      <c r="E39" s="68"/>
      <c r="F39" s="68"/>
      <c r="G39" s="68"/>
      <c r="H39" s="68"/>
      <c r="I39" s="68"/>
      <c r="J39" s="68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73"/>
    </row>
    <row r="40" spans="1:35" x14ac:dyDescent="0.2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72"/>
    </row>
    <row r="41" spans="1:35" ht="13.5" thickBot="1" x14ac:dyDescent="0.25">
      <c r="A41" s="86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92"/>
    </row>
    <row r="42" spans="1:35" x14ac:dyDescent="0.2">
      <c r="AI42" s="23" t="s">
        <v>50</v>
      </c>
    </row>
    <row r="43" spans="1:35" x14ac:dyDescent="0.2">
      <c r="AI43" s="23" t="s">
        <v>50</v>
      </c>
    </row>
  </sheetData>
  <sheetProtection algorithmName="SHA-512" hashValue="LbFMA+Nyz7J/g4lZlV/2fqT3YfOOhiEjCdHiq5CIMH0TZxUQMVHe+0IKz6DxUOKrQrKCZeYTtor5nvtjvxRU/w==" saltValue="QS+2nR6n/E8YzYJhExHsdw==" spinCount="100000" sheet="1" objects="1" scenarios="1"/>
  <mergeCells count="34">
    <mergeCell ref="T37:X37"/>
    <mergeCell ref="T38:X38"/>
    <mergeCell ref="L3:L4"/>
    <mergeCell ref="B2:AD2"/>
    <mergeCell ref="A1:AD1"/>
    <mergeCell ref="A35:AC35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AC3:AC4"/>
    <mergeCell ref="W3:W4"/>
    <mergeCell ref="Y3:Y4"/>
    <mergeCell ref="Z3:Z4"/>
    <mergeCell ref="AA3:AA4"/>
    <mergeCell ref="AB3:AB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zoomScale="90" zoomScaleNormal="90" workbookViewId="0">
      <selection activeCell="AI41" sqref="AI41"/>
    </sheetView>
  </sheetViews>
  <sheetFormatPr defaultRowHeight="12.75" x14ac:dyDescent="0.2"/>
  <cols>
    <col min="1" max="1" width="19" style="2" customWidth="1"/>
    <col min="2" max="2" width="5.140625" style="2" customWidth="1"/>
    <col min="3" max="3" width="5" style="2" customWidth="1"/>
    <col min="4" max="7" width="5.28515625" style="2" customWidth="1"/>
    <col min="8" max="10" width="5.140625" style="2" customWidth="1"/>
    <col min="11" max="11" width="5.28515625" style="2" customWidth="1"/>
    <col min="12" max="12" width="5.42578125" style="2" bestFit="1" customWidth="1"/>
    <col min="13" max="13" width="5.140625" style="2" customWidth="1"/>
    <col min="14" max="14" width="5.42578125" style="2" bestFit="1" customWidth="1"/>
    <col min="15" max="15" width="5.140625" style="2" customWidth="1"/>
    <col min="16" max="16" width="5" style="2" customWidth="1"/>
    <col min="17" max="17" width="5.140625" style="2" customWidth="1"/>
    <col min="18" max="19" width="5" style="2" customWidth="1"/>
    <col min="20" max="20" width="5.42578125" style="2" bestFit="1" customWidth="1"/>
    <col min="21" max="21" width="5.140625" style="2" customWidth="1"/>
    <col min="22" max="22" width="5.28515625" style="2" customWidth="1"/>
    <col min="23" max="27" width="5.42578125" style="2" bestFit="1" customWidth="1"/>
    <col min="28" max="28" width="5.5703125" style="2" customWidth="1"/>
    <col min="29" max="29" width="5.140625" style="2" customWidth="1"/>
    <col min="30" max="30" width="5.85546875" style="6" customWidth="1"/>
    <col min="31" max="31" width="6.7109375" style="1" customWidth="1"/>
  </cols>
  <sheetData>
    <row r="1" spans="1:34" ht="20.100000000000001" customHeight="1" x14ac:dyDescent="0.2">
      <c r="A1" s="150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71"/>
    </row>
    <row r="2" spans="1:34" s="4" customFormat="1" ht="20.100000000000001" customHeight="1" x14ac:dyDescent="0.2">
      <c r="A2" s="144" t="s">
        <v>21</v>
      </c>
      <c r="B2" s="159" t="s">
        <v>138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60"/>
      <c r="AE2" s="118"/>
    </row>
    <row r="3" spans="1:34" s="5" customFormat="1" ht="20.100000000000001" customHeight="1" x14ac:dyDescent="0.2">
      <c r="A3" s="144"/>
      <c r="B3" s="149">
        <v>1</v>
      </c>
      <c r="C3" s="149">
        <f>SUM(B3+1)</f>
        <v>2</v>
      </c>
      <c r="D3" s="149">
        <f t="shared" ref="D3:AC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10" t="s">
        <v>41</v>
      </c>
      <c r="AE3" s="109" t="s">
        <v>40</v>
      </c>
    </row>
    <row r="4" spans="1:34" s="5" customFormat="1" ht="20.100000000000001" customHeight="1" x14ac:dyDescent="0.2">
      <c r="A4" s="14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26" t="s">
        <v>39</v>
      </c>
      <c r="AE4" s="93" t="s">
        <v>39</v>
      </c>
    </row>
    <row r="5" spans="1:34" s="5" customFormat="1" ht="20.100000000000001" customHeight="1" x14ac:dyDescent="0.2">
      <c r="A5" s="131" t="s">
        <v>45</v>
      </c>
      <c r="B5" s="14" t="str">
        <f>[1]Fevereiro!$J$5</f>
        <v>*</v>
      </c>
      <c r="C5" s="14" t="str">
        <f>[1]Fevereiro!$J$6</f>
        <v>*</v>
      </c>
      <c r="D5" s="14" t="str">
        <f>[1]Fevereiro!$J$7</f>
        <v>*</v>
      </c>
      <c r="E5" s="14" t="str">
        <f>[1]Fevereiro!$J$8</f>
        <v>*</v>
      </c>
      <c r="F5" s="14" t="str">
        <f>[1]Fevereiro!$J$9</f>
        <v>*</v>
      </c>
      <c r="G5" s="14" t="str">
        <f>[1]Fevereiro!$J$10</f>
        <v>*</v>
      </c>
      <c r="H5" s="14" t="str">
        <f>[1]Fevereiro!$J$11</f>
        <v>*</v>
      </c>
      <c r="I5" s="14" t="str">
        <f>[1]Fevereiro!$J$12</f>
        <v>*</v>
      </c>
      <c r="J5" s="14" t="str">
        <f>[1]Fevereiro!$J$13</f>
        <v>*</v>
      </c>
      <c r="K5" s="14" t="str">
        <f>[1]Fevereiro!$J$14</f>
        <v>*</v>
      </c>
      <c r="L5" s="14" t="str">
        <f>[1]Fevereiro!$J$15</f>
        <v>*</v>
      </c>
      <c r="M5" s="14" t="str">
        <f>[1]Fevereiro!$J$16</f>
        <v>*</v>
      </c>
      <c r="N5" s="14" t="str">
        <f>[1]Fevereiro!$J$17</f>
        <v>*</v>
      </c>
      <c r="O5" s="14" t="str">
        <f>[1]Fevereiro!$J$18</f>
        <v>*</v>
      </c>
      <c r="P5" s="14" t="str">
        <f>[1]Fevereiro!$J$19</f>
        <v>*</v>
      </c>
      <c r="Q5" s="14" t="str">
        <f>[1]Fevereiro!$J$20</f>
        <v>*</v>
      </c>
      <c r="R5" s="14" t="str">
        <f>[1]Fevereiro!$J$21</f>
        <v>*</v>
      </c>
      <c r="S5" s="14" t="str">
        <f>[1]Fevereiro!$J$22</f>
        <v>*</v>
      </c>
      <c r="T5" s="14" t="str">
        <f>[1]Fevereiro!$J$23</f>
        <v>*</v>
      </c>
      <c r="U5" s="14" t="str">
        <f>[1]Fevereiro!$J$24</f>
        <v>*</v>
      </c>
      <c r="V5" s="14" t="str">
        <f>[1]Fevereiro!$J$25</f>
        <v>*</v>
      </c>
      <c r="W5" s="14">
        <f>[1]Fevereiro!$J$26</f>
        <v>28.08</v>
      </c>
      <c r="X5" s="14">
        <f>[1]Fevereiro!$J$27</f>
        <v>23.400000000000002</v>
      </c>
      <c r="Y5" s="14">
        <f>[1]Fevereiro!$J$28</f>
        <v>34.200000000000003</v>
      </c>
      <c r="Z5" s="14">
        <f>[1]Fevereiro!$J$29</f>
        <v>27.36</v>
      </c>
      <c r="AA5" s="14">
        <f>[1]Fevereiro!$J$30</f>
        <v>24.840000000000003</v>
      </c>
      <c r="AB5" s="14">
        <f>[1]Fevereiro!$J$31</f>
        <v>40.680000000000007</v>
      </c>
      <c r="AC5" s="14">
        <f>[1]Fevereiro!$J$32</f>
        <v>57.6</v>
      </c>
      <c r="AD5" s="27">
        <f t="shared" ref="AD5" si="1">MAX(B5:AC5)</f>
        <v>57.6</v>
      </c>
      <c r="AE5" s="105">
        <f t="shared" ref="AE5" si="2">AVERAGE(B5:AC5)</f>
        <v>33.737142857142857</v>
      </c>
    </row>
    <row r="6" spans="1:34" s="1" customFormat="1" ht="17.100000000000001" customHeight="1" x14ac:dyDescent="0.2">
      <c r="A6" s="131" t="s">
        <v>0</v>
      </c>
      <c r="B6" s="15">
        <f>[2]Fevereiro!$J$5</f>
        <v>39.6</v>
      </c>
      <c r="C6" s="15">
        <f>[2]Fevereiro!$J$6</f>
        <v>21.240000000000002</v>
      </c>
      <c r="D6" s="15">
        <f>[2]Fevereiro!$J$7</f>
        <v>23.759999999999998</v>
      </c>
      <c r="E6" s="15">
        <f>[2]Fevereiro!$J$8</f>
        <v>28.08</v>
      </c>
      <c r="F6" s="15">
        <f>[2]Fevereiro!$J$9</f>
        <v>26.28</v>
      </c>
      <c r="G6" s="15">
        <f>[2]Fevereiro!$J$10</f>
        <v>25.2</v>
      </c>
      <c r="H6" s="15">
        <f>[2]Fevereiro!$J$11</f>
        <v>53.64</v>
      </c>
      <c r="I6" s="15">
        <f>[2]Fevereiro!$J$12</f>
        <v>36</v>
      </c>
      <c r="J6" s="15">
        <f>[2]Fevereiro!$J$13</f>
        <v>47.16</v>
      </c>
      <c r="K6" s="15">
        <f>[2]Fevereiro!$J$14</f>
        <v>24.840000000000003</v>
      </c>
      <c r="L6" s="15">
        <f>[2]Fevereiro!$J$15</f>
        <v>36</v>
      </c>
      <c r="M6" s="15">
        <f>[2]Fevereiro!$J$16</f>
        <v>37.440000000000005</v>
      </c>
      <c r="N6" s="15">
        <f>[2]Fevereiro!$J$17</f>
        <v>24.48</v>
      </c>
      <c r="O6" s="15">
        <f>[2]Fevereiro!$J$18</f>
        <v>29.880000000000003</v>
      </c>
      <c r="P6" s="15">
        <f>[2]Fevereiro!$J$19</f>
        <v>31.319999999999997</v>
      </c>
      <c r="Q6" s="15">
        <f>[2]Fevereiro!$J$20</f>
        <v>32.04</v>
      </c>
      <c r="R6" s="15">
        <f>[2]Fevereiro!$J$21</f>
        <v>25.92</v>
      </c>
      <c r="S6" s="15">
        <f>[2]Fevereiro!$J$22</f>
        <v>32.4</v>
      </c>
      <c r="T6" s="15">
        <f>[2]Fevereiro!$J$23</f>
        <v>54.72</v>
      </c>
      <c r="U6" s="15">
        <f>[2]Fevereiro!$J$24</f>
        <v>33.480000000000004</v>
      </c>
      <c r="V6" s="15">
        <f>[2]Fevereiro!$J$25</f>
        <v>35.64</v>
      </c>
      <c r="W6" s="15">
        <f>[2]Fevereiro!$J$26</f>
        <v>33.119999999999997</v>
      </c>
      <c r="X6" s="15">
        <f>[2]Fevereiro!$J$27</f>
        <v>24.840000000000003</v>
      </c>
      <c r="Y6" s="15">
        <f>[2]Fevereiro!$J$28</f>
        <v>25.2</v>
      </c>
      <c r="Z6" s="15">
        <f>[2]Fevereiro!$J$29</f>
        <v>35.28</v>
      </c>
      <c r="AA6" s="15">
        <f>[2]Fevereiro!$J$30</f>
        <v>38.880000000000003</v>
      </c>
      <c r="AB6" s="15">
        <f>[2]Fevereiro!$J$31</f>
        <v>25.2</v>
      </c>
      <c r="AC6" s="15">
        <f>[2]Fevereiro!$J$32</f>
        <v>30.6</v>
      </c>
      <c r="AD6" s="27">
        <f t="shared" ref="AD6:AD31" si="3">MAX(B6:AC6)</f>
        <v>54.72</v>
      </c>
      <c r="AE6" s="105">
        <f t="shared" ref="AE6:AE31" si="4">AVERAGE(B6:AC6)</f>
        <v>32.58</v>
      </c>
    </row>
    <row r="7" spans="1:34" ht="17.100000000000001" customHeight="1" x14ac:dyDescent="0.2">
      <c r="A7" s="131" t="s">
        <v>1</v>
      </c>
      <c r="B7" s="16">
        <f>[3]Fevereiro!$J$5</f>
        <v>23.040000000000003</v>
      </c>
      <c r="C7" s="16">
        <f>[3]Fevereiro!$J$6</f>
        <v>20.16</v>
      </c>
      <c r="D7" s="16">
        <f>[3]Fevereiro!$J$7</f>
        <v>28.44</v>
      </c>
      <c r="E7" s="15">
        <f>[3]Fevereiro!$J$8</f>
        <v>25.92</v>
      </c>
      <c r="F7" s="15">
        <f>[3]Fevereiro!$J$9</f>
        <v>20.16</v>
      </c>
      <c r="G7" s="15">
        <f>[3]Fevereiro!$J$10</f>
        <v>27.36</v>
      </c>
      <c r="H7" s="15">
        <f>[3]Fevereiro!$J$11</f>
        <v>27.36</v>
      </c>
      <c r="I7" s="15">
        <f>[3]Fevereiro!$J$12</f>
        <v>29.16</v>
      </c>
      <c r="J7" s="15">
        <f>[3]Fevereiro!$J$13</f>
        <v>39.96</v>
      </c>
      <c r="K7" s="15">
        <f>[3]Fevereiro!$J$14</f>
        <v>41.4</v>
      </c>
      <c r="L7" s="15">
        <f>[3]Fevereiro!$J$15</f>
        <v>31.680000000000003</v>
      </c>
      <c r="M7" s="15">
        <f>[3]Fevereiro!$J$16</f>
        <v>26.28</v>
      </c>
      <c r="N7" s="15">
        <f>[3]Fevereiro!$J$17</f>
        <v>20.88</v>
      </c>
      <c r="O7" s="15">
        <f>[3]Fevereiro!$J$18</f>
        <v>25.56</v>
      </c>
      <c r="P7" s="15">
        <f>[3]Fevereiro!$J$19</f>
        <v>41.04</v>
      </c>
      <c r="Q7" s="15">
        <f>[3]Fevereiro!$J$20</f>
        <v>34.56</v>
      </c>
      <c r="R7" s="15">
        <f>[3]Fevereiro!$J$21</f>
        <v>44.28</v>
      </c>
      <c r="S7" s="15">
        <f>[3]Fevereiro!$J$22</f>
        <v>28.44</v>
      </c>
      <c r="T7" s="15">
        <f>[3]Fevereiro!$J$23</f>
        <v>48.96</v>
      </c>
      <c r="U7" s="15">
        <f>[3]Fevereiro!$J$24</f>
        <v>42.480000000000004</v>
      </c>
      <c r="V7" s="15">
        <f>[3]Fevereiro!$J$25</f>
        <v>20.16</v>
      </c>
      <c r="W7" s="15">
        <f>[3]Fevereiro!$J$26</f>
        <v>20.88</v>
      </c>
      <c r="X7" s="15">
        <f>[3]Fevereiro!$J$27</f>
        <v>22.32</v>
      </c>
      <c r="Y7" s="15">
        <f>[3]Fevereiro!$J$28</f>
        <v>58.32</v>
      </c>
      <c r="Z7" s="15">
        <f>[3]Fevereiro!$J$29</f>
        <v>20.52</v>
      </c>
      <c r="AA7" s="15">
        <f>[3]Fevereiro!$J$30</f>
        <v>36.72</v>
      </c>
      <c r="AB7" s="15">
        <f>[3]Fevereiro!$J$31</f>
        <v>27</v>
      </c>
      <c r="AC7" s="15">
        <f>[3]Fevereiro!$J$32</f>
        <v>27.720000000000002</v>
      </c>
      <c r="AD7" s="27">
        <f t="shared" si="3"/>
        <v>58.32</v>
      </c>
      <c r="AE7" s="105">
        <f t="shared" si="4"/>
        <v>30.741428571428578</v>
      </c>
    </row>
    <row r="8" spans="1:34" ht="17.100000000000001" customHeight="1" x14ac:dyDescent="0.2">
      <c r="A8" s="131" t="s">
        <v>56</v>
      </c>
      <c r="B8" s="15">
        <f>[4]Fevereiro!$J$5</f>
        <v>34.56</v>
      </c>
      <c r="C8" s="15">
        <f>[4]Fevereiro!$J$6</f>
        <v>29.16</v>
      </c>
      <c r="D8" s="15">
        <f>[4]Fevereiro!$J$7</f>
        <v>34.200000000000003</v>
      </c>
      <c r="E8" s="15">
        <f>[4]Fevereiro!$J$8</f>
        <v>40.32</v>
      </c>
      <c r="F8" s="15">
        <f>[4]Fevereiro!$J$9</f>
        <v>36.72</v>
      </c>
      <c r="G8" s="15">
        <f>[4]Fevereiro!$J$10</f>
        <v>27</v>
      </c>
      <c r="H8" s="15">
        <f>[4]Fevereiro!$J$11</f>
        <v>27.36</v>
      </c>
      <c r="I8" s="15">
        <f>[4]Fevereiro!$J$12</f>
        <v>25.56</v>
      </c>
      <c r="J8" s="15">
        <f>[4]Fevereiro!$J$13</f>
        <v>41.04</v>
      </c>
      <c r="K8" s="15">
        <f>[4]Fevereiro!$J$14</f>
        <v>53.64</v>
      </c>
      <c r="L8" s="15">
        <f>[4]Fevereiro!$J$15</f>
        <v>32.04</v>
      </c>
      <c r="M8" s="15">
        <f>[4]Fevereiro!$J$16</f>
        <v>23.759999999999998</v>
      </c>
      <c r="N8" s="15">
        <f>[4]Fevereiro!$J$17</f>
        <v>41.76</v>
      </c>
      <c r="O8" s="15">
        <f>[4]Fevereiro!$J$18</f>
        <v>35.64</v>
      </c>
      <c r="P8" s="15">
        <f>[4]Fevereiro!$J$19</f>
        <v>35.28</v>
      </c>
      <c r="Q8" s="15">
        <f>[4]Fevereiro!$J$20</f>
        <v>37.800000000000004</v>
      </c>
      <c r="R8" s="15">
        <f>[4]Fevereiro!$J$21</f>
        <v>31.680000000000003</v>
      </c>
      <c r="S8" s="15">
        <f>[4]Fevereiro!$J$22</f>
        <v>25.92</v>
      </c>
      <c r="T8" s="15">
        <f>[4]Fevereiro!$J$23</f>
        <v>50.4</v>
      </c>
      <c r="U8" s="15">
        <f>[4]Fevereiro!$J$24</f>
        <v>42.84</v>
      </c>
      <c r="V8" s="15">
        <f>[4]Fevereiro!$J$25</f>
        <v>33.119999999999997</v>
      </c>
      <c r="W8" s="15">
        <f>[4]Fevereiro!$J$26</f>
        <v>29.880000000000003</v>
      </c>
      <c r="X8" s="15">
        <f>[4]Fevereiro!$J$27</f>
        <v>22.68</v>
      </c>
      <c r="Y8" s="15">
        <f>[4]Fevereiro!$J$28</f>
        <v>38.519999999999996</v>
      </c>
      <c r="Z8" s="15">
        <f>[4]Fevereiro!$J$29</f>
        <v>31.319999999999997</v>
      </c>
      <c r="AA8" s="15">
        <f>[4]Fevereiro!$J$30</f>
        <v>23.040000000000003</v>
      </c>
      <c r="AB8" s="15">
        <f>[4]Fevereiro!$J$31</f>
        <v>30.6</v>
      </c>
      <c r="AC8" s="15">
        <f>[4]Fevereiro!$J$32</f>
        <v>55.800000000000004</v>
      </c>
      <c r="AD8" s="27">
        <f t="shared" si="3"/>
        <v>55.800000000000004</v>
      </c>
      <c r="AE8" s="105">
        <f t="shared" si="4"/>
        <v>34.701428571428565</v>
      </c>
    </row>
    <row r="9" spans="1:34" ht="17.100000000000001" customHeight="1" x14ac:dyDescent="0.2">
      <c r="A9" s="131" t="s">
        <v>46</v>
      </c>
      <c r="B9" s="16">
        <f>[5]Fevereiro!$J$5</f>
        <v>26.64</v>
      </c>
      <c r="C9" s="16">
        <f>[5]Fevereiro!$J$6</f>
        <v>25.56</v>
      </c>
      <c r="D9" s="16">
        <f>[5]Fevereiro!$J$7</f>
        <v>20.16</v>
      </c>
      <c r="E9" s="16">
        <f>[5]Fevereiro!$J$8</f>
        <v>34.92</v>
      </c>
      <c r="F9" s="16">
        <f>[5]Fevereiro!$J$9</f>
        <v>21.6</v>
      </c>
      <c r="G9" s="16">
        <f>[5]Fevereiro!$J$10</f>
        <v>22.68</v>
      </c>
      <c r="H9" s="16">
        <f>[5]Fevereiro!$J$11</f>
        <v>40.32</v>
      </c>
      <c r="I9" s="16">
        <f>[5]Fevereiro!$J$12</f>
        <v>39.24</v>
      </c>
      <c r="J9" s="16">
        <f>[5]Fevereiro!$J$13</f>
        <v>39.96</v>
      </c>
      <c r="K9" s="16">
        <f>[5]Fevereiro!$J$14</f>
        <v>36.72</v>
      </c>
      <c r="L9" s="16">
        <f>[5]Fevereiro!$J$15</f>
        <v>38.519999999999996</v>
      </c>
      <c r="M9" s="16">
        <f>[5]Fevereiro!$J$16</f>
        <v>31.680000000000003</v>
      </c>
      <c r="N9" s="16">
        <f>[5]Fevereiro!$J$17</f>
        <v>27.720000000000002</v>
      </c>
      <c r="O9" s="16">
        <f>[5]Fevereiro!$J$18</f>
        <v>25.56</v>
      </c>
      <c r="P9" s="16">
        <f>[5]Fevereiro!$J$19</f>
        <v>24.48</v>
      </c>
      <c r="Q9" s="16">
        <f>[5]Fevereiro!$J$20</f>
        <v>30.96</v>
      </c>
      <c r="R9" s="16">
        <f>[5]Fevereiro!$J$21</f>
        <v>19.079999999999998</v>
      </c>
      <c r="S9" s="16" t="str">
        <f>[5]Fevereiro!$J$22</f>
        <v>*</v>
      </c>
      <c r="T9" s="16" t="str">
        <f>[5]Fevereiro!$J$23</f>
        <v>*</v>
      </c>
      <c r="U9" s="16" t="str">
        <f>[5]Fevereiro!$J$24</f>
        <v>*</v>
      </c>
      <c r="V9" s="16" t="str">
        <f>[5]Fevereiro!$J$25</f>
        <v>*</v>
      </c>
      <c r="W9" s="16" t="str">
        <f>[5]Fevereiro!$J$26</f>
        <v>*</v>
      </c>
      <c r="X9" s="16" t="str">
        <f>[5]Fevereiro!$J$27</f>
        <v>*</v>
      </c>
      <c r="Y9" s="16" t="str">
        <f>[5]Fevereiro!$J$28</f>
        <v>*</v>
      </c>
      <c r="Z9" s="16" t="str">
        <f>[5]Fevereiro!$J$29</f>
        <v>*</v>
      </c>
      <c r="AA9" s="16" t="str">
        <f>[5]Fevereiro!$J$30</f>
        <v>*</v>
      </c>
      <c r="AB9" s="16" t="str">
        <f>[5]Fevereiro!$J$31</f>
        <v>*</v>
      </c>
      <c r="AC9" s="16" t="str">
        <f>[5]Fevereiro!$J$32</f>
        <v>*</v>
      </c>
      <c r="AD9" s="27">
        <f t="shared" si="3"/>
        <v>40.32</v>
      </c>
      <c r="AE9" s="105">
        <f t="shared" si="4"/>
        <v>29.752941176470586</v>
      </c>
    </row>
    <row r="10" spans="1:34" ht="17.100000000000001" customHeight="1" x14ac:dyDescent="0.2">
      <c r="A10" s="131" t="s">
        <v>2</v>
      </c>
      <c r="B10" s="15">
        <f>[6]Fevereiro!$J$5</f>
        <v>33.840000000000003</v>
      </c>
      <c r="C10" s="15">
        <f>[6]Fevereiro!$J$6</f>
        <v>28.44</v>
      </c>
      <c r="D10" s="15">
        <f>[6]Fevereiro!$J$7</f>
        <v>35.28</v>
      </c>
      <c r="E10" s="15">
        <f>[6]Fevereiro!$J$8</f>
        <v>44.64</v>
      </c>
      <c r="F10" s="15">
        <f>[6]Fevereiro!$J$9</f>
        <v>33.119999999999997</v>
      </c>
      <c r="G10" s="15">
        <f>[6]Fevereiro!$J$10</f>
        <v>27.720000000000002</v>
      </c>
      <c r="H10" s="15">
        <f>[6]Fevereiro!$J$11</f>
        <v>29.16</v>
      </c>
      <c r="I10" s="15">
        <f>[6]Fevereiro!$J$12</f>
        <v>32.76</v>
      </c>
      <c r="J10" s="15">
        <f>[6]Fevereiro!$J$13</f>
        <v>32.04</v>
      </c>
      <c r="K10" s="15">
        <f>[6]Fevereiro!$J$14</f>
        <v>38.880000000000003</v>
      </c>
      <c r="L10" s="15">
        <f>[6]Fevereiro!$J$15</f>
        <v>41.4</v>
      </c>
      <c r="M10" s="15">
        <f>[6]Fevereiro!$J$16</f>
        <v>25.92</v>
      </c>
      <c r="N10" s="15">
        <f>[6]Fevereiro!$J$17</f>
        <v>34.92</v>
      </c>
      <c r="O10" s="15">
        <f>[6]Fevereiro!$J$18</f>
        <v>30.240000000000002</v>
      </c>
      <c r="P10" s="15">
        <f>[6]Fevereiro!$J$19</f>
        <v>46.440000000000005</v>
      </c>
      <c r="Q10" s="15">
        <f>[6]Fevereiro!$J$20</f>
        <v>44.64</v>
      </c>
      <c r="R10" s="15">
        <f>[6]Fevereiro!$J$21</f>
        <v>37.800000000000004</v>
      </c>
      <c r="S10" s="15">
        <f>[6]Fevereiro!$J$22</f>
        <v>27.36</v>
      </c>
      <c r="T10" s="15">
        <f>[6]Fevereiro!$J$23</f>
        <v>45.36</v>
      </c>
      <c r="U10" s="15">
        <f>[6]Fevereiro!$J$24</f>
        <v>56.16</v>
      </c>
      <c r="V10" s="15">
        <f>[6]Fevereiro!$J$25</f>
        <v>22.68</v>
      </c>
      <c r="W10" s="15">
        <f>[6]Fevereiro!$J$26</f>
        <v>28.8</v>
      </c>
      <c r="X10" s="15">
        <f>[6]Fevereiro!$J$27</f>
        <v>23.759999999999998</v>
      </c>
      <c r="Y10" s="15">
        <f>[6]Fevereiro!$J$28</f>
        <v>31.680000000000003</v>
      </c>
      <c r="Z10" s="15">
        <f>[6]Fevereiro!$J$29</f>
        <v>38.159999999999997</v>
      </c>
      <c r="AA10" s="15">
        <f>[6]Fevereiro!$J$30</f>
        <v>35.64</v>
      </c>
      <c r="AB10" s="15">
        <f>[6]Fevereiro!$J$31</f>
        <v>33.119999999999997</v>
      </c>
      <c r="AC10" s="15">
        <f>[6]Fevereiro!$J$32</f>
        <v>34.200000000000003</v>
      </c>
      <c r="AD10" s="27">
        <f t="shared" si="3"/>
        <v>56.16</v>
      </c>
      <c r="AE10" s="105">
        <f t="shared" si="4"/>
        <v>34.791428571428568</v>
      </c>
    </row>
    <row r="11" spans="1:34" ht="17.100000000000001" customHeight="1" x14ac:dyDescent="0.2">
      <c r="A11" s="131" t="s">
        <v>3</v>
      </c>
      <c r="B11" s="15">
        <f>[7]Fevereiro!$J$5</f>
        <v>28.44</v>
      </c>
      <c r="C11" s="15">
        <f>[7]Fevereiro!$J$6</f>
        <v>27.720000000000002</v>
      </c>
      <c r="D11" s="15">
        <f>[7]Fevereiro!$J$7</f>
        <v>20.88</v>
      </c>
      <c r="E11" s="15">
        <f>[7]Fevereiro!$J$8</f>
        <v>39.6</v>
      </c>
      <c r="F11" s="15">
        <f>[7]Fevereiro!$J$9</f>
        <v>43.56</v>
      </c>
      <c r="G11" s="15">
        <f>[7]Fevereiro!$J$10</f>
        <v>27.720000000000002</v>
      </c>
      <c r="H11" s="15">
        <f>[7]Fevereiro!$J$11</f>
        <v>33.480000000000004</v>
      </c>
      <c r="I11" s="15">
        <f>[7]Fevereiro!$J$12</f>
        <v>24.840000000000003</v>
      </c>
      <c r="J11" s="15">
        <f>[7]Fevereiro!$J$13</f>
        <v>36.72</v>
      </c>
      <c r="K11" s="15">
        <f>[7]Fevereiro!$J$14</f>
        <v>54.36</v>
      </c>
      <c r="L11" s="15">
        <f>[7]Fevereiro!$J$15</f>
        <v>48.96</v>
      </c>
      <c r="M11" s="15">
        <f>[7]Fevereiro!$J$16</f>
        <v>27</v>
      </c>
      <c r="N11" s="15">
        <f>[7]Fevereiro!$J$17</f>
        <v>65.88000000000001</v>
      </c>
      <c r="O11" s="15">
        <f>[7]Fevereiro!$J$18</f>
        <v>82.08</v>
      </c>
      <c r="P11" s="15">
        <f>[7]Fevereiro!$J$19</f>
        <v>31.680000000000003</v>
      </c>
      <c r="Q11" s="15">
        <f>[7]Fevereiro!$J$20</f>
        <v>29.880000000000003</v>
      </c>
      <c r="R11" s="15">
        <f>[7]Fevereiro!$J$21</f>
        <v>49.32</v>
      </c>
      <c r="S11" s="15">
        <f>[7]Fevereiro!$J$22</f>
        <v>24.12</v>
      </c>
      <c r="T11" s="15">
        <f>[7]Fevereiro!$J$23</f>
        <v>41.76</v>
      </c>
      <c r="U11" s="15">
        <f>[7]Fevereiro!$J$24</f>
        <v>44.64</v>
      </c>
      <c r="V11" s="15">
        <f>[7]Fevereiro!$J$25</f>
        <v>28.08</v>
      </c>
      <c r="W11" s="15">
        <f>[7]Fevereiro!$J$26</f>
        <v>25.2</v>
      </c>
      <c r="X11" s="15">
        <f>[7]Fevereiro!$J$27</f>
        <v>21.240000000000002</v>
      </c>
      <c r="Y11" s="15">
        <f>[7]Fevereiro!$J$28</f>
        <v>27.720000000000002</v>
      </c>
      <c r="Z11" s="15">
        <f>[7]Fevereiro!$J$29</f>
        <v>44.28</v>
      </c>
      <c r="AA11" s="15">
        <f>[7]Fevereiro!$J$30</f>
        <v>32.76</v>
      </c>
      <c r="AB11" s="15">
        <f>[7]Fevereiro!$J$31</f>
        <v>41.04</v>
      </c>
      <c r="AC11" s="15">
        <f>[7]Fevereiro!$J$32</f>
        <v>24.48</v>
      </c>
      <c r="AD11" s="27">
        <f t="shared" si="3"/>
        <v>82.08</v>
      </c>
      <c r="AE11" s="105">
        <f t="shared" si="4"/>
        <v>36.694285714285719</v>
      </c>
      <c r="AH11" t="s">
        <v>50</v>
      </c>
    </row>
    <row r="12" spans="1:34" ht="17.100000000000001" customHeight="1" x14ac:dyDescent="0.2">
      <c r="A12" s="131" t="s">
        <v>4</v>
      </c>
      <c r="B12" s="15">
        <f>[8]Fevereiro!$J$5</f>
        <v>26.28</v>
      </c>
      <c r="C12" s="15">
        <f>[8]Fevereiro!$J$6</f>
        <v>28.44</v>
      </c>
      <c r="D12" s="15">
        <f>[8]Fevereiro!$J$7</f>
        <v>30.6</v>
      </c>
      <c r="E12" s="15">
        <f>[8]Fevereiro!$J$8</f>
        <v>29.16</v>
      </c>
      <c r="F12" s="15">
        <f>[8]Fevereiro!$J$9</f>
        <v>28.8</v>
      </c>
      <c r="G12" s="15">
        <f>[8]Fevereiro!$J$10</f>
        <v>22.32</v>
      </c>
      <c r="H12" s="15">
        <f>[8]Fevereiro!$J$11</f>
        <v>36.36</v>
      </c>
      <c r="I12" s="15">
        <f>[8]Fevereiro!$J$12</f>
        <v>37.440000000000005</v>
      </c>
      <c r="J12" s="15">
        <f>[8]Fevereiro!$J$13</f>
        <v>64.8</v>
      </c>
      <c r="K12" s="15">
        <f>[8]Fevereiro!$J$14</f>
        <v>42.84</v>
      </c>
      <c r="L12" s="15">
        <f>[8]Fevereiro!$J$15</f>
        <v>37.440000000000005</v>
      </c>
      <c r="M12" s="15">
        <f>[8]Fevereiro!$J$16</f>
        <v>38.880000000000003</v>
      </c>
      <c r="N12" s="15">
        <f>[8]Fevereiro!$J$17</f>
        <v>43.2</v>
      </c>
      <c r="O12" s="15">
        <f>[8]Fevereiro!$J$18</f>
        <v>53.28</v>
      </c>
      <c r="P12" s="15">
        <f>[8]Fevereiro!$J$19</f>
        <v>34.56</v>
      </c>
      <c r="Q12" s="15">
        <f>[8]Fevereiro!$J$20</f>
        <v>27.36</v>
      </c>
      <c r="R12" s="15">
        <f>[8]Fevereiro!$J$21</f>
        <v>47.88</v>
      </c>
      <c r="S12" s="15">
        <f>[8]Fevereiro!$J$22</f>
        <v>61.92</v>
      </c>
      <c r="T12" s="15">
        <f>[8]Fevereiro!$J$23</f>
        <v>50.76</v>
      </c>
      <c r="U12" s="15">
        <f>[8]Fevereiro!$J$24</f>
        <v>42.12</v>
      </c>
      <c r="V12" s="15">
        <f>[8]Fevereiro!$J$25</f>
        <v>25.56</v>
      </c>
      <c r="W12" s="15">
        <f>[8]Fevereiro!$J$26</f>
        <v>37.080000000000005</v>
      </c>
      <c r="X12" s="15">
        <f>[8]Fevereiro!$J$27</f>
        <v>28.44</v>
      </c>
      <c r="Y12" s="15">
        <f>[8]Fevereiro!$J$28</f>
        <v>40.32</v>
      </c>
      <c r="Z12" s="15">
        <f>[8]Fevereiro!$J$29</f>
        <v>32.4</v>
      </c>
      <c r="AA12" s="15">
        <f>[8]Fevereiro!$J$30</f>
        <v>32.04</v>
      </c>
      <c r="AB12" s="15">
        <f>[8]Fevereiro!$J$31</f>
        <v>33.119999999999997</v>
      </c>
      <c r="AC12" s="15">
        <f>[8]Fevereiro!$J$32</f>
        <v>41.4</v>
      </c>
      <c r="AD12" s="27">
        <f t="shared" si="3"/>
        <v>64.8</v>
      </c>
      <c r="AE12" s="105">
        <f t="shared" si="4"/>
        <v>37.671428571428571</v>
      </c>
    </row>
    <row r="13" spans="1:34" ht="17.100000000000001" customHeight="1" x14ac:dyDescent="0.2">
      <c r="A13" s="131" t="s">
        <v>5</v>
      </c>
      <c r="B13" s="15">
        <f>[9]Fevereiro!$J$5</f>
        <v>12.24</v>
      </c>
      <c r="C13" s="15">
        <f>[9]Fevereiro!$J$6</f>
        <v>25.2</v>
      </c>
      <c r="D13" s="15">
        <f>[9]Fevereiro!$J$7</f>
        <v>23.400000000000002</v>
      </c>
      <c r="E13" s="15">
        <f>[9]Fevereiro!$J$8</f>
        <v>28.44</v>
      </c>
      <c r="F13" s="15">
        <f>[9]Fevereiro!$J$9</f>
        <v>23.759999999999998</v>
      </c>
      <c r="G13" s="15">
        <f>[9]Fevereiro!$J$10</f>
        <v>27.720000000000002</v>
      </c>
      <c r="H13" s="15">
        <f>[9]Fevereiro!$J$11</f>
        <v>38.159999999999997</v>
      </c>
      <c r="I13" s="15">
        <f>[9]Fevereiro!$J$12</f>
        <v>39.96</v>
      </c>
      <c r="J13" s="15">
        <f>[9]Fevereiro!$J$13</f>
        <v>28.44</v>
      </c>
      <c r="K13" s="15">
        <f>[9]Fevereiro!$J$14</f>
        <v>29.880000000000003</v>
      </c>
      <c r="L13" s="15">
        <f>[9]Fevereiro!$J$15</f>
        <v>27</v>
      </c>
      <c r="M13" s="15">
        <f>[9]Fevereiro!$J$16</f>
        <v>34.92</v>
      </c>
      <c r="N13" s="15">
        <f>[9]Fevereiro!$J$17</f>
        <v>33.480000000000004</v>
      </c>
      <c r="O13" s="15">
        <f>[9]Fevereiro!$J$18</f>
        <v>29.52</v>
      </c>
      <c r="P13" s="15">
        <f>[9]Fevereiro!$J$19</f>
        <v>39.24</v>
      </c>
      <c r="Q13" s="15">
        <f>[9]Fevereiro!$J$20</f>
        <v>39.96</v>
      </c>
      <c r="R13" s="15">
        <f>[9]Fevereiro!$J$21</f>
        <v>37.440000000000005</v>
      </c>
      <c r="S13" s="15">
        <f>[9]Fevereiro!$J$22</f>
        <v>6.84</v>
      </c>
      <c r="T13" s="15">
        <f>[9]Fevereiro!$J$23</f>
        <v>36.36</v>
      </c>
      <c r="U13" s="15">
        <f>[9]Fevereiro!$J$24</f>
        <v>39.6</v>
      </c>
      <c r="V13" s="15">
        <f>[9]Fevereiro!$J$25</f>
        <v>27.720000000000002</v>
      </c>
      <c r="W13" s="15">
        <f>[9]Fevereiro!$J$26</f>
        <v>29.16</v>
      </c>
      <c r="X13" s="15">
        <f>[9]Fevereiro!$J$27</f>
        <v>29.16</v>
      </c>
      <c r="Y13" s="15">
        <f>[9]Fevereiro!$J$28</f>
        <v>6.12</v>
      </c>
      <c r="Z13" s="15">
        <f>[9]Fevereiro!$J$29</f>
        <v>11.879999999999999</v>
      </c>
      <c r="AA13" s="15">
        <f>[9]Fevereiro!$J$30</f>
        <v>23.759999999999998</v>
      </c>
      <c r="AB13" s="15">
        <f>[9]Fevereiro!$J$31</f>
        <v>24.840000000000003</v>
      </c>
      <c r="AC13" s="15">
        <f>[9]Fevereiro!$J$32</f>
        <v>43.2</v>
      </c>
      <c r="AD13" s="27">
        <f t="shared" si="3"/>
        <v>43.2</v>
      </c>
      <c r="AE13" s="105">
        <f t="shared" si="4"/>
        <v>28.478571428571431</v>
      </c>
    </row>
    <row r="14" spans="1:34" ht="17.100000000000001" customHeight="1" x14ac:dyDescent="0.2">
      <c r="A14" s="131" t="s">
        <v>48</v>
      </c>
      <c r="B14" s="15">
        <f>[10]Fevereiro!$J$5</f>
        <v>38.159999999999997</v>
      </c>
      <c r="C14" s="15">
        <f>[10]Fevereiro!$J$6</f>
        <v>24.48</v>
      </c>
      <c r="D14" s="15">
        <f>[10]Fevereiro!$J$7</f>
        <v>27</v>
      </c>
      <c r="E14" s="15">
        <f>[10]Fevereiro!$J$8</f>
        <v>38.159999999999997</v>
      </c>
      <c r="F14" s="15">
        <f>[10]Fevereiro!$J$9</f>
        <v>27.720000000000002</v>
      </c>
      <c r="G14" s="15">
        <f>[10]Fevereiro!$J$10</f>
        <v>23.400000000000002</v>
      </c>
      <c r="H14" s="15">
        <f>[10]Fevereiro!$J$11</f>
        <v>31.319999999999997</v>
      </c>
      <c r="I14" s="15">
        <f>[10]Fevereiro!$J$12</f>
        <v>50.04</v>
      </c>
      <c r="J14" s="15">
        <f>[10]Fevereiro!$J$13</f>
        <v>37.800000000000004</v>
      </c>
      <c r="K14" s="15">
        <f>[10]Fevereiro!$J$14</f>
        <v>34.200000000000003</v>
      </c>
      <c r="L14" s="15">
        <f>[10]Fevereiro!$J$15</f>
        <v>46.440000000000005</v>
      </c>
      <c r="M14" s="15">
        <f>[10]Fevereiro!$J$16</f>
        <v>35.28</v>
      </c>
      <c r="N14" s="15">
        <f>[10]Fevereiro!$J$17</f>
        <v>49.680000000000007</v>
      </c>
      <c r="O14" s="15">
        <f>[10]Fevereiro!$J$18</f>
        <v>48.96</v>
      </c>
      <c r="P14" s="15">
        <f>[10]Fevereiro!$J$19</f>
        <v>31.680000000000003</v>
      </c>
      <c r="Q14" s="15">
        <f>[10]Fevereiro!$J$20</f>
        <v>29.16</v>
      </c>
      <c r="R14" s="15">
        <f>[10]Fevereiro!$J$21</f>
        <v>67.680000000000007</v>
      </c>
      <c r="S14" s="15">
        <f>[10]Fevereiro!$J$22</f>
        <v>39.96</v>
      </c>
      <c r="T14" s="15">
        <f>[10]Fevereiro!$J$23</f>
        <v>39.96</v>
      </c>
      <c r="U14" s="15">
        <f>[10]Fevereiro!$J$24</f>
        <v>43.56</v>
      </c>
      <c r="V14" s="15">
        <f>[10]Fevereiro!$J$25</f>
        <v>29.16</v>
      </c>
      <c r="W14" s="15">
        <f>[10]Fevereiro!$J$26</f>
        <v>29.16</v>
      </c>
      <c r="X14" s="15">
        <f>[10]Fevereiro!$J$27</f>
        <v>36</v>
      </c>
      <c r="Y14" s="15">
        <f>[10]Fevereiro!$J$28</f>
        <v>28.8</v>
      </c>
      <c r="Z14" s="15">
        <f>[10]Fevereiro!$J$29</f>
        <v>51.480000000000004</v>
      </c>
      <c r="AA14" s="15">
        <f>[10]Fevereiro!$J$30</f>
        <v>23.400000000000002</v>
      </c>
      <c r="AB14" s="15">
        <f>[10]Fevereiro!$J$31</f>
        <v>40.32</v>
      </c>
      <c r="AC14" s="15">
        <f>[10]Fevereiro!$J$32</f>
        <v>32.04</v>
      </c>
      <c r="AD14" s="27">
        <f t="shared" si="3"/>
        <v>67.680000000000007</v>
      </c>
      <c r="AE14" s="105">
        <f t="shared" si="4"/>
        <v>36.964285714285708</v>
      </c>
    </row>
    <row r="15" spans="1:34" ht="17.100000000000001" customHeight="1" x14ac:dyDescent="0.2">
      <c r="A15" s="131" t="s">
        <v>6</v>
      </c>
      <c r="B15" s="15">
        <f>[11]Fevereiro!$J$5</f>
        <v>29.16</v>
      </c>
      <c r="C15" s="15">
        <f>[11]Fevereiro!$J$6</f>
        <v>21.6</v>
      </c>
      <c r="D15" s="15">
        <f>[11]Fevereiro!$J$7</f>
        <v>23.400000000000002</v>
      </c>
      <c r="E15" s="15">
        <f>[11]Fevereiro!$J$8</f>
        <v>27.36</v>
      </c>
      <c r="F15" s="15">
        <f>[11]Fevereiro!$J$9</f>
        <v>21.96</v>
      </c>
      <c r="G15" s="15">
        <f>[11]Fevereiro!$J$10</f>
        <v>48.96</v>
      </c>
      <c r="H15" s="15">
        <f>[11]Fevereiro!$J$11</f>
        <v>22.68</v>
      </c>
      <c r="I15" s="15">
        <f>[11]Fevereiro!$J$12</f>
        <v>19.440000000000001</v>
      </c>
      <c r="J15" s="15">
        <f>[11]Fevereiro!$J$13</f>
        <v>45</v>
      </c>
      <c r="K15" s="15">
        <f>[11]Fevereiro!$J$14</f>
        <v>25.92</v>
      </c>
      <c r="L15" s="15">
        <f>[11]Fevereiro!$J$15</f>
        <v>33.480000000000004</v>
      </c>
      <c r="M15" s="15">
        <f>[11]Fevereiro!$J$16</f>
        <v>20.52</v>
      </c>
      <c r="N15" s="15">
        <f>[11]Fevereiro!$J$17</f>
        <v>39.6</v>
      </c>
      <c r="O15" s="15">
        <f>[11]Fevereiro!$J$18</f>
        <v>36.72</v>
      </c>
      <c r="P15" s="15">
        <f>[11]Fevereiro!$J$19</f>
        <v>27.36</v>
      </c>
      <c r="Q15" s="15">
        <f>[11]Fevereiro!$J$20</f>
        <v>25.56</v>
      </c>
      <c r="R15" s="15">
        <f>[11]Fevereiro!$J$21</f>
        <v>36.72</v>
      </c>
      <c r="S15" s="15">
        <f>[11]Fevereiro!$J$22</f>
        <v>28.08</v>
      </c>
      <c r="T15" s="15">
        <f>[11]Fevereiro!$J$23</f>
        <v>43.92</v>
      </c>
      <c r="U15" s="15">
        <f>[11]Fevereiro!$J$24</f>
        <v>41.76</v>
      </c>
      <c r="V15" s="15">
        <f>[11]Fevereiro!$J$25</f>
        <v>21.240000000000002</v>
      </c>
      <c r="W15" s="15">
        <f>[11]Fevereiro!$J$26</f>
        <v>35.64</v>
      </c>
      <c r="X15" s="15">
        <f>[11]Fevereiro!$J$27</f>
        <v>24.48</v>
      </c>
      <c r="Y15" s="15">
        <f>[11]Fevereiro!$J$28</f>
        <v>30.6</v>
      </c>
      <c r="Z15" s="15">
        <f>[11]Fevereiro!$J$29</f>
        <v>19.440000000000001</v>
      </c>
      <c r="AA15" s="15">
        <f>[11]Fevereiro!$J$30</f>
        <v>24.12</v>
      </c>
      <c r="AB15" s="15">
        <f>[11]Fevereiro!$J$31</f>
        <v>37.080000000000005</v>
      </c>
      <c r="AC15" s="15">
        <f>[11]Fevereiro!$J$32</f>
        <v>32.76</v>
      </c>
      <c r="AD15" s="27">
        <f t="shared" si="3"/>
        <v>48.96</v>
      </c>
      <c r="AE15" s="105">
        <f t="shared" si="4"/>
        <v>30.162857142857149</v>
      </c>
    </row>
    <row r="16" spans="1:34" ht="17.100000000000001" customHeight="1" x14ac:dyDescent="0.2">
      <c r="A16" s="131" t="s">
        <v>7</v>
      </c>
      <c r="B16" s="15">
        <f>[12]Fevereiro!$J$5</f>
        <v>34.92</v>
      </c>
      <c r="C16" s="15">
        <f>[12]Fevereiro!$J$6</f>
        <v>22.68</v>
      </c>
      <c r="D16" s="15">
        <f>[12]Fevereiro!$J$7</f>
        <v>23.759999999999998</v>
      </c>
      <c r="E16" s="15">
        <f>[12]Fevereiro!$J$8</f>
        <v>29.880000000000003</v>
      </c>
      <c r="F16" s="15">
        <f>[12]Fevereiro!$J$9</f>
        <v>25.2</v>
      </c>
      <c r="G16" s="15">
        <f>[12]Fevereiro!$J$10</f>
        <v>23.400000000000002</v>
      </c>
      <c r="H16" s="15">
        <f>[12]Fevereiro!$J$11</f>
        <v>34.200000000000003</v>
      </c>
      <c r="I16" s="15">
        <f>[12]Fevereiro!$J$12</f>
        <v>28.8</v>
      </c>
      <c r="J16" s="15">
        <f>[12]Fevereiro!$J$13</f>
        <v>46.440000000000005</v>
      </c>
      <c r="K16" s="15">
        <f>[12]Fevereiro!$J$14</f>
        <v>29.880000000000003</v>
      </c>
      <c r="L16" s="15">
        <f>[12]Fevereiro!$J$15</f>
        <v>33.480000000000004</v>
      </c>
      <c r="M16" s="15">
        <f>[12]Fevereiro!$J$16</f>
        <v>25.92</v>
      </c>
      <c r="N16" s="15">
        <f>[12]Fevereiro!$J$17</f>
        <v>18.720000000000002</v>
      </c>
      <c r="O16" s="15">
        <f>[12]Fevereiro!$J$18</f>
        <v>24.12</v>
      </c>
      <c r="P16" s="15">
        <f>[12]Fevereiro!$J$19</f>
        <v>27</v>
      </c>
      <c r="Q16" s="15">
        <f>[12]Fevereiro!$J$20</f>
        <v>55.440000000000005</v>
      </c>
      <c r="R16" s="15">
        <f>[12]Fevereiro!$J$21</f>
        <v>42.84</v>
      </c>
      <c r="S16" s="15">
        <f>[12]Fevereiro!$J$22</f>
        <v>27.720000000000002</v>
      </c>
      <c r="T16" s="15">
        <f>[12]Fevereiro!$J$23</f>
        <v>37.080000000000005</v>
      </c>
      <c r="U16" s="15">
        <f>[12]Fevereiro!$J$24</f>
        <v>32.4</v>
      </c>
      <c r="V16" s="15">
        <f>[12]Fevereiro!$J$25</f>
        <v>33.119999999999997</v>
      </c>
      <c r="W16" s="15">
        <f>[12]Fevereiro!$J$26</f>
        <v>37.440000000000005</v>
      </c>
      <c r="X16" s="15">
        <f>[12]Fevereiro!$J$27</f>
        <v>16.920000000000002</v>
      </c>
      <c r="Y16" s="15">
        <f>[12]Fevereiro!$J$28</f>
        <v>21.96</v>
      </c>
      <c r="Z16" s="15">
        <f>[12]Fevereiro!$J$29</f>
        <v>30.240000000000002</v>
      </c>
      <c r="AA16" s="15">
        <f>[12]Fevereiro!$J$30</f>
        <v>38.880000000000003</v>
      </c>
      <c r="AB16" s="15">
        <f>[12]Fevereiro!$J$31</f>
        <v>28.44</v>
      </c>
      <c r="AC16" s="15">
        <f>[12]Fevereiro!$J$32</f>
        <v>27</v>
      </c>
      <c r="AD16" s="27">
        <f t="shared" si="3"/>
        <v>55.440000000000005</v>
      </c>
      <c r="AE16" s="105">
        <f t="shared" si="4"/>
        <v>30.638571428571435</v>
      </c>
      <c r="AG16" s="23" t="s">
        <v>50</v>
      </c>
    </row>
    <row r="17" spans="1:34" ht="17.100000000000001" customHeight="1" x14ac:dyDescent="0.2">
      <c r="A17" s="131" t="s">
        <v>8</v>
      </c>
      <c r="B17" s="15">
        <f>[13]Fevereiro!$J$5</f>
        <v>36.36</v>
      </c>
      <c r="C17" s="15">
        <f>[13]Fevereiro!$J$6</f>
        <v>21.96</v>
      </c>
      <c r="D17" s="15">
        <f>[13]Fevereiro!$J$7</f>
        <v>27</v>
      </c>
      <c r="E17" s="15">
        <f>[13]Fevereiro!$J$8</f>
        <v>26.28</v>
      </c>
      <c r="F17" s="15">
        <f>[13]Fevereiro!$J$9</f>
        <v>34.92</v>
      </c>
      <c r="G17" s="15">
        <f>[13]Fevereiro!$J$10</f>
        <v>24.12</v>
      </c>
      <c r="H17" s="15">
        <f>[13]Fevereiro!$J$11</f>
        <v>29.52</v>
      </c>
      <c r="I17" s="15">
        <f>[13]Fevereiro!$J$12</f>
        <v>30.96</v>
      </c>
      <c r="J17" s="15">
        <f>[13]Fevereiro!$J$13</f>
        <v>55.440000000000005</v>
      </c>
      <c r="K17" s="15">
        <f>[13]Fevereiro!$J$14</f>
        <v>38.880000000000003</v>
      </c>
      <c r="L17" s="15">
        <f>[13]Fevereiro!$J$15</f>
        <v>34.56</v>
      </c>
      <c r="M17" s="15">
        <f>[13]Fevereiro!$J$16</f>
        <v>33.840000000000003</v>
      </c>
      <c r="N17" s="15">
        <f>[13]Fevereiro!$J$17</f>
        <v>28.44</v>
      </c>
      <c r="O17" s="15">
        <f>[13]Fevereiro!$J$18</f>
        <v>36.36</v>
      </c>
      <c r="P17" s="15">
        <f>[13]Fevereiro!$J$19</f>
        <v>32.4</v>
      </c>
      <c r="Q17" s="15">
        <f>[13]Fevereiro!$J$20</f>
        <v>32.76</v>
      </c>
      <c r="R17" s="15">
        <f>[13]Fevereiro!$J$21</f>
        <v>39.6</v>
      </c>
      <c r="S17" s="15">
        <f>[13]Fevereiro!$J$22</f>
        <v>54</v>
      </c>
      <c r="T17" s="15">
        <f>[13]Fevereiro!$J$23</f>
        <v>42.84</v>
      </c>
      <c r="U17" s="15">
        <f>[13]Fevereiro!$J$24</f>
        <v>25.92</v>
      </c>
      <c r="V17" s="15">
        <f>[13]Fevereiro!$J$25</f>
        <v>30.240000000000002</v>
      </c>
      <c r="W17" s="15">
        <f>[13]Fevereiro!$J$26</f>
        <v>32.4</v>
      </c>
      <c r="X17" s="15">
        <f>[13]Fevereiro!$J$27</f>
        <v>19.079999999999998</v>
      </c>
      <c r="Y17" s="15">
        <f>[13]Fevereiro!$J$28</f>
        <v>31.680000000000003</v>
      </c>
      <c r="Z17" s="15">
        <f>[13]Fevereiro!$J$29</f>
        <v>29.16</v>
      </c>
      <c r="AA17" s="15">
        <f>[13]Fevereiro!$J$30</f>
        <v>24.840000000000003</v>
      </c>
      <c r="AB17" s="15">
        <f>[13]Fevereiro!$J$31</f>
        <v>32.4</v>
      </c>
      <c r="AC17" s="15">
        <f>[13]Fevereiro!$J$32</f>
        <v>29.16</v>
      </c>
      <c r="AD17" s="27">
        <f t="shared" si="3"/>
        <v>55.440000000000005</v>
      </c>
      <c r="AE17" s="105">
        <f t="shared" si="4"/>
        <v>32.682857142857145</v>
      </c>
    </row>
    <row r="18" spans="1:34" ht="17.100000000000001" customHeight="1" x14ac:dyDescent="0.2">
      <c r="A18" s="131" t="s">
        <v>9</v>
      </c>
      <c r="B18" s="15">
        <f>[14]Fevereiro!$J$5</f>
        <v>37.440000000000005</v>
      </c>
      <c r="C18" s="15">
        <f>[14]Fevereiro!$J$6</f>
        <v>30.240000000000002</v>
      </c>
      <c r="D18" s="15">
        <f>[14]Fevereiro!$J$7</f>
        <v>30.96</v>
      </c>
      <c r="E18" s="15">
        <f>[14]Fevereiro!$J$8</f>
        <v>37.440000000000005</v>
      </c>
      <c r="F18" s="15">
        <f>[14]Fevereiro!$J$9</f>
        <v>35.28</v>
      </c>
      <c r="G18" s="15">
        <f>[14]Fevereiro!$J$10</f>
        <v>24.12</v>
      </c>
      <c r="H18" s="15">
        <f>[14]Fevereiro!$J$11</f>
        <v>42.480000000000004</v>
      </c>
      <c r="I18" s="15">
        <f>[14]Fevereiro!$J$12</f>
        <v>36.72</v>
      </c>
      <c r="J18" s="15">
        <f>[14]Fevereiro!$J$13</f>
        <v>43.56</v>
      </c>
      <c r="K18" s="15">
        <f>[14]Fevereiro!$J$14</f>
        <v>34.200000000000003</v>
      </c>
      <c r="L18" s="15">
        <f>[14]Fevereiro!$J$15</f>
        <v>44.64</v>
      </c>
      <c r="M18" s="15">
        <f>[14]Fevereiro!$J$16</f>
        <v>40.680000000000007</v>
      </c>
      <c r="N18" s="15">
        <f>[14]Fevereiro!$J$17</f>
        <v>23.400000000000002</v>
      </c>
      <c r="O18" s="15">
        <f>[14]Fevereiro!$J$18</f>
        <v>28.8</v>
      </c>
      <c r="P18" s="15">
        <f>[14]Fevereiro!$J$19</f>
        <v>37.440000000000005</v>
      </c>
      <c r="Q18" s="15">
        <f>[14]Fevereiro!$J$20</f>
        <v>28.8</v>
      </c>
      <c r="R18" s="15">
        <f>[14]Fevereiro!$J$21</f>
        <v>36.72</v>
      </c>
      <c r="S18" s="15">
        <f>[14]Fevereiro!$J$22</f>
        <v>39.96</v>
      </c>
      <c r="T18" s="15">
        <f>[14]Fevereiro!$J$23</f>
        <v>46.080000000000005</v>
      </c>
      <c r="U18" s="15">
        <f>[14]Fevereiro!$J$24</f>
        <v>41.4</v>
      </c>
      <c r="V18" s="15">
        <f>[14]Fevereiro!$J$25</f>
        <v>33.119999999999997</v>
      </c>
      <c r="W18" s="15">
        <f>[14]Fevereiro!$J$26</f>
        <v>34.92</v>
      </c>
      <c r="X18" s="15">
        <f>[14]Fevereiro!$J$27</f>
        <v>20.16</v>
      </c>
      <c r="Y18" s="15">
        <f>[14]Fevereiro!$J$28</f>
        <v>34.56</v>
      </c>
      <c r="Z18" s="15">
        <f>[14]Fevereiro!$J$29</f>
        <v>27</v>
      </c>
      <c r="AA18" s="15">
        <f>[14]Fevereiro!$J$30</f>
        <v>30.6</v>
      </c>
      <c r="AB18" s="15">
        <f>[14]Fevereiro!$J$31</f>
        <v>31.319999999999997</v>
      </c>
      <c r="AC18" s="15">
        <f>[14]Fevereiro!$J$32</f>
        <v>46.800000000000004</v>
      </c>
      <c r="AD18" s="27">
        <f t="shared" si="3"/>
        <v>46.800000000000004</v>
      </c>
      <c r="AE18" s="105">
        <f t="shared" si="4"/>
        <v>34.958571428571432</v>
      </c>
    </row>
    <row r="19" spans="1:34" ht="17.100000000000001" customHeight="1" x14ac:dyDescent="0.2">
      <c r="A19" s="131" t="s">
        <v>47</v>
      </c>
      <c r="B19" s="15">
        <f>[15]Fevereiro!$J$5</f>
        <v>21.6</v>
      </c>
      <c r="C19" s="15">
        <f>[15]Fevereiro!$J$6</f>
        <v>20.16</v>
      </c>
      <c r="D19" s="15">
        <f>[15]Fevereiro!$J$7</f>
        <v>19.079999999999998</v>
      </c>
      <c r="E19" s="15">
        <f>[15]Fevereiro!$J$8</f>
        <v>27</v>
      </c>
      <c r="F19" s="15">
        <f>[15]Fevereiro!$J$9</f>
        <v>21.240000000000002</v>
      </c>
      <c r="G19" s="15">
        <f>[15]Fevereiro!$J$10</f>
        <v>22.68</v>
      </c>
      <c r="H19" s="15">
        <f>[15]Fevereiro!$J$11</f>
        <v>39.96</v>
      </c>
      <c r="I19" s="15">
        <f>[15]Fevereiro!$J$12</f>
        <v>28.08</v>
      </c>
      <c r="J19" s="15">
        <f>[15]Fevereiro!$J$13</f>
        <v>45</v>
      </c>
      <c r="K19" s="15">
        <f>[15]Fevereiro!$J$14</f>
        <v>32.76</v>
      </c>
      <c r="L19" s="15">
        <f>[15]Fevereiro!$J$15</f>
        <v>20.88</v>
      </c>
      <c r="M19" s="15" t="str">
        <f>[15]Fevereiro!$J$16</f>
        <v>*</v>
      </c>
      <c r="N19" s="15">
        <f>[15]Fevereiro!$J$17</f>
        <v>34.92</v>
      </c>
      <c r="O19" s="15">
        <f>[15]Fevereiro!$J$18</f>
        <v>33.119999999999997</v>
      </c>
      <c r="P19" s="15">
        <f>[15]Fevereiro!$J$19</f>
        <v>26.28</v>
      </c>
      <c r="Q19" s="15">
        <f>[15]Fevereiro!$J$20</f>
        <v>26.28</v>
      </c>
      <c r="R19" s="15">
        <f>[15]Fevereiro!$J$21</f>
        <v>23.400000000000002</v>
      </c>
      <c r="S19" s="15">
        <f>[15]Fevereiro!$J$22</f>
        <v>29.16</v>
      </c>
      <c r="T19" s="15">
        <f>[15]Fevereiro!$J$23</f>
        <v>39.96</v>
      </c>
      <c r="U19" s="15">
        <f>[15]Fevereiro!$J$24</f>
        <v>16.2</v>
      </c>
      <c r="V19" s="15">
        <f>[15]Fevereiro!$J$25</f>
        <v>28.8</v>
      </c>
      <c r="W19" s="15">
        <f>[15]Fevereiro!$J$26</f>
        <v>27</v>
      </c>
      <c r="X19" s="15">
        <f>[15]Fevereiro!$J$27</f>
        <v>16.920000000000002</v>
      </c>
      <c r="Y19" s="15">
        <f>[15]Fevereiro!$J$28</f>
        <v>15.48</v>
      </c>
      <c r="Z19" s="15">
        <f>[15]Fevereiro!$J$29</f>
        <v>18</v>
      </c>
      <c r="AA19" s="15" t="str">
        <f>[15]Fevereiro!$J$30</f>
        <v>*</v>
      </c>
      <c r="AB19" s="15">
        <f>[15]Fevereiro!$J$31</f>
        <v>24.48</v>
      </c>
      <c r="AC19" s="15">
        <f>[15]Fevereiro!$J$32</f>
        <v>27</v>
      </c>
      <c r="AD19" s="27">
        <f t="shared" si="3"/>
        <v>45</v>
      </c>
      <c r="AE19" s="105">
        <f t="shared" si="4"/>
        <v>26.363076923076921</v>
      </c>
    </row>
    <row r="20" spans="1:34" ht="17.100000000000001" customHeight="1" x14ac:dyDescent="0.2">
      <c r="A20" s="131" t="s">
        <v>10</v>
      </c>
      <c r="B20" s="15">
        <f>[16]Fevereiro!$J$5</f>
        <v>38.159999999999997</v>
      </c>
      <c r="C20" s="15">
        <f>[16]Fevereiro!$J$6</f>
        <v>20.52</v>
      </c>
      <c r="D20" s="15">
        <f>[16]Fevereiro!$J$7</f>
        <v>25.56</v>
      </c>
      <c r="E20" s="15">
        <f>[16]Fevereiro!$J$8</f>
        <v>27.36</v>
      </c>
      <c r="F20" s="15">
        <f>[16]Fevereiro!$J$9</f>
        <v>25.56</v>
      </c>
      <c r="G20" s="15">
        <f>[16]Fevereiro!$J$10</f>
        <v>21.240000000000002</v>
      </c>
      <c r="H20" s="15">
        <f>[16]Fevereiro!$J$11</f>
        <v>52.56</v>
      </c>
      <c r="I20" s="15">
        <f>[16]Fevereiro!$J$12</f>
        <v>37.800000000000004</v>
      </c>
      <c r="J20" s="15">
        <f>[16]Fevereiro!$J$13</f>
        <v>65.52</v>
      </c>
      <c r="K20" s="15">
        <f>[16]Fevereiro!$J$14</f>
        <v>29.52</v>
      </c>
      <c r="L20" s="15">
        <f>[16]Fevereiro!$J$15</f>
        <v>34.200000000000003</v>
      </c>
      <c r="M20" s="15">
        <f>[16]Fevereiro!$J$16</f>
        <v>32.4</v>
      </c>
      <c r="N20" s="15">
        <f>[16]Fevereiro!$J$17</f>
        <v>23.400000000000002</v>
      </c>
      <c r="O20" s="15">
        <f>[16]Fevereiro!$J$18</f>
        <v>34.92</v>
      </c>
      <c r="P20" s="15">
        <f>[16]Fevereiro!$J$19</f>
        <v>31.680000000000003</v>
      </c>
      <c r="Q20" s="15">
        <f>[16]Fevereiro!$J$20</f>
        <v>36</v>
      </c>
      <c r="R20" s="15">
        <f>[16]Fevereiro!$J$21</f>
        <v>42.12</v>
      </c>
      <c r="S20" s="15">
        <f>[16]Fevereiro!$J$22</f>
        <v>30.240000000000002</v>
      </c>
      <c r="T20" s="15">
        <f>[16]Fevereiro!$J$23</f>
        <v>63.72</v>
      </c>
      <c r="U20" s="15">
        <f>[16]Fevereiro!$J$24</f>
        <v>31.680000000000003</v>
      </c>
      <c r="V20" s="15">
        <f>[16]Fevereiro!$J$25</f>
        <v>29.52</v>
      </c>
      <c r="W20" s="15">
        <f>[16]Fevereiro!$J$26</f>
        <v>30.96</v>
      </c>
      <c r="X20" s="15">
        <f>[16]Fevereiro!$J$27</f>
        <v>21.96</v>
      </c>
      <c r="Y20" s="15">
        <f>[16]Fevereiro!$J$28</f>
        <v>29.16</v>
      </c>
      <c r="Z20" s="15">
        <f>[16]Fevereiro!$J$29</f>
        <v>27</v>
      </c>
      <c r="AA20" s="15">
        <f>[16]Fevereiro!$J$30</f>
        <v>30.6</v>
      </c>
      <c r="AB20" s="15">
        <f>[16]Fevereiro!$J$31</f>
        <v>39.24</v>
      </c>
      <c r="AC20" s="15">
        <f>[16]Fevereiro!$J$32</f>
        <v>46.440000000000005</v>
      </c>
      <c r="AD20" s="27">
        <f t="shared" si="3"/>
        <v>65.52</v>
      </c>
      <c r="AE20" s="105">
        <f t="shared" si="4"/>
        <v>34.251428571428576</v>
      </c>
    </row>
    <row r="21" spans="1:34" ht="17.100000000000001" customHeight="1" x14ac:dyDescent="0.2">
      <c r="A21" s="131" t="s">
        <v>11</v>
      </c>
      <c r="B21" s="15">
        <f>[17]Fevereiro!$J$5</f>
        <v>30.96</v>
      </c>
      <c r="C21" s="15">
        <f>[17]Fevereiro!$J$6</f>
        <v>31.319999999999997</v>
      </c>
      <c r="D21" s="15">
        <f>[17]Fevereiro!$J$7</f>
        <v>30.240000000000002</v>
      </c>
      <c r="E21" s="15">
        <f>[17]Fevereiro!$J$8</f>
        <v>28.44</v>
      </c>
      <c r="F21" s="15">
        <f>[17]Fevereiro!$J$9</f>
        <v>26.28</v>
      </c>
      <c r="G21" s="15">
        <f>[17]Fevereiro!$J$10</f>
        <v>19.079999999999998</v>
      </c>
      <c r="H21" s="15">
        <f>[17]Fevereiro!$J$11</f>
        <v>28.8</v>
      </c>
      <c r="I21" s="15">
        <f>[17]Fevereiro!$J$12</f>
        <v>21.6</v>
      </c>
      <c r="J21" s="15">
        <f>[17]Fevereiro!$J$13</f>
        <v>29.16</v>
      </c>
      <c r="K21" s="15">
        <f>[17]Fevereiro!$J$14</f>
        <v>33.840000000000003</v>
      </c>
      <c r="L21" s="15">
        <f>[17]Fevereiro!$J$15</f>
        <v>32.4</v>
      </c>
      <c r="M21" s="15">
        <f>[17]Fevereiro!$J$16</f>
        <v>24.12</v>
      </c>
      <c r="N21" s="15">
        <f>[17]Fevereiro!$J$17</f>
        <v>24.840000000000003</v>
      </c>
      <c r="O21" s="15">
        <f>[17]Fevereiro!$J$18</f>
        <v>46.800000000000004</v>
      </c>
      <c r="P21" s="15">
        <f>[17]Fevereiro!$J$19</f>
        <v>25.56</v>
      </c>
      <c r="Q21" s="15">
        <f>[17]Fevereiro!$J$20</f>
        <v>35.28</v>
      </c>
      <c r="R21" s="15">
        <f>[17]Fevereiro!$J$21</f>
        <v>30.96</v>
      </c>
      <c r="S21" s="15">
        <f>[17]Fevereiro!$J$22</f>
        <v>21.96</v>
      </c>
      <c r="T21" s="15">
        <f>[17]Fevereiro!$J$23</f>
        <v>23.400000000000002</v>
      </c>
      <c r="U21" s="15">
        <f>[17]Fevereiro!$J$24</f>
        <v>17.28</v>
      </c>
      <c r="V21" s="15">
        <f>[17]Fevereiro!$J$25</f>
        <v>33.119999999999997</v>
      </c>
      <c r="W21" s="15">
        <f>[17]Fevereiro!$J$26</f>
        <v>30.240000000000002</v>
      </c>
      <c r="X21" s="15">
        <f>[17]Fevereiro!$J$27</f>
        <v>21.96</v>
      </c>
      <c r="Y21" s="15">
        <f>[17]Fevereiro!$J$28</f>
        <v>24.12</v>
      </c>
      <c r="Z21" s="15">
        <f>[17]Fevereiro!$J$29</f>
        <v>20.52</v>
      </c>
      <c r="AA21" s="15">
        <f>[17]Fevereiro!$J$30</f>
        <v>24.12</v>
      </c>
      <c r="AB21" s="15">
        <f>[17]Fevereiro!$J$31</f>
        <v>39.6</v>
      </c>
      <c r="AC21" s="15">
        <f>[17]Fevereiro!$J$32</f>
        <v>29.16</v>
      </c>
      <c r="AD21" s="27">
        <f t="shared" si="3"/>
        <v>46.800000000000004</v>
      </c>
      <c r="AE21" s="105">
        <f t="shared" si="4"/>
        <v>28.041428571428572</v>
      </c>
    </row>
    <row r="22" spans="1:34" ht="17.100000000000001" customHeight="1" x14ac:dyDescent="0.2">
      <c r="A22" s="131" t="s">
        <v>12</v>
      </c>
      <c r="B22" s="15">
        <f>[18]Fevereiro!$J$5</f>
        <v>21.6</v>
      </c>
      <c r="C22" s="15">
        <f>[18]Fevereiro!$J$6</f>
        <v>16.559999999999999</v>
      </c>
      <c r="D22" s="15">
        <f>[18]Fevereiro!$J$7</f>
        <v>21.96</v>
      </c>
      <c r="E22" s="15">
        <f>[18]Fevereiro!$J$8</f>
        <v>21.96</v>
      </c>
      <c r="F22" s="15">
        <f>[18]Fevereiro!$J$9</f>
        <v>19.440000000000001</v>
      </c>
      <c r="G22" s="15">
        <f>[18]Fevereiro!$J$10</f>
        <v>28.08</v>
      </c>
      <c r="H22" s="15">
        <f>[18]Fevereiro!$J$11</f>
        <v>36</v>
      </c>
      <c r="I22" s="15">
        <f>[18]Fevereiro!$J$12</f>
        <v>29.16</v>
      </c>
      <c r="J22" s="15">
        <f>[18]Fevereiro!$J$13</f>
        <v>24.48</v>
      </c>
      <c r="K22" s="15">
        <f>[18]Fevereiro!$J$14</f>
        <v>41.4</v>
      </c>
      <c r="L22" s="15">
        <f>[18]Fevereiro!$J$15</f>
        <v>38.880000000000003</v>
      </c>
      <c r="M22" s="15">
        <f>[18]Fevereiro!$J$16</f>
        <v>29.16</v>
      </c>
      <c r="N22" s="15">
        <f>[18]Fevereiro!$J$17</f>
        <v>21.6</v>
      </c>
      <c r="O22" s="15">
        <f>[18]Fevereiro!$J$18</f>
        <v>22.32</v>
      </c>
      <c r="P22" s="15">
        <f>[18]Fevereiro!$J$19</f>
        <v>21.240000000000002</v>
      </c>
      <c r="Q22" s="15">
        <f>[18]Fevereiro!$J$20</f>
        <v>25.2</v>
      </c>
      <c r="R22" s="15">
        <f>[18]Fevereiro!$J$21</f>
        <v>32.04</v>
      </c>
      <c r="S22" s="15">
        <f>[18]Fevereiro!$J$22</f>
        <v>17.64</v>
      </c>
      <c r="T22" s="15">
        <f>[18]Fevereiro!$J$23</f>
        <v>34.200000000000003</v>
      </c>
      <c r="U22" s="15">
        <f>[18]Fevereiro!$J$24</f>
        <v>43.92</v>
      </c>
      <c r="V22" s="15">
        <f>[18]Fevereiro!$J$25</f>
        <v>16.920000000000002</v>
      </c>
      <c r="W22" s="15">
        <f>[18]Fevereiro!$J$26</f>
        <v>20.16</v>
      </c>
      <c r="X22" s="15">
        <f>[18]Fevereiro!$J$27</f>
        <v>15.48</v>
      </c>
      <c r="Y22" s="15">
        <f>[18]Fevereiro!$J$28</f>
        <v>21.6</v>
      </c>
      <c r="Z22" s="15">
        <f>[18]Fevereiro!$J$29</f>
        <v>18</v>
      </c>
      <c r="AA22" s="15">
        <f>[18]Fevereiro!$J$30</f>
        <v>27</v>
      </c>
      <c r="AB22" s="15">
        <f>[18]Fevereiro!$J$31</f>
        <v>24.840000000000003</v>
      </c>
      <c r="AC22" s="15">
        <f>[18]Fevereiro!$J$32</f>
        <v>47.88</v>
      </c>
      <c r="AD22" s="27">
        <f t="shared" si="3"/>
        <v>47.88</v>
      </c>
      <c r="AE22" s="105">
        <f t="shared" si="4"/>
        <v>26.382857142857144</v>
      </c>
    </row>
    <row r="23" spans="1:34" ht="17.100000000000001" customHeight="1" x14ac:dyDescent="0.2">
      <c r="A23" s="131" t="s">
        <v>13</v>
      </c>
      <c r="B23" s="15">
        <f>[19]Fevereiro!$J$5</f>
        <v>45.72</v>
      </c>
      <c r="C23" s="15">
        <f>[19]Fevereiro!$J$6</f>
        <v>15.120000000000001</v>
      </c>
      <c r="D23" s="15">
        <f>[19]Fevereiro!$J$7</f>
        <v>26.64</v>
      </c>
      <c r="E23" s="15">
        <f>[19]Fevereiro!$J$8</f>
        <v>28.44</v>
      </c>
      <c r="F23" s="15">
        <f>[19]Fevereiro!$J$9</f>
        <v>20.88</v>
      </c>
      <c r="G23" s="15">
        <f>[19]Fevereiro!$J$10</f>
        <v>36.72</v>
      </c>
      <c r="H23" s="15">
        <f>[19]Fevereiro!$J$11</f>
        <v>42.480000000000004</v>
      </c>
      <c r="I23" s="15">
        <f>[19]Fevereiro!$J$12</f>
        <v>36</v>
      </c>
      <c r="J23" s="15">
        <f>[19]Fevereiro!$J$13</f>
        <v>34.200000000000003</v>
      </c>
      <c r="K23" s="15">
        <f>[19]Fevereiro!$J$14</f>
        <v>34.56</v>
      </c>
      <c r="L23" s="15">
        <f>[19]Fevereiro!$J$15</f>
        <v>27</v>
      </c>
      <c r="M23" s="15">
        <f>[19]Fevereiro!$J$16</f>
        <v>23.040000000000003</v>
      </c>
      <c r="N23" s="15">
        <f>[19]Fevereiro!$J$17</f>
        <v>21.6</v>
      </c>
      <c r="O23" s="15">
        <f>[19]Fevereiro!$J$18</f>
        <v>40.32</v>
      </c>
      <c r="P23" s="15">
        <f>[19]Fevereiro!$J$19</f>
        <v>27</v>
      </c>
      <c r="Q23" s="15">
        <f>[19]Fevereiro!$J$20</f>
        <v>22.68</v>
      </c>
      <c r="R23" s="15">
        <f>[19]Fevereiro!$J$21</f>
        <v>58.680000000000007</v>
      </c>
      <c r="S23" s="15">
        <f>[19]Fevereiro!$J$22</f>
        <v>3.24</v>
      </c>
      <c r="T23" s="15">
        <f>[19]Fevereiro!$J$23</f>
        <v>41.4</v>
      </c>
      <c r="U23" s="15">
        <f>[19]Fevereiro!$J$24</f>
        <v>42.84</v>
      </c>
      <c r="V23" s="15">
        <f>[19]Fevereiro!$J$25</f>
        <v>25.92</v>
      </c>
      <c r="W23" s="15">
        <f>[19]Fevereiro!$J$26</f>
        <v>26.64</v>
      </c>
      <c r="X23" s="15">
        <f>[19]Fevereiro!$J$27</f>
        <v>22.68</v>
      </c>
      <c r="Y23" s="15">
        <f>[19]Fevereiro!$J$28</f>
        <v>29.52</v>
      </c>
      <c r="Z23" s="15">
        <f>[19]Fevereiro!$J$29</f>
        <v>18.720000000000002</v>
      </c>
      <c r="AA23" s="15">
        <f>[19]Fevereiro!$J$30</f>
        <v>22.68</v>
      </c>
      <c r="AB23" s="15">
        <f>[19]Fevereiro!$J$31</f>
        <v>24.840000000000003</v>
      </c>
      <c r="AC23" s="15">
        <f>[19]Fevereiro!$J$32</f>
        <v>30.6</v>
      </c>
      <c r="AD23" s="27">
        <f t="shared" si="3"/>
        <v>58.680000000000007</v>
      </c>
      <c r="AE23" s="105">
        <f t="shared" si="4"/>
        <v>29.648571428571426</v>
      </c>
    </row>
    <row r="24" spans="1:34" ht="17.100000000000001" customHeight="1" x14ac:dyDescent="0.2">
      <c r="A24" s="131" t="s">
        <v>14</v>
      </c>
      <c r="B24" s="15">
        <f>[20]Fevereiro!$J$5</f>
        <v>22.68</v>
      </c>
      <c r="C24" s="15">
        <f>[20]Fevereiro!$J$6</f>
        <v>24.48</v>
      </c>
      <c r="D24" s="15">
        <f>[20]Fevereiro!$J$7</f>
        <v>33.840000000000003</v>
      </c>
      <c r="E24" s="15">
        <f>[20]Fevereiro!$J$8</f>
        <v>27</v>
      </c>
      <c r="F24" s="15">
        <f>[20]Fevereiro!$J$9</f>
        <v>47.519999999999996</v>
      </c>
      <c r="G24" s="15">
        <f>[20]Fevereiro!$J$10</f>
        <v>24.840000000000003</v>
      </c>
      <c r="H24" s="15">
        <f>[20]Fevereiro!$J$11</f>
        <v>29.16</v>
      </c>
      <c r="I24" s="15">
        <f>[20]Fevereiro!$J$12</f>
        <v>30.6</v>
      </c>
      <c r="J24" s="15">
        <f>[20]Fevereiro!$J$13</f>
        <v>31.319999999999997</v>
      </c>
      <c r="K24" s="15">
        <f>[20]Fevereiro!$J$14</f>
        <v>42.84</v>
      </c>
      <c r="L24" s="15">
        <f>[20]Fevereiro!$J$15</f>
        <v>37.440000000000005</v>
      </c>
      <c r="M24" s="15">
        <f>[20]Fevereiro!$J$16</f>
        <v>23.400000000000002</v>
      </c>
      <c r="N24" s="15">
        <f>[20]Fevereiro!$J$17</f>
        <v>54.72</v>
      </c>
      <c r="O24" s="15">
        <f>[20]Fevereiro!$J$18</f>
        <v>34.200000000000003</v>
      </c>
      <c r="P24" s="15">
        <f>[20]Fevereiro!$J$19</f>
        <v>41.4</v>
      </c>
      <c r="Q24" s="15">
        <f>[20]Fevereiro!$J$20</f>
        <v>31.680000000000003</v>
      </c>
      <c r="R24" s="15">
        <f>[20]Fevereiro!$J$21</f>
        <v>35.28</v>
      </c>
      <c r="S24" s="15">
        <f>[20]Fevereiro!$J$22</f>
        <v>43.92</v>
      </c>
      <c r="T24" s="15">
        <f>[20]Fevereiro!$J$23</f>
        <v>32.4</v>
      </c>
      <c r="U24" s="15">
        <f>[20]Fevereiro!$J$24</f>
        <v>35.64</v>
      </c>
      <c r="V24" s="15">
        <f>[20]Fevereiro!$J$25</f>
        <v>28.08</v>
      </c>
      <c r="W24" s="15">
        <f>[20]Fevereiro!$J$26</f>
        <v>32.4</v>
      </c>
      <c r="X24" s="15">
        <f>[20]Fevereiro!$J$27</f>
        <v>18.720000000000002</v>
      </c>
      <c r="Y24" s="15">
        <f>[20]Fevereiro!$J$28</f>
        <v>18.720000000000002</v>
      </c>
      <c r="Z24" s="15">
        <f>[20]Fevereiro!$J$29</f>
        <v>34.200000000000003</v>
      </c>
      <c r="AA24" s="15">
        <f>[20]Fevereiro!$J$30</f>
        <v>37.440000000000005</v>
      </c>
      <c r="AB24" s="15">
        <f>[20]Fevereiro!$J$31</f>
        <v>27</v>
      </c>
      <c r="AC24" s="15">
        <f>[20]Fevereiro!$J$32</f>
        <v>40.32</v>
      </c>
      <c r="AD24" s="27">
        <f t="shared" si="3"/>
        <v>54.72</v>
      </c>
      <c r="AE24" s="105">
        <f t="shared" si="4"/>
        <v>32.901428571428575</v>
      </c>
    </row>
    <row r="25" spans="1:34" ht="17.100000000000001" customHeight="1" x14ac:dyDescent="0.2">
      <c r="A25" s="131" t="s">
        <v>15</v>
      </c>
      <c r="B25" s="15">
        <f>[21]Fevereiro!$J$5</f>
        <v>49.680000000000007</v>
      </c>
      <c r="C25" s="15">
        <f>[21]Fevereiro!$J$6</f>
        <v>28.8</v>
      </c>
      <c r="D25" s="15">
        <f>[21]Fevereiro!$J$7</f>
        <v>25.2</v>
      </c>
      <c r="E25" s="15">
        <f>[21]Fevereiro!$J$8</f>
        <v>27.720000000000002</v>
      </c>
      <c r="F25" s="15">
        <f>[21]Fevereiro!$J$9</f>
        <v>29.16</v>
      </c>
      <c r="G25" s="15">
        <f>[21]Fevereiro!$J$10</f>
        <v>25.2</v>
      </c>
      <c r="H25" s="15">
        <f>[21]Fevereiro!$J$11</f>
        <v>61.560000000000009</v>
      </c>
      <c r="I25" s="15">
        <f>[21]Fevereiro!$J$12</f>
        <v>55.080000000000005</v>
      </c>
      <c r="J25" s="15">
        <f>[21]Fevereiro!$J$13</f>
        <v>43.56</v>
      </c>
      <c r="K25" s="15">
        <f>[21]Fevereiro!$J$14</f>
        <v>27.720000000000002</v>
      </c>
      <c r="L25" s="15">
        <f>[21]Fevereiro!$J$15</f>
        <v>32.76</v>
      </c>
      <c r="M25" s="15">
        <f>[21]Fevereiro!$J$16</f>
        <v>30.96</v>
      </c>
      <c r="N25" s="15">
        <f>[21]Fevereiro!$J$17</f>
        <v>25.56</v>
      </c>
      <c r="O25" s="15">
        <f>[21]Fevereiro!$J$18</f>
        <v>33.840000000000003</v>
      </c>
      <c r="P25" s="15">
        <f>[21]Fevereiro!$J$19</f>
        <v>32.4</v>
      </c>
      <c r="Q25" s="15">
        <f>[21]Fevereiro!$J$20</f>
        <v>44.28</v>
      </c>
      <c r="R25" s="15">
        <f>[21]Fevereiro!$J$21</f>
        <v>37.440000000000005</v>
      </c>
      <c r="S25" s="15">
        <f>[21]Fevereiro!$J$22</f>
        <v>30.6</v>
      </c>
      <c r="T25" s="15">
        <f>[21]Fevereiro!$J$23</f>
        <v>44.64</v>
      </c>
      <c r="U25" s="15">
        <f>[21]Fevereiro!$J$24</f>
        <v>37.440000000000005</v>
      </c>
      <c r="V25" s="15">
        <f>[21]Fevereiro!$J$25</f>
        <v>32.76</v>
      </c>
      <c r="W25" s="15">
        <f>[21]Fevereiro!$J$26</f>
        <v>30.96</v>
      </c>
      <c r="X25" s="15">
        <f>[21]Fevereiro!$J$27</f>
        <v>21.96</v>
      </c>
      <c r="Y25" s="15">
        <f>[21]Fevereiro!$J$28</f>
        <v>22.68</v>
      </c>
      <c r="Z25" s="15">
        <f>[21]Fevereiro!$J$29</f>
        <v>37.440000000000005</v>
      </c>
      <c r="AA25" s="15">
        <f>[21]Fevereiro!$J$30</f>
        <v>30.96</v>
      </c>
      <c r="AB25" s="15">
        <f>[21]Fevereiro!$J$31</f>
        <v>30.6</v>
      </c>
      <c r="AC25" s="15">
        <f>[21]Fevereiro!$J$32</f>
        <v>43.2</v>
      </c>
      <c r="AD25" s="27">
        <f t="shared" si="3"/>
        <v>61.560000000000009</v>
      </c>
      <c r="AE25" s="105">
        <f t="shared" si="4"/>
        <v>34.791428571428575</v>
      </c>
      <c r="AG25" s="23" t="s">
        <v>50</v>
      </c>
      <c r="AH25" t="s">
        <v>50</v>
      </c>
    </row>
    <row r="26" spans="1:34" ht="17.100000000000001" customHeight="1" x14ac:dyDescent="0.2">
      <c r="A26" s="131" t="s">
        <v>16</v>
      </c>
      <c r="B26" s="15">
        <f>[22]Fevereiro!$J$5</f>
        <v>38.159999999999997</v>
      </c>
      <c r="C26" s="15">
        <f>[22]Fevereiro!$J$6</f>
        <v>20.88</v>
      </c>
      <c r="D26" s="15">
        <f>[22]Fevereiro!$J$7</f>
        <v>24.12</v>
      </c>
      <c r="E26" s="15">
        <f>[22]Fevereiro!$J$8</f>
        <v>31.319999999999997</v>
      </c>
      <c r="F26" s="15">
        <f>[22]Fevereiro!$J$9</f>
        <v>28.44</v>
      </c>
      <c r="G26" s="15">
        <f>[22]Fevereiro!$J$10</f>
        <v>23.040000000000003</v>
      </c>
      <c r="H26" s="15">
        <f>[22]Fevereiro!$J$11</f>
        <v>37.800000000000004</v>
      </c>
      <c r="I26" s="15">
        <f>[22]Fevereiro!$J$12</f>
        <v>42.84</v>
      </c>
      <c r="J26" s="15">
        <f>[22]Fevereiro!$J$13</f>
        <v>29.52</v>
      </c>
      <c r="K26" s="15">
        <f>[22]Fevereiro!$J$14</f>
        <v>34.200000000000003</v>
      </c>
      <c r="L26" s="15">
        <f>[22]Fevereiro!$J$15</f>
        <v>23.759999999999998</v>
      </c>
      <c r="M26" s="15">
        <f>[22]Fevereiro!$J$16</f>
        <v>37.800000000000004</v>
      </c>
      <c r="N26" s="15">
        <f>[22]Fevereiro!$J$17</f>
        <v>36</v>
      </c>
      <c r="O26" s="15">
        <f>[22]Fevereiro!$J$18</f>
        <v>21.240000000000002</v>
      </c>
      <c r="P26" s="15">
        <f>[22]Fevereiro!$J$19</f>
        <v>25.92</v>
      </c>
      <c r="Q26" s="15">
        <f>[22]Fevereiro!$J$20</f>
        <v>48.6</v>
      </c>
      <c r="R26" s="15">
        <f>[22]Fevereiro!$J$21</f>
        <v>44.28</v>
      </c>
      <c r="S26" s="15">
        <f>[22]Fevereiro!$J$22</f>
        <v>32.04</v>
      </c>
      <c r="T26" s="15">
        <f>[22]Fevereiro!$J$23</f>
        <v>57.24</v>
      </c>
      <c r="U26" s="15">
        <f>[22]Fevereiro!$J$24</f>
        <v>19.079999999999998</v>
      </c>
      <c r="V26" s="15">
        <f>[22]Fevereiro!$J$25</f>
        <v>34.200000000000003</v>
      </c>
      <c r="W26" s="15">
        <f>[22]Fevereiro!$J$26</f>
        <v>31.680000000000003</v>
      </c>
      <c r="X26" s="15">
        <f>[22]Fevereiro!$J$27</f>
        <v>19.8</v>
      </c>
      <c r="Y26" s="15">
        <f>[22]Fevereiro!$J$28</f>
        <v>20.52</v>
      </c>
      <c r="Z26" s="15">
        <f>[22]Fevereiro!$J$29</f>
        <v>37.080000000000005</v>
      </c>
      <c r="AA26" s="15">
        <f>[22]Fevereiro!$J$30</f>
        <v>24.48</v>
      </c>
      <c r="AB26" s="15">
        <f>[22]Fevereiro!$J$31</f>
        <v>24.12</v>
      </c>
      <c r="AC26" s="15">
        <f>[22]Fevereiro!$J$32</f>
        <v>31.680000000000003</v>
      </c>
      <c r="AD26" s="27">
        <f t="shared" si="3"/>
        <v>57.24</v>
      </c>
      <c r="AE26" s="105">
        <f t="shared" si="4"/>
        <v>31.422857142857143</v>
      </c>
    </row>
    <row r="27" spans="1:34" ht="17.100000000000001" customHeight="1" x14ac:dyDescent="0.2">
      <c r="A27" s="131" t="s">
        <v>17</v>
      </c>
      <c r="B27" s="15">
        <f>[23]Fevereiro!$J$5</f>
        <v>34.92</v>
      </c>
      <c r="C27" s="15">
        <f>[23]Fevereiro!$J$6</f>
        <v>30.96</v>
      </c>
      <c r="D27" s="15">
        <f>[23]Fevereiro!$J$7</f>
        <v>28.8</v>
      </c>
      <c r="E27" s="15">
        <f>[23]Fevereiro!$J$8</f>
        <v>28.08</v>
      </c>
      <c r="F27" s="15">
        <f>[23]Fevereiro!$J$9</f>
        <v>29.16</v>
      </c>
      <c r="G27" s="15">
        <f>[23]Fevereiro!$J$10</f>
        <v>24.48</v>
      </c>
      <c r="H27" s="15">
        <f>[23]Fevereiro!$J$11</f>
        <v>46.440000000000005</v>
      </c>
      <c r="I27" s="15">
        <f>[23]Fevereiro!$J$12</f>
        <v>39.96</v>
      </c>
      <c r="J27" s="15">
        <f>[23]Fevereiro!$J$13</f>
        <v>69.12</v>
      </c>
      <c r="K27" s="15">
        <f>[23]Fevereiro!$J$14</f>
        <v>40.680000000000007</v>
      </c>
      <c r="L27" s="15">
        <f>[23]Fevereiro!$J$15</f>
        <v>37.440000000000005</v>
      </c>
      <c r="M27" s="15">
        <f>[23]Fevereiro!$J$16</f>
        <v>32.04</v>
      </c>
      <c r="N27" s="15">
        <f>[23]Fevereiro!$J$17</f>
        <v>20.88</v>
      </c>
      <c r="O27" s="15">
        <f>[23]Fevereiro!$J$18</f>
        <v>25.2</v>
      </c>
      <c r="P27" s="15">
        <f>[23]Fevereiro!$J$19</f>
        <v>25.2</v>
      </c>
      <c r="Q27" s="15">
        <f>[23]Fevereiro!$J$20</f>
        <v>31.319999999999997</v>
      </c>
      <c r="R27" s="15">
        <f>[23]Fevereiro!$J$21</f>
        <v>49.32</v>
      </c>
      <c r="S27" s="15">
        <f>[23]Fevereiro!$J$22</f>
        <v>40.32</v>
      </c>
      <c r="T27" s="15">
        <f>[23]Fevereiro!$J$23</f>
        <v>27.36</v>
      </c>
      <c r="U27" s="15">
        <f>[23]Fevereiro!$J$24</f>
        <v>33.840000000000003</v>
      </c>
      <c r="V27" s="15">
        <f>[23]Fevereiro!$J$25</f>
        <v>28.08</v>
      </c>
      <c r="W27" s="15">
        <f>[23]Fevereiro!$J$26</f>
        <v>28.44</v>
      </c>
      <c r="X27" s="15">
        <f>[23]Fevereiro!$J$27</f>
        <v>21.240000000000002</v>
      </c>
      <c r="Y27" s="15">
        <f>[23]Fevereiro!$J$28</f>
        <v>31.680000000000003</v>
      </c>
      <c r="Z27" s="15">
        <f>[23]Fevereiro!$J$29</f>
        <v>44.28</v>
      </c>
      <c r="AA27" s="15">
        <f>[23]Fevereiro!$J$30</f>
        <v>30.6</v>
      </c>
      <c r="AB27" s="15">
        <f>[23]Fevereiro!$J$31</f>
        <v>39.96</v>
      </c>
      <c r="AC27" s="15">
        <f>[23]Fevereiro!$J$32</f>
        <v>43.92</v>
      </c>
      <c r="AD27" s="27">
        <f t="shared" si="3"/>
        <v>69.12</v>
      </c>
      <c r="AE27" s="105">
        <f t="shared" si="4"/>
        <v>34.41857142857144</v>
      </c>
    </row>
    <row r="28" spans="1:34" ht="17.100000000000001" customHeight="1" x14ac:dyDescent="0.2">
      <c r="A28" s="131" t="s">
        <v>18</v>
      </c>
      <c r="B28" s="15">
        <f>[24]Fevereiro!$J$5</f>
        <v>25.56</v>
      </c>
      <c r="C28" s="15">
        <f>[24]Fevereiro!$J$6</f>
        <v>22.32</v>
      </c>
      <c r="D28" s="15" t="str">
        <f>[24]Fevereiro!$J$7</f>
        <v>*</v>
      </c>
      <c r="E28" s="15">
        <f>[24]Fevereiro!$J$8</f>
        <v>29.52</v>
      </c>
      <c r="F28" s="15" t="str">
        <f>[24]Fevereiro!$J$9</f>
        <v>*</v>
      </c>
      <c r="G28" s="15" t="str">
        <f>[24]Fevereiro!$J$10</f>
        <v>*</v>
      </c>
      <c r="H28" s="15" t="str">
        <f>[24]Fevereiro!$J$11</f>
        <v>*</v>
      </c>
      <c r="I28" s="15">
        <f>[24]Fevereiro!$J$12</f>
        <v>26.64</v>
      </c>
      <c r="J28" s="15">
        <f>[24]Fevereiro!$J$13</f>
        <v>39.6</v>
      </c>
      <c r="K28" s="15">
        <f>[24]Fevereiro!$J$14</f>
        <v>47.16</v>
      </c>
      <c r="L28" s="15">
        <f>[24]Fevereiro!$J$15</f>
        <v>35.64</v>
      </c>
      <c r="M28" s="15">
        <f>[24]Fevereiro!$J$16</f>
        <v>33.119999999999997</v>
      </c>
      <c r="N28" s="15">
        <f>[24]Fevereiro!$J$17</f>
        <v>37.800000000000004</v>
      </c>
      <c r="O28" s="15">
        <f>[24]Fevereiro!$J$18</f>
        <v>30.240000000000002</v>
      </c>
      <c r="P28" s="15">
        <f>[24]Fevereiro!$J$19</f>
        <v>37.440000000000005</v>
      </c>
      <c r="Q28" s="15">
        <f>[24]Fevereiro!$J$20</f>
        <v>28.44</v>
      </c>
      <c r="R28" s="15">
        <f>[24]Fevereiro!$J$21</f>
        <v>63</v>
      </c>
      <c r="S28" s="15">
        <f>[24]Fevereiro!$J$22</f>
        <v>28.08</v>
      </c>
      <c r="T28" s="15">
        <f>[24]Fevereiro!$J$23</f>
        <v>46.440000000000005</v>
      </c>
      <c r="U28" s="15">
        <f>[24]Fevereiro!$J$24</f>
        <v>43.92</v>
      </c>
      <c r="V28" s="15">
        <f>[24]Fevereiro!$J$25</f>
        <v>29.16</v>
      </c>
      <c r="W28" s="15">
        <f>[24]Fevereiro!$J$26</f>
        <v>36.36</v>
      </c>
      <c r="X28" s="15">
        <f>[24]Fevereiro!$J$27</f>
        <v>27.36</v>
      </c>
      <c r="Y28" s="15">
        <f>[24]Fevereiro!$J$28</f>
        <v>32.4</v>
      </c>
      <c r="Z28" s="15">
        <f>[24]Fevereiro!$J$29</f>
        <v>39.96</v>
      </c>
      <c r="AA28" s="15">
        <f>[24]Fevereiro!$J$30</f>
        <v>27.720000000000002</v>
      </c>
      <c r="AB28" s="15">
        <f>[24]Fevereiro!$J$31</f>
        <v>45.36</v>
      </c>
      <c r="AC28" s="15">
        <f>[24]Fevereiro!$J$32</f>
        <v>41.76</v>
      </c>
      <c r="AD28" s="27">
        <f t="shared" si="3"/>
        <v>63</v>
      </c>
      <c r="AE28" s="105">
        <f t="shared" si="4"/>
        <v>35.625</v>
      </c>
    </row>
    <row r="29" spans="1:34" ht="17.100000000000001" customHeight="1" x14ac:dyDescent="0.2">
      <c r="A29" s="131" t="s">
        <v>19</v>
      </c>
      <c r="B29" s="15">
        <f>[25]Fevereiro!$J$5</f>
        <v>36</v>
      </c>
      <c r="C29" s="15">
        <f>[25]Fevereiro!$J$6</f>
        <v>23.040000000000003</v>
      </c>
      <c r="D29" s="15">
        <f>[25]Fevereiro!$J$7</f>
        <v>22.68</v>
      </c>
      <c r="E29" s="15">
        <f>[25]Fevereiro!$J$8</f>
        <v>29.16</v>
      </c>
      <c r="F29" s="15">
        <f>[25]Fevereiro!$J$9</f>
        <v>38.519999999999996</v>
      </c>
      <c r="G29" s="15">
        <f>[25]Fevereiro!$J$10</f>
        <v>28.44</v>
      </c>
      <c r="H29" s="15">
        <f>[25]Fevereiro!$J$11</f>
        <v>31.680000000000003</v>
      </c>
      <c r="I29" s="15">
        <f>[25]Fevereiro!$J$12</f>
        <v>45.36</v>
      </c>
      <c r="J29" s="15">
        <f>[25]Fevereiro!$J$13</f>
        <v>35.28</v>
      </c>
      <c r="K29" s="15">
        <f>[25]Fevereiro!$J$14</f>
        <v>30.6</v>
      </c>
      <c r="L29" s="15">
        <f>[25]Fevereiro!$J$15</f>
        <v>44.28</v>
      </c>
      <c r="M29" s="15">
        <f>[25]Fevereiro!$J$16</f>
        <v>33.840000000000003</v>
      </c>
      <c r="N29" s="15">
        <f>[25]Fevereiro!$J$17</f>
        <v>27.36</v>
      </c>
      <c r="O29" s="15">
        <f>[25]Fevereiro!$J$18</f>
        <v>34.92</v>
      </c>
      <c r="P29" s="15">
        <f>[25]Fevereiro!$J$19</f>
        <v>32.4</v>
      </c>
      <c r="Q29" s="15">
        <f>[25]Fevereiro!$J$20</f>
        <v>34.92</v>
      </c>
      <c r="R29" s="15" t="str">
        <f>[25]Fevereiro!$J$21</f>
        <v>*</v>
      </c>
      <c r="S29" s="15" t="str">
        <f>[25]Fevereiro!$J$22</f>
        <v>*</v>
      </c>
      <c r="T29" s="15" t="str">
        <f>[25]Fevereiro!$J$23</f>
        <v>*</v>
      </c>
      <c r="U29" s="15" t="str">
        <f>[25]Fevereiro!$J$24</f>
        <v>*</v>
      </c>
      <c r="V29" s="15" t="str">
        <f>[25]Fevereiro!$J$25</f>
        <v>*</v>
      </c>
      <c r="W29" s="15" t="str">
        <f>[25]Fevereiro!$J$26</f>
        <v>*</v>
      </c>
      <c r="X29" s="15" t="str">
        <f>[25]Fevereiro!$J$27</f>
        <v>*</v>
      </c>
      <c r="Y29" s="15" t="str">
        <f>[25]Fevereiro!$J$28</f>
        <v>*</v>
      </c>
      <c r="Z29" s="15" t="str">
        <f>[25]Fevereiro!$J$29</f>
        <v>*</v>
      </c>
      <c r="AA29" s="15" t="str">
        <f>[25]Fevereiro!$J$30</f>
        <v>*</v>
      </c>
      <c r="AB29" s="15" t="str">
        <f>[25]Fevereiro!$J$31</f>
        <v>*</v>
      </c>
      <c r="AC29" s="15" t="str">
        <f>[25]Fevereiro!$J$32</f>
        <v>*</v>
      </c>
      <c r="AD29" s="27">
        <f t="shared" si="3"/>
        <v>45.36</v>
      </c>
      <c r="AE29" s="105">
        <f t="shared" si="4"/>
        <v>33.03</v>
      </c>
    </row>
    <row r="30" spans="1:34" ht="17.100000000000001" customHeight="1" x14ac:dyDescent="0.2">
      <c r="A30" s="131" t="s">
        <v>31</v>
      </c>
      <c r="B30" s="15">
        <f>[26]Fevereiro!$J$5</f>
        <v>30.6</v>
      </c>
      <c r="C30" s="15">
        <f>[26]Fevereiro!$J$6</f>
        <v>26.64</v>
      </c>
      <c r="D30" s="15">
        <f>[26]Fevereiro!$J$7</f>
        <v>31.680000000000003</v>
      </c>
      <c r="E30" s="15">
        <f>[26]Fevereiro!$J$8</f>
        <v>34.92</v>
      </c>
      <c r="F30" s="15">
        <f>[26]Fevereiro!$J$9</f>
        <v>25.2</v>
      </c>
      <c r="G30" s="15">
        <f>[26]Fevereiro!$J$10</f>
        <v>23.400000000000002</v>
      </c>
      <c r="H30" s="15">
        <f>[26]Fevereiro!$J$11</f>
        <v>25.92</v>
      </c>
      <c r="I30" s="15">
        <f>[26]Fevereiro!$J$12</f>
        <v>32.04</v>
      </c>
      <c r="J30" s="15">
        <f>[26]Fevereiro!$J$13</f>
        <v>34.92</v>
      </c>
      <c r="K30" s="15">
        <f>[26]Fevereiro!$J$14</f>
        <v>41.76</v>
      </c>
      <c r="L30" s="15">
        <f>[26]Fevereiro!$J$15</f>
        <v>28.44</v>
      </c>
      <c r="M30" s="15">
        <f>[26]Fevereiro!$J$16</f>
        <v>20.88</v>
      </c>
      <c r="N30" s="15">
        <f>[26]Fevereiro!$J$17</f>
        <v>24.840000000000003</v>
      </c>
      <c r="O30" s="15">
        <f>[26]Fevereiro!$J$18</f>
        <v>31.680000000000003</v>
      </c>
      <c r="P30" s="15">
        <f>[26]Fevereiro!$J$19</f>
        <v>34.200000000000003</v>
      </c>
      <c r="Q30" s="15">
        <f>[26]Fevereiro!$J$20</f>
        <v>33.840000000000003</v>
      </c>
      <c r="R30" s="15">
        <f>[26]Fevereiro!$J$21</f>
        <v>36.72</v>
      </c>
      <c r="S30" s="15">
        <f>[26]Fevereiro!$J$22</f>
        <v>27.720000000000002</v>
      </c>
      <c r="T30" s="15">
        <f>[26]Fevereiro!$J$23</f>
        <v>42.480000000000004</v>
      </c>
      <c r="U30" s="15">
        <f>[26]Fevereiro!$J$24</f>
        <v>49.32</v>
      </c>
      <c r="V30" s="15">
        <f>[26]Fevereiro!$J$25</f>
        <v>27.720000000000002</v>
      </c>
      <c r="W30" s="15">
        <f>[26]Fevereiro!$J$26</f>
        <v>30.6</v>
      </c>
      <c r="X30" s="15">
        <f>[26]Fevereiro!$J$27</f>
        <v>22.32</v>
      </c>
      <c r="Y30" s="15">
        <f>[26]Fevereiro!$J$28</f>
        <v>37.800000000000004</v>
      </c>
      <c r="Z30" s="15">
        <f>[26]Fevereiro!$J$29</f>
        <v>37.800000000000004</v>
      </c>
      <c r="AA30" s="15">
        <f>[26]Fevereiro!$J$30</f>
        <v>33.480000000000004</v>
      </c>
      <c r="AB30" s="15">
        <f>[26]Fevereiro!$J$31</f>
        <v>32.4</v>
      </c>
      <c r="AC30" s="15">
        <f>[26]Fevereiro!$J$32</f>
        <v>51.480000000000004</v>
      </c>
      <c r="AD30" s="27">
        <f t="shared" si="3"/>
        <v>51.480000000000004</v>
      </c>
      <c r="AE30" s="105">
        <f t="shared" si="4"/>
        <v>32.528571428571432</v>
      </c>
      <c r="AF30" t="s">
        <v>50</v>
      </c>
    </row>
    <row r="31" spans="1:34" ht="17.100000000000001" customHeight="1" x14ac:dyDescent="0.2">
      <c r="A31" s="131" t="s">
        <v>49</v>
      </c>
      <c r="B31" s="15">
        <f>[27]Fevereiro!$J$5</f>
        <v>43.56</v>
      </c>
      <c r="C31" s="15">
        <f>[27]Fevereiro!$J$6</f>
        <v>34.56</v>
      </c>
      <c r="D31" s="15">
        <f>[27]Fevereiro!$J$7</f>
        <v>36</v>
      </c>
      <c r="E31" s="15">
        <f>[27]Fevereiro!$J$8</f>
        <v>52.92</v>
      </c>
      <c r="F31" s="15">
        <f>[27]Fevereiro!$J$9</f>
        <v>31.319999999999997</v>
      </c>
      <c r="G31" s="15">
        <f>[27]Fevereiro!$J$10</f>
        <v>33.840000000000003</v>
      </c>
      <c r="H31" s="15">
        <f>[27]Fevereiro!$J$11</f>
        <v>36</v>
      </c>
      <c r="I31" s="15">
        <f>[27]Fevereiro!$J$12</f>
        <v>24.840000000000003</v>
      </c>
      <c r="J31" s="15">
        <f>[27]Fevereiro!$J$13</f>
        <v>48.96</v>
      </c>
      <c r="K31" s="15">
        <f>[27]Fevereiro!$J$14</f>
        <v>42.480000000000004</v>
      </c>
      <c r="L31" s="15">
        <f>[27]Fevereiro!$J$15</f>
        <v>24.48</v>
      </c>
      <c r="M31" s="15">
        <f>[27]Fevereiro!$J$16</f>
        <v>24.12</v>
      </c>
      <c r="N31" s="15">
        <f>[27]Fevereiro!$J$17</f>
        <v>48.96</v>
      </c>
      <c r="O31" s="15">
        <f>[27]Fevereiro!$J$18</f>
        <v>53.28</v>
      </c>
      <c r="P31" s="15">
        <f>[27]Fevereiro!$J$19</f>
        <v>34.56</v>
      </c>
      <c r="Q31" s="15">
        <f>[27]Fevereiro!$J$20</f>
        <v>49.32</v>
      </c>
      <c r="R31" s="15">
        <f>[27]Fevereiro!$J$21</f>
        <v>34.200000000000003</v>
      </c>
      <c r="S31" s="15">
        <f>[27]Fevereiro!$J$22</f>
        <v>46.800000000000004</v>
      </c>
      <c r="T31" s="15">
        <f>[27]Fevereiro!$J$23</f>
        <v>52.2</v>
      </c>
      <c r="U31" s="15">
        <f>[27]Fevereiro!$J$24</f>
        <v>55.440000000000005</v>
      </c>
      <c r="V31" s="15">
        <f>[27]Fevereiro!$J$25</f>
        <v>38.159999999999997</v>
      </c>
      <c r="W31" s="15">
        <f>[27]Fevereiro!$J$26</f>
        <v>28.08</v>
      </c>
      <c r="X31" s="15">
        <f>[27]Fevereiro!$J$27</f>
        <v>30.96</v>
      </c>
      <c r="Y31" s="15">
        <f>[27]Fevereiro!$J$28</f>
        <v>31.680000000000003</v>
      </c>
      <c r="Z31" s="15">
        <f>[27]Fevereiro!$J$29</f>
        <v>30.96</v>
      </c>
      <c r="AA31" s="15">
        <f>[27]Fevereiro!$J$30</f>
        <v>37.800000000000004</v>
      </c>
      <c r="AB31" s="15">
        <f>[27]Fevereiro!$J$31</f>
        <v>54</v>
      </c>
      <c r="AC31" s="15">
        <f>[27]Fevereiro!$J$32</f>
        <v>38.880000000000003</v>
      </c>
      <c r="AD31" s="27">
        <f t="shared" si="3"/>
        <v>55.440000000000005</v>
      </c>
      <c r="AE31" s="105">
        <f t="shared" si="4"/>
        <v>39.227142857142873</v>
      </c>
    </row>
    <row r="32" spans="1:34" ht="17.100000000000001" customHeight="1" x14ac:dyDescent="0.2">
      <c r="A32" s="132" t="s">
        <v>20</v>
      </c>
      <c r="B32" s="96">
        <f>[28]Fevereiro!$J$5</f>
        <v>24.840000000000003</v>
      </c>
      <c r="C32" s="96">
        <f>[28]Fevereiro!$J$6</f>
        <v>27.720000000000002</v>
      </c>
      <c r="D32" s="96">
        <f>[28]Fevereiro!$J$7</f>
        <v>24.840000000000003</v>
      </c>
      <c r="E32" s="96">
        <f>[28]Fevereiro!$J$8</f>
        <v>31.319999999999997</v>
      </c>
      <c r="F32" s="96">
        <f>[28]Fevereiro!$J$9</f>
        <v>26.64</v>
      </c>
      <c r="G32" s="96">
        <f>[28]Fevereiro!$J$10</f>
        <v>23.400000000000002</v>
      </c>
      <c r="H32" s="96">
        <f>[28]Fevereiro!$J$11</f>
        <v>20.88</v>
      </c>
      <c r="I32" s="96">
        <f>[28]Fevereiro!$J$12</f>
        <v>28.44</v>
      </c>
      <c r="J32" s="96">
        <f>[28]Fevereiro!$J$13</f>
        <v>31.319999999999997</v>
      </c>
      <c r="K32" s="96">
        <f>[28]Fevereiro!$J$14</f>
        <v>37.440000000000005</v>
      </c>
      <c r="L32" s="96">
        <f>[28]Fevereiro!$J$15</f>
        <v>37.080000000000005</v>
      </c>
      <c r="M32" s="96">
        <f>[28]Fevereiro!$J$16</f>
        <v>24.12</v>
      </c>
      <c r="N32" s="96">
        <f>[28]Fevereiro!$J$17</f>
        <v>36.36</v>
      </c>
      <c r="O32" s="96">
        <f>[28]Fevereiro!$J$18</f>
        <v>24.840000000000003</v>
      </c>
      <c r="P32" s="96">
        <f>[28]Fevereiro!$J$19</f>
        <v>32.76</v>
      </c>
      <c r="Q32" s="96">
        <f>[28]Fevereiro!$J$20</f>
        <v>32.76</v>
      </c>
      <c r="R32" s="96">
        <f>[28]Fevereiro!$J$21</f>
        <v>27.720000000000002</v>
      </c>
      <c r="S32" s="96">
        <f>[28]Fevereiro!$J$22</f>
        <v>50.76</v>
      </c>
      <c r="T32" s="96">
        <f>[28]Fevereiro!$J$23</f>
        <v>42.84</v>
      </c>
      <c r="U32" s="96">
        <f>[28]Fevereiro!$J$24</f>
        <v>34.56</v>
      </c>
      <c r="V32" s="96">
        <f>[28]Fevereiro!$J$25</f>
        <v>21.240000000000002</v>
      </c>
      <c r="W32" s="96">
        <f>[28]Fevereiro!$J$26</f>
        <v>27.720000000000002</v>
      </c>
      <c r="X32" s="96">
        <f>[28]Fevereiro!$J$27</f>
        <v>18.720000000000002</v>
      </c>
      <c r="Y32" s="96">
        <f>[28]Fevereiro!$J$28</f>
        <v>25.92</v>
      </c>
      <c r="Z32" s="96">
        <f>[28]Fevereiro!$J$29</f>
        <v>42.84</v>
      </c>
      <c r="AA32" s="96">
        <f>[28]Fevereiro!$J$30</f>
        <v>27.720000000000002</v>
      </c>
      <c r="AB32" s="96">
        <f>[28]Fevereiro!$J$31</f>
        <v>32.04</v>
      </c>
      <c r="AC32" s="96">
        <f>[28]Fevereiro!$J$32</f>
        <v>69.12</v>
      </c>
      <c r="AD32" s="76">
        <f t="shared" ref="AD32:AD33" si="5">MAX(B32:AC32)</f>
        <v>69.12</v>
      </c>
      <c r="AE32" s="106">
        <f t="shared" ref="AE32:AE33" si="6">AVERAGE(B32:AC32)</f>
        <v>31.641428571428577</v>
      </c>
    </row>
    <row r="33" spans="1:36" ht="17.100000000000001" customHeight="1" thickBot="1" x14ac:dyDescent="0.25">
      <c r="A33" s="88" t="s">
        <v>147</v>
      </c>
      <c r="B33" s="15" t="str">
        <f>[29]Fevereiro!$B$5</f>
        <v>*</v>
      </c>
      <c r="C33" s="15" t="str">
        <f>[29]Fevereiro!$B$6</f>
        <v>*</v>
      </c>
      <c r="D33" s="15" t="str">
        <f>[29]Fevereiro!$B$7</f>
        <v>*</v>
      </c>
      <c r="E33" s="15" t="str">
        <f>[29]Fevereiro!$B$8</f>
        <v>*</v>
      </c>
      <c r="F33" s="15" t="str">
        <f>[29]Fevereiro!$B$9</f>
        <v>*</v>
      </c>
      <c r="G33" s="15" t="str">
        <f>[29]Fevereiro!$B$10</f>
        <v>*</v>
      </c>
      <c r="H33" s="15" t="str">
        <f>[29]Fevereiro!$B$11</f>
        <v>*</v>
      </c>
      <c r="I33" s="15" t="str">
        <f>[29]Fevereiro!$B$12</f>
        <v>*</v>
      </c>
      <c r="J33" s="15" t="str">
        <f>[29]Fevereiro!$B$13</f>
        <v>*</v>
      </c>
      <c r="K33" s="15" t="str">
        <f>[29]Fevereiro!$B$14</f>
        <v>*</v>
      </c>
      <c r="L33" s="15" t="str">
        <f>[29]Fevereiro!$B$15</f>
        <v>*</v>
      </c>
      <c r="M33" s="15" t="str">
        <f>[29]Fevereiro!$B$16</f>
        <v>*</v>
      </c>
      <c r="N33" s="15" t="str">
        <f>[29]Fevereiro!$B$17</f>
        <v>*</v>
      </c>
      <c r="O33" s="15" t="str">
        <f>[29]Fevereiro!$B$18</f>
        <v>*</v>
      </c>
      <c r="P33" s="15" t="str">
        <f>[29]Fevereiro!$B$19</f>
        <v>*</v>
      </c>
      <c r="Q33" s="15" t="str">
        <f>[29]Fevereiro!$B$20</f>
        <v>*</v>
      </c>
      <c r="R33" s="15" t="str">
        <f>[29]Fevereiro!$B$21</f>
        <v>*</v>
      </c>
      <c r="S33" s="15" t="str">
        <f>[29]Fevereiro!$B$22</f>
        <v>*</v>
      </c>
      <c r="T33" s="15" t="str">
        <f>[29]Fevereiro!$B$23</f>
        <v>*</v>
      </c>
      <c r="U33" s="15" t="str">
        <f>[29]Fevereiro!$B$24</f>
        <v>*</v>
      </c>
      <c r="V33" s="15" t="str">
        <f>[29]Fevereiro!$B$25</f>
        <v>*</v>
      </c>
      <c r="W33" s="15" t="str">
        <f>[29]Fevereiro!$B$26</f>
        <v>*</v>
      </c>
      <c r="X33" s="15">
        <f>[29]Fevereiro!$J$27</f>
        <v>29.880000000000003</v>
      </c>
      <c r="Y33" s="15" t="str">
        <f>[29]Fevereiro!$B$28</f>
        <v>*</v>
      </c>
      <c r="Z33" s="15" t="str">
        <f>[29]Fevereiro!$B$29</f>
        <v>*</v>
      </c>
      <c r="AA33" s="15" t="str">
        <f>[29]Fevereiro!$B$30</f>
        <v>*</v>
      </c>
      <c r="AB33" s="15" t="str">
        <f>[29]Fevereiro!$B$31</f>
        <v>*</v>
      </c>
      <c r="AC33" s="15" t="str">
        <f>[29]Fevereiro!$B$32</f>
        <v>*</v>
      </c>
      <c r="AD33" s="27">
        <f t="shared" si="5"/>
        <v>29.880000000000003</v>
      </c>
      <c r="AE33" s="105">
        <f t="shared" si="6"/>
        <v>29.880000000000003</v>
      </c>
    </row>
    <row r="34" spans="1:36" s="5" customFormat="1" ht="17.100000000000001" customHeight="1" thickBot="1" x14ac:dyDescent="0.25">
      <c r="A34" s="98" t="s">
        <v>33</v>
      </c>
      <c r="B34" s="99">
        <f t="shared" ref="B34:AD34" si="7">MAX(B5:B33)</f>
        <v>49.680000000000007</v>
      </c>
      <c r="C34" s="99">
        <f t="shared" si="7"/>
        <v>34.56</v>
      </c>
      <c r="D34" s="99">
        <f t="shared" si="7"/>
        <v>36</v>
      </c>
      <c r="E34" s="99">
        <f t="shared" si="7"/>
        <v>52.92</v>
      </c>
      <c r="F34" s="99">
        <f t="shared" si="7"/>
        <v>47.519999999999996</v>
      </c>
      <c r="G34" s="99">
        <f t="shared" si="7"/>
        <v>48.96</v>
      </c>
      <c r="H34" s="99">
        <f t="shared" si="7"/>
        <v>61.560000000000009</v>
      </c>
      <c r="I34" s="99">
        <f t="shared" si="7"/>
        <v>55.080000000000005</v>
      </c>
      <c r="J34" s="99">
        <f t="shared" si="7"/>
        <v>69.12</v>
      </c>
      <c r="K34" s="99">
        <f t="shared" si="7"/>
        <v>54.36</v>
      </c>
      <c r="L34" s="99">
        <f t="shared" si="7"/>
        <v>48.96</v>
      </c>
      <c r="M34" s="99">
        <f t="shared" si="7"/>
        <v>40.680000000000007</v>
      </c>
      <c r="N34" s="99">
        <f t="shared" si="7"/>
        <v>65.88000000000001</v>
      </c>
      <c r="O34" s="99">
        <f t="shared" si="7"/>
        <v>82.08</v>
      </c>
      <c r="P34" s="99">
        <f t="shared" si="7"/>
        <v>46.440000000000005</v>
      </c>
      <c r="Q34" s="99">
        <f t="shared" si="7"/>
        <v>55.440000000000005</v>
      </c>
      <c r="R34" s="99">
        <f t="shared" si="7"/>
        <v>67.680000000000007</v>
      </c>
      <c r="S34" s="99">
        <f t="shared" si="7"/>
        <v>61.92</v>
      </c>
      <c r="T34" s="99">
        <f t="shared" si="7"/>
        <v>63.72</v>
      </c>
      <c r="U34" s="99">
        <f t="shared" si="7"/>
        <v>56.16</v>
      </c>
      <c r="V34" s="99">
        <f t="shared" si="7"/>
        <v>38.159999999999997</v>
      </c>
      <c r="W34" s="99">
        <f t="shared" si="7"/>
        <v>37.440000000000005</v>
      </c>
      <c r="X34" s="99">
        <f t="shared" si="7"/>
        <v>36</v>
      </c>
      <c r="Y34" s="99">
        <f t="shared" si="7"/>
        <v>58.32</v>
      </c>
      <c r="Z34" s="99">
        <f t="shared" si="7"/>
        <v>51.480000000000004</v>
      </c>
      <c r="AA34" s="99">
        <f t="shared" si="7"/>
        <v>38.880000000000003</v>
      </c>
      <c r="AB34" s="99">
        <f t="shared" si="7"/>
        <v>54</v>
      </c>
      <c r="AC34" s="99">
        <f t="shared" si="7"/>
        <v>69.12</v>
      </c>
      <c r="AD34" s="119">
        <f t="shared" si="7"/>
        <v>82.08</v>
      </c>
      <c r="AE34" s="104">
        <f>AVERAGE(AE5:AE33)</f>
        <v>32.576192742348937</v>
      </c>
    </row>
    <row r="35" spans="1:36" x14ac:dyDescent="0.2">
      <c r="A35" s="84"/>
      <c r="B35" s="68"/>
      <c r="C35" s="68"/>
      <c r="D35" s="68" t="s">
        <v>134</v>
      </c>
      <c r="E35" s="68"/>
      <c r="F35" s="68"/>
      <c r="G35" s="68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78"/>
      <c r="AE35" s="73"/>
    </row>
    <row r="36" spans="1:36" x14ac:dyDescent="0.2">
      <c r="A36" s="84"/>
      <c r="B36" s="85" t="s">
        <v>135</v>
      </c>
      <c r="C36" s="85"/>
      <c r="D36" s="85"/>
      <c r="E36" s="85"/>
      <c r="F36" s="85"/>
      <c r="G36" s="85"/>
      <c r="H36" s="85"/>
      <c r="I36" s="85"/>
      <c r="J36" s="129"/>
      <c r="K36" s="129"/>
      <c r="L36" s="129"/>
      <c r="M36" s="129" t="s">
        <v>51</v>
      </c>
      <c r="N36" s="129"/>
      <c r="O36" s="129"/>
      <c r="P36" s="129"/>
      <c r="Q36" s="129"/>
      <c r="R36" s="129"/>
      <c r="S36" s="129"/>
      <c r="T36" s="136" t="s">
        <v>136</v>
      </c>
      <c r="U36" s="136"/>
      <c r="V36" s="136"/>
      <c r="W36" s="136"/>
      <c r="X36" s="136"/>
      <c r="Y36" s="129"/>
      <c r="Z36" s="129"/>
      <c r="AA36" s="129"/>
      <c r="AB36" s="129"/>
      <c r="AC36" s="129"/>
      <c r="AD36" s="129"/>
      <c r="AE36" s="72" t="s">
        <v>50</v>
      </c>
      <c r="AF36" s="2"/>
      <c r="AG36" s="9"/>
      <c r="AH36" s="2"/>
    </row>
    <row r="37" spans="1:36" x14ac:dyDescent="0.2">
      <c r="A37" s="66"/>
      <c r="B37" s="129"/>
      <c r="C37" s="129"/>
      <c r="D37" s="129"/>
      <c r="E37" s="129"/>
      <c r="F37" s="129"/>
      <c r="G37" s="129"/>
      <c r="H37" s="129"/>
      <c r="I37" s="129"/>
      <c r="J37" s="130"/>
      <c r="K37" s="130"/>
      <c r="L37" s="130"/>
      <c r="M37" s="130" t="s">
        <v>52</v>
      </c>
      <c r="N37" s="130"/>
      <c r="O37" s="130"/>
      <c r="P37" s="130"/>
      <c r="Q37" s="129"/>
      <c r="R37" s="129"/>
      <c r="S37" s="129"/>
      <c r="T37" s="137" t="s">
        <v>137</v>
      </c>
      <c r="U37" s="137"/>
      <c r="V37" s="137"/>
      <c r="W37" s="137"/>
      <c r="X37" s="137"/>
      <c r="Y37" s="129"/>
      <c r="Z37" s="129"/>
      <c r="AA37" s="129"/>
      <c r="AB37" s="129"/>
      <c r="AC37" s="129"/>
      <c r="AD37" s="78"/>
      <c r="AE37" s="73"/>
      <c r="AG37" s="2"/>
      <c r="AH37" s="2"/>
      <c r="AI37" s="2"/>
    </row>
    <row r="38" spans="1:36" x14ac:dyDescent="0.2">
      <c r="A38" s="84"/>
      <c r="B38" s="68"/>
      <c r="C38" s="68"/>
      <c r="D38" s="68"/>
      <c r="E38" s="68"/>
      <c r="F38" s="68"/>
      <c r="G38" s="68"/>
      <c r="H38" s="68"/>
      <c r="I38" s="68"/>
      <c r="J38" s="6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78"/>
      <c r="AE38" s="112" t="s">
        <v>50</v>
      </c>
    </row>
    <row r="39" spans="1:36" x14ac:dyDescent="0.2">
      <c r="A39" s="66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73"/>
    </row>
    <row r="40" spans="1:36" ht="13.5" thickBot="1" x14ac:dyDescent="0.25">
      <c r="A40" s="8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5"/>
      <c r="AI40" s="23" t="s">
        <v>50</v>
      </c>
    </row>
    <row r="41" spans="1:36" x14ac:dyDescent="0.2">
      <c r="X41" s="2" t="s">
        <v>50</v>
      </c>
      <c r="AI41" s="23" t="s">
        <v>50</v>
      </c>
    </row>
    <row r="42" spans="1:36" x14ac:dyDescent="0.2">
      <c r="D42" s="2" t="s">
        <v>50</v>
      </c>
      <c r="F42" s="2" t="s">
        <v>50</v>
      </c>
      <c r="O42" s="2" t="s">
        <v>50</v>
      </c>
    </row>
    <row r="43" spans="1:36" x14ac:dyDescent="0.2">
      <c r="AJ43" s="23" t="s">
        <v>50</v>
      </c>
    </row>
    <row r="49" spans="36:36" x14ac:dyDescent="0.2">
      <c r="AJ49" s="23" t="s">
        <v>50</v>
      </c>
    </row>
    <row r="60" spans="36:36" x14ac:dyDescent="0.2">
      <c r="AJ60" s="23" t="s">
        <v>50</v>
      </c>
    </row>
  </sheetData>
  <sheetProtection algorithmName="SHA-512" hashValue="nqzwDbX1MPPtK3tVtutZYFVBwKP3zMyGCU4PslFMYH5vA5sTImf+IMiSaG+pndTiY1rNYQqKAzmJgmz5UQD6LA==" saltValue="pvF1U2DNM58gnB/eYmwDRg==" spinCount="100000" sheet="1" objects="1" scenarios="1"/>
  <mergeCells count="33">
    <mergeCell ref="T36:X36"/>
    <mergeCell ref="T37:X37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2018-03-20T01:16:04Z</cp:lastPrinted>
  <dcterms:created xsi:type="dcterms:W3CDTF">2008-08-15T13:32:29Z</dcterms:created>
  <dcterms:modified xsi:type="dcterms:W3CDTF">2022-03-10T19:12:06Z</dcterms:modified>
</cp:coreProperties>
</file>