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49" i="13" l="1"/>
  <c r="AG48" i="13"/>
  <c r="AG47" i="13"/>
  <c r="AG46" i="13"/>
  <c r="AG45" i="13"/>
  <c r="AG42" i="13"/>
  <c r="AG44" i="13"/>
  <c r="AG43" i="13"/>
  <c r="AG41" i="13"/>
  <c r="AG40" i="13"/>
  <c r="AG39" i="13"/>
  <c r="AG38" i="13"/>
  <c r="AG37" i="13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G45" i="4" s="1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G9" i="4" s="1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5" i="7" l="1"/>
  <c r="AG26" i="5"/>
  <c r="AH26" i="5"/>
  <c r="AH38" i="5"/>
  <c r="AG38" i="5"/>
  <c r="AH41" i="6"/>
  <c r="AG41" i="6"/>
  <c r="AG45" i="9"/>
  <c r="AH45" i="9"/>
  <c r="AG25" i="15"/>
  <c r="AH25" i="15"/>
  <c r="AH9" i="5"/>
  <c r="AG9" i="5"/>
  <c r="AH45" i="5"/>
  <c r="AG45" i="5"/>
  <c r="AG15" i="7"/>
  <c r="AH25" i="8"/>
  <c r="AG25" i="8"/>
  <c r="AH7" i="12"/>
  <c r="AG7" i="12"/>
  <c r="AG31" i="12"/>
  <c r="AH31" i="12"/>
  <c r="AG43" i="12"/>
  <c r="AH43" i="12"/>
  <c r="AH35" i="14"/>
  <c r="AI35" i="14"/>
  <c r="AG35" i="14"/>
  <c r="AI26" i="14"/>
  <c r="AH26" i="14"/>
  <c r="AG26" i="14"/>
  <c r="AG35" i="4"/>
  <c r="AG14" i="5"/>
  <c r="AH14" i="5"/>
  <c r="AG25" i="4"/>
  <c r="AG7" i="6"/>
  <c r="AH7" i="6"/>
  <c r="AH31" i="6"/>
  <c r="AG31" i="6"/>
  <c r="AH43" i="6"/>
  <c r="AG43" i="6"/>
  <c r="AG41" i="7"/>
  <c r="AH35" i="9"/>
  <c r="AG35" i="9"/>
  <c r="AH26" i="12"/>
  <c r="AG26" i="12"/>
  <c r="AH38" i="12"/>
  <c r="AG38" i="12"/>
  <c r="AH15" i="15"/>
  <c r="AG15" i="15"/>
  <c r="AH15" i="6"/>
  <c r="AG15" i="6"/>
  <c r="AG31" i="5"/>
  <c r="AH31" i="5"/>
  <c r="AH41" i="12"/>
  <c r="AG41" i="12"/>
  <c r="AH35" i="5"/>
  <c r="AG35" i="5"/>
  <c r="AG14" i="6"/>
  <c r="AH14" i="6"/>
  <c r="AH26" i="6"/>
  <c r="AG26" i="6"/>
  <c r="AG38" i="6"/>
  <c r="AH38" i="6"/>
  <c r="AH15" i="8"/>
  <c r="AG15" i="8"/>
  <c r="AH9" i="12"/>
  <c r="AG9" i="12"/>
  <c r="AG45" i="12"/>
  <c r="AH45" i="12"/>
  <c r="AH25" i="14"/>
  <c r="AI25" i="14"/>
  <c r="AG25" i="14"/>
  <c r="AG35" i="15"/>
  <c r="AH35" i="15"/>
  <c r="AI14" i="14"/>
  <c r="AH14" i="14"/>
  <c r="AG14" i="14"/>
  <c r="AG15" i="4"/>
  <c r="AG9" i="6"/>
  <c r="AH9" i="6"/>
  <c r="AG45" i="6"/>
  <c r="AH45" i="6"/>
  <c r="AG43" i="7"/>
  <c r="AH25" i="9"/>
  <c r="AG25" i="9"/>
  <c r="AH41" i="15"/>
  <c r="AG41" i="15"/>
  <c r="AH25" i="5"/>
  <c r="AG25" i="5"/>
  <c r="AG7" i="7"/>
  <c r="AG26" i="7"/>
  <c r="AG38" i="7"/>
  <c r="AH41" i="8"/>
  <c r="AG41" i="8"/>
  <c r="AH35" i="12"/>
  <c r="AG35" i="12"/>
  <c r="AI15" i="14"/>
  <c r="AH15" i="14"/>
  <c r="AG15" i="14"/>
  <c r="AH31" i="9"/>
  <c r="AG31" i="9"/>
  <c r="AI38" i="14"/>
  <c r="AH38" i="14"/>
  <c r="AG38" i="14"/>
  <c r="AG35" i="8"/>
  <c r="AH35" i="8"/>
  <c r="AG41" i="4"/>
  <c r="AH35" i="6"/>
  <c r="AG35" i="6"/>
  <c r="AG14" i="7"/>
  <c r="AG45" i="7"/>
  <c r="AH15" i="9"/>
  <c r="AG15" i="9"/>
  <c r="AH7" i="15"/>
  <c r="AG7" i="15"/>
  <c r="AH31" i="15"/>
  <c r="AG31" i="15"/>
  <c r="AH43" i="15"/>
  <c r="AG43" i="15"/>
  <c r="AG7" i="5"/>
  <c r="AH7" i="5"/>
  <c r="AG43" i="5"/>
  <c r="AH43" i="5"/>
  <c r="AH26" i="9"/>
  <c r="AG26" i="9"/>
  <c r="AH38" i="9"/>
  <c r="AG38" i="9"/>
  <c r="AH15" i="5"/>
  <c r="AG15" i="5"/>
  <c r="AG7" i="8"/>
  <c r="AH7" i="8"/>
  <c r="AH31" i="8"/>
  <c r="AG31" i="8"/>
  <c r="AH43" i="8"/>
  <c r="AG43" i="8"/>
  <c r="AH25" i="12"/>
  <c r="AG25" i="12"/>
  <c r="AG26" i="15"/>
  <c r="AH26" i="15"/>
  <c r="AG38" i="15"/>
  <c r="AH38" i="15"/>
  <c r="AI41" i="14"/>
  <c r="AH41" i="14"/>
  <c r="AG41" i="14"/>
  <c r="AH43" i="9"/>
  <c r="AG43" i="9"/>
  <c r="AG14" i="9"/>
  <c r="AH14" i="9"/>
  <c r="AG9" i="14"/>
  <c r="AI9" i="14"/>
  <c r="AH9" i="14"/>
  <c r="AI45" i="14"/>
  <c r="AH45" i="14"/>
  <c r="AG45" i="14"/>
  <c r="AG7" i="4"/>
  <c r="AG31" i="4"/>
  <c r="AG43" i="4"/>
  <c r="AH25" i="6"/>
  <c r="AG25" i="6"/>
  <c r="AG35" i="7"/>
  <c r="AH14" i="8"/>
  <c r="AG14" i="8"/>
  <c r="AH26" i="8"/>
  <c r="AG26" i="8"/>
  <c r="AG38" i="8"/>
  <c r="AH38" i="8"/>
  <c r="AH41" i="9"/>
  <c r="AG41" i="9"/>
  <c r="AG9" i="15"/>
  <c r="AH9" i="15"/>
  <c r="AH45" i="15"/>
  <c r="AG45" i="15"/>
  <c r="AH7" i="9"/>
  <c r="AG7" i="9"/>
  <c r="AG14" i="4"/>
  <c r="AG26" i="4"/>
  <c r="AG38" i="4"/>
  <c r="AH41" i="5"/>
  <c r="AG41" i="5"/>
  <c r="AH45" i="8"/>
  <c r="AG45" i="8"/>
  <c r="AH15" i="12"/>
  <c r="AG15" i="12"/>
  <c r="AH7" i="14"/>
  <c r="AI7" i="14"/>
  <c r="AG7" i="14"/>
  <c r="AI31" i="14"/>
  <c r="AH31" i="14"/>
  <c r="AG31" i="14"/>
  <c r="AI43" i="14"/>
  <c r="AH43" i="14"/>
  <c r="AG43" i="14"/>
  <c r="AG6" i="14"/>
  <c r="AH6" i="14"/>
  <c r="AI6" i="14"/>
  <c r="AH37" i="12"/>
  <c r="AG37" i="12"/>
  <c r="AI20" i="14"/>
  <c r="AI47" i="14"/>
  <c r="AG46" i="6" l="1"/>
  <c r="AG48" i="6"/>
  <c r="AG27" i="7"/>
  <c r="AG32" i="7"/>
  <c r="AG39" i="7"/>
  <c r="AG46" i="7"/>
  <c r="AG46" i="14"/>
  <c r="AG23" i="8"/>
  <c r="AH39" i="6"/>
  <c r="AH22" i="8"/>
  <c r="AI32" i="14"/>
  <c r="AG40" i="14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G39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H19" i="8"/>
  <c r="AG29" i="14"/>
  <c r="AH30" i="14"/>
  <c r="AH37" i="14"/>
  <c r="AG27" i="5"/>
  <c r="AG29" i="5"/>
  <c r="AH32" i="5"/>
  <c r="AH39" i="5"/>
  <c r="AG46" i="5"/>
  <c r="AG48" i="5"/>
  <c r="AH27" i="6"/>
  <c r="AH32" i="6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9" i="8"/>
  <c r="AG18" i="8"/>
  <c r="AG18" i="5"/>
  <c r="AH18" i="9"/>
  <c r="AH18" i="12"/>
  <c r="AH18" i="15"/>
  <c r="AG18" i="14"/>
  <c r="AH18" i="8"/>
  <c r="AG17" i="9"/>
  <c r="AG17" i="12"/>
  <c r="AG17" i="15"/>
  <c r="AG12" i="7"/>
  <c r="AH12" i="8"/>
  <c r="AG12" i="14"/>
  <c r="AH12" i="6"/>
  <c r="AG11" i="5"/>
  <c r="AH8" i="9"/>
  <c r="AH8" i="12"/>
  <c r="AH8" i="15"/>
  <c r="AH8" i="14"/>
  <c r="AG5" i="7"/>
  <c r="AH5" i="8"/>
  <c r="AG5" i="9"/>
  <c r="AG5" i="12"/>
  <c r="AG5" i="15"/>
  <c r="AH49" i="6"/>
  <c r="AG19" i="7"/>
  <c r="AG30" i="7"/>
  <c r="AG44" i="7"/>
  <c r="AG49" i="7"/>
  <c r="AG47" i="14"/>
  <c r="AH49" i="14"/>
  <c r="AH8" i="5"/>
  <c r="AH19" i="5"/>
  <c r="AH19" i="6"/>
  <c r="AH23" i="6"/>
  <c r="AG28" i="6"/>
  <c r="AH28" i="8"/>
  <c r="AG32" i="8"/>
  <c r="AH33" i="8"/>
  <c r="AH40" i="8"/>
  <c r="AH47" i="8"/>
  <c r="AH28" i="9"/>
  <c r="AG32" i="9"/>
  <c r="AG11" i="12"/>
  <c r="AH17" i="12"/>
  <c r="AH28" i="12"/>
  <c r="AH33" i="12"/>
  <c r="AH47" i="12"/>
  <c r="AG11" i="15"/>
  <c r="AH17" i="15"/>
  <c r="AH21" i="15"/>
  <c r="AH28" i="15"/>
  <c r="AG32" i="15"/>
  <c r="AH33" i="15"/>
  <c r="AH40" i="15"/>
  <c r="AH47" i="15"/>
  <c r="AI8" i="14"/>
  <c r="AI17" i="14"/>
  <c r="AH21" i="14"/>
  <c r="AG27" i="14"/>
  <c r="AH28" i="14"/>
  <c r="AI29" i="14"/>
  <c r="AG30" i="14"/>
  <c r="AG32" i="14"/>
  <c r="AH34" i="14"/>
  <c r="AI37" i="14"/>
  <c r="AH42" i="14"/>
  <c r="AG44" i="14"/>
  <c r="AH12" i="5"/>
  <c r="AH44" i="6"/>
  <c r="AG11" i="7"/>
  <c r="AG23" i="7"/>
  <c r="AG37" i="7"/>
  <c r="AH11" i="8"/>
  <c r="AH44" i="14"/>
  <c r="AI44" i="14"/>
  <c r="AH11" i="5"/>
  <c r="AH23" i="5"/>
  <c r="AH30" i="5"/>
  <c r="AG33" i="5"/>
  <c r="AH37" i="5"/>
  <c r="AH44" i="5"/>
  <c r="AH49" i="5"/>
  <c r="AH11" i="6"/>
  <c r="AG30" i="6"/>
  <c r="AH37" i="6"/>
  <c r="AG11" i="9"/>
  <c r="AH17" i="9"/>
  <c r="AH21" i="9"/>
  <c r="AH33" i="9"/>
  <c r="AH40" i="9"/>
  <c r="AH47" i="9"/>
  <c r="AH21" i="12"/>
  <c r="AG32" i="12"/>
  <c r="AH40" i="12"/>
  <c r="AG17" i="5"/>
  <c r="AH17" i="8"/>
  <c r="AH20" i="8"/>
  <c r="AH21" i="8"/>
  <c r="AH18" i="5"/>
  <c r="AG21" i="5"/>
  <c r="AH22" i="5"/>
  <c r="AG28" i="5"/>
  <c r="AH29" i="5"/>
  <c r="AH34" i="5"/>
  <c r="AG37" i="5"/>
  <c r="AG39" i="5"/>
  <c r="AH42" i="5"/>
  <c r="AG47" i="5"/>
  <c r="AH48" i="5"/>
  <c r="AH8" i="6"/>
  <c r="AG17" i="6"/>
  <c r="AH18" i="6"/>
  <c r="AG19" i="6"/>
  <c r="AG21" i="6"/>
  <c r="AH22" i="6"/>
  <c r="AG23" i="6"/>
  <c r="AH29" i="6"/>
  <c r="AG32" i="6"/>
  <c r="AG34" i="6"/>
  <c r="AH42" i="6"/>
  <c r="AG44" i="6"/>
  <c r="AG47" i="6"/>
  <c r="AH48" i="6"/>
  <c r="AG8" i="7"/>
  <c r="AG18" i="7"/>
  <c r="AG22" i="7"/>
  <c r="AG29" i="7"/>
  <c r="AG34" i="7"/>
  <c r="AG42" i="7"/>
  <c r="AG48" i="7"/>
  <c r="AH8" i="8"/>
  <c r="AG17" i="8"/>
  <c r="AG21" i="8"/>
  <c r="AG27" i="8"/>
  <c r="AG29" i="8"/>
  <c r="AH32" i="8"/>
  <c r="AH39" i="8"/>
  <c r="AG46" i="8"/>
  <c r="AG48" i="8"/>
  <c r="AH12" i="9"/>
  <c r="AG18" i="9"/>
  <c r="AG20" i="9"/>
  <c r="AG22" i="9"/>
  <c r="AG27" i="9"/>
  <c r="AG29" i="9"/>
  <c r="AH32" i="9"/>
  <c r="AH39" i="9"/>
  <c r="AG46" i="9"/>
  <c r="AG48" i="9"/>
  <c r="AH12" i="12"/>
  <c r="AG18" i="12"/>
  <c r="AG20" i="12"/>
  <c r="AG22" i="12"/>
  <c r="AG27" i="12"/>
  <c r="AG29" i="12"/>
  <c r="AH32" i="12"/>
  <c r="AH39" i="12"/>
  <c r="AG46" i="12"/>
  <c r="AG48" i="12"/>
  <c r="AH12" i="15"/>
  <c r="AG18" i="15"/>
  <c r="AG20" i="15"/>
  <c r="AG22" i="15"/>
  <c r="AG27" i="15"/>
  <c r="AH32" i="15"/>
  <c r="AH39" i="15"/>
  <c r="AG40" i="15"/>
  <c r="AG46" i="15"/>
  <c r="AG48" i="15"/>
  <c r="AG8" i="14"/>
  <c r="AH12" i="14"/>
  <c r="AG20" i="14"/>
  <c r="AI21" i="14"/>
  <c r="AI27" i="14"/>
  <c r="AG28" i="14"/>
  <c r="AG33" i="14"/>
  <c r="AI34" i="14"/>
  <c r="AG37" i="14"/>
  <c r="AH40" i="14"/>
  <c r="AI42" i="14"/>
  <c r="AG48" i="14"/>
  <c r="AI49" i="14"/>
  <c r="AH21" i="5"/>
  <c r="AH28" i="5"/>
  <c r="AG32" i="5"/>
  <c r="AH33" i="5"/>
  <c r="AH40" i="5"/>
  <c r="AH47" i="5"/>
  <c r="AG11" i="6"/>
  <c r="AH17" i="6"/>
  <c r="AH21" i="6"/>
  <c r="AG27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37" i="8"/>
  <c r="AH44" i="8"/>
  <c r="AH49" i="8"/>
  <c r="AH11" i="9"/>
  <c r="AH19" i="9"/>
  <c r="AH23" i="9"/>
  <c r="AH30" i="9"/>
  <c r="AG33" i="9"/>
  <c r="AH37" i="9"/>
  <c r="AH44" i="9"/>
  <c r="AH49" i="9"/>
  <c r="AH11" i="12"/>
  <c r="AH19" i="12"/>
  <c r="AH23" i="12"/>
  <c r="AH30" i="12"/>
  <c r="AG33" i="12"/>
  <c r="AH44" i="12"/>
  <c r="AH49" i="12"/>
  <c r="AH11" i="15"/>
  <c r="AH19" i="15"/>
  <c r="AH23" i="15"/>
  <c r="AH30" i="15"/>
  <c r="AG33" i="15"/>
  <c r="AH37" i="15"/>
  <c r="AH44" i="15"/>
  <c r="AH49" i="15"/>
  <c r="AG11" i="14"/>
  <c r="AI12" i="14"/>
  <c r="AI19" i="14"/>
  <c r="AI23" i="14"/>
  <c r="AH32" i="14"/>
  <c r="AG34" i="14"/>
  <c r="AG39" i="14"/>
  <c r="AI40" i="14"/>
  <c r="AG42" i="14"/>
  <c r="AH47" i="14"/>
  <c r="AG49" i="14"/>
  <c r="AH6" i="9"/>
  <c r="AG6" i="5"/>
  <c r="AH6" i="5"/>
  <c r="AH6" i="6"/>
  <c r="AG6" i="7"/>
  <c r="AH6" i="8"/>
  <c r="AG6" i="6"/>
  <c r="AH6" i="12"/>
  <c r="AH6" i="15"/>
  <c r="AH5" i="5"/>
  <c r="AG5" i="6"/>
  <c r="AG5" i="8"/>
  <c r="AH5" i="9"/>
  <c r="AH5" i="12"/>
  <c r="AH5" i="15"/>
  <c r="AG5" i="14"/>
  <c r="AH5" i="6"/>
  <c r="AG5" i="5"/>
  <c r="AH46" i="14"/>
  <c r="AH48" i="14"/>
  <c r="AI46" i="14"/>
  <c r="AI48" i="14"/>
  <c r="AH39" i="14"/>
  <c r="AI39" i="14"/>
  <c r="AH33" i="14"/>
  <c r="AI33" i="14"/>
  <c r="AI30" i="14"/>
  <c r="AH27" i="14"/>
  <c r="AH29" i="14"/>
  <c r="AG17" i="14"/>
  <c r="AI18" i="14"/>
  <c r="AG19" i="14"/>
  <c r="AG23" i="14"/>
  <c r="AH18" i="14"/>
  <c r="AH17" i="14"/>
  <c r="AH19" i="14"/>
  <c r="AH23" i="14"/>
  <c r="AH20" i="14"/>
  <c r="AH11" i="14"/>
  <c r="AI11" i="14"/>
  <c r="AH5" i="14"/>
  <c r="AI5" i="14"/>
  <c r="AH46" i="15"/>
  <c r="AG49" i="15"/>
  <c r="AG42" i="15"/>
  <c r="AG39" i="15"/>
  <c r="AG37" i="15"/>
  <c r="AG34" i="15"/>
  <c r="AH27" i="15"/>
  <c r="AG29" i="15"/>
  <c r="AG19" i="15"/>
  <c r="AG23" i="15"/>
  <c r="AH20" i="15"/>
  <c r="AG12" i="15"/>
  <c r="AG8" i="15"/>
  <c r="AG6" i="15"/>
  <c r="AH46" i="12"/>
  <c r="AG49" i="12"/>
  <c r="AG44" i="12"/>
  <c r="AG42" i="12"/>
  <c r="AG40" i="12"/>
  <c r="AG34" i="12"/>
  <c r="AH27" i="12"/>
  <c r="AG30" i="12"/>
  <c r="AH20" i="12"/>
  <c r="AG19" i="12"/>
  <c r="AG23" i="12"/>
  <c r="AG12" i="12"/>
  <c r="AG8" i="12"/>
  <c r="AG6" i="12"/>
  <c r="AG49" i="9"/>
  <c r="AH46" i="9"/>
  <c r="AG44" i="9"/>
  <c r="AG42" i="9"/>
  <c r="AG40" i="9"/>
  <c r="AG37" i="9"/>
  <c r="AG34" i="9"/>
  <c r="AG30" i="9"/>
  <c r="AH27" i="9"/>
  <c r="AG19" i="9"/>
  <c r="AG23" i="9"/>
  <c r="AH20" i="9"/>
  <c r="AG12" i="9"/>
  <c r="AG8" i="9"/>
  <c r="AG6" i="9"/>
  <c r="AH46" i="8"/>
  <c r="AG49" i="8"/>
  <c r="AG42" i="8"/>
  <c r="AG40" i="8"/>
  <c r="AG37" i="8"/>
  <c r="AG34" i="8"/>
  <c r="AG30" i="8"/>
  <c r="AH27" i="8"/>
  <c r="AG12" i="8"/>
  <c r="AG8" i="8"/>
  <c r="AG6" i="8"/>
  <c r="AG49" i="6"/>
  <c r="AH46" i="6"/>
  <c r="AG42" i="6"/>
  <c r="AG37" i="6"/>
  <c r="AH34" i="6"/>
  <c r="AG29" i="6"/>
  <c r="AH30" i="6"/>
  <c r="AG18" i="6"/>
  <c r="AG22" i="6"/>
  <c r="AH20" i="6"/>
  <c r="AG12" i="6"/>
  <c r="AG8" i="6"/>
  <c r="AG49" i="5"/>
  <c r="AH46" i="5"/>
  <c r="AG44" i="5"/>
  <c r="AG42" i="5"/>
  <c r="AG40" i="5"/>
  <c r="AG34" i="5"/>
  <c r="AH27" i="5"/>
  <c r="AG30" i="5"/>
  <c r="AG19" i="5"/>
  <c r="AG23" i="5"/>
  <c r="AH20" i="5"/>
  <c r="AG12" i="5"/>
  <c r="AG8" i="5"/>
  <c r="AG50" i="7" l="1"/>
  <c r="AG6" i="4" l="1"/>
  <c r="AG20" i="4"/>
  <c r="AG23" i="4"/>
  <c r="AG29" i="4"/>
  <c r="AG34" i="4"/>
  <c r="AG42" i="4"/>
  <c r="AG48" i="4"/>
  <c r="AG12" i="4"/>
  <c r="AG19" i="4"/>
  <c r="AG28" i="4"/>
  <c r="AG33" i="4"/>
  <c r="AG40" i="4"/>
  <c r="AG47" i="4"/>
  <c r="AG11" i="4"/>
  <c r="AG18" i="4"/>
  <c r="AG22" i="4"/>
  <c r="AG27" i="4"/>
  <c r="AG32" i="4"/>
  <c r="AG39" i="4"/>
  <c r="AG46" i="4"/>
  <c r="AG5" i="4"/>
  <c r="AG8" i="4"/>
  <c r="AG17" i="4"/>
  <c r="AG21" i="4"/>
  <c r="AG30" i="4"/>
  <c r="AG37" i="4"/>
  <c r="AG44" i="4"/>
  <c r="AG49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<sst xmlns="http://schemas.openxmlformats.org/spreadsheetml/2006/main" count="1715" uniqueCount="237">
  <si>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</si>
  <si>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</si>
  <si>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</si>
  <si>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</si>
  <si>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</si>
  <si>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</si>
  <si>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</si>
  <si>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</si>
  <si>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</si>
  <si>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</si>
  <si>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</si>
  <si>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</si>
  <si>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</si>
  <si>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</si>
  <si>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</si>
  <si>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</si>
  <si>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</si>
  <si>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</si>
  <si>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</si>
  <si>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</si>
  <si>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</si>
  <si>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</si>
  <si>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</si>
  <si>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</si>
  <si>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</si>
  <si>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</si>
  <si>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</si>
  <si>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</si>
  <si>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</si>
  <si>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</si>
  <si>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</si>
  <si>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</si>
  <si>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</si>
  <si>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</si>
  <si>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</si>
  <si>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</si>
  <si>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</si>
  <si>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</si>
  <si>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</si>
  <si>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</si>
  <si>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</si>
  <si>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</si>
  <si>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</si>
  <si>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</si>
  <si>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</si>
  <si>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</si>
  <si>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</si>
  <si>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</si>
  <si>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</si>
  <si>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</si>
  <si>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</si>
  <si>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</si>
  <si>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</si>
  <si>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</si>
  <si>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</si>
  <si>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</si>
  <si>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</si>
  <si>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</si>
  <si>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</si>
  <si>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</si>
  <si>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</si>
  <si>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</si>
  <si>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</si>
  <si>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</si>
  <si>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</si>
  <si>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</si>
  <si>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</si>
  <si>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</si>
  <si>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</si>
  <si>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</si>
  <si>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</si>
  <si>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</si>
  <si>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</si>
  <si>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</si>
  <si>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</si>
  <si>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</si>
  <si>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</si>
  <si>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</si>
  <si>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</si>
  <si>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</si>
  <si>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</si>
  <si>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</si>
  <si>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</si>
  <si>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</si>
  <si>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</si>
  <si>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</si>
  <si>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</si>
  <si>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</si>
  <si>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</si>
  <si>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</si>
  <si>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</si>
  <si>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</si>
  <si>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</si>
  <si>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</si>
  <si>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</si>
  <si>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</si>
  <si>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</si>
  <si>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</si>
  <si>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</si>
  <si>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</si>
  <si>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</si>
  <si>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</si>
  <si>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</si>
  <si>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</si>
  <si>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</si>
  <si>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</si>
  <si>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</si>
  <si>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</si>
  <si>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</si>
  <si>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</si>
  <si>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</si>
  <si>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</si>
  <si>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</si>
  <si>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</si>
  <si>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</si>
  <si>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</si>
  <si>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</si>
  <si>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</si>
  <si>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</si>
  <si>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</si>
  <si>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</si>
  <si>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</si>
  <si>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</si>
  <si>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</si>
  <si>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</si>
  <si>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</si>
  <si>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</si>
  <si>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</si>
  <si>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</si>
  <si>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</si>
  <si>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</si>
  <si>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</si>
  <si>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</si>
  <si>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</si>
  <si>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</si>
  <si>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</si>
  <si>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</si>
  <si>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</si>
  <si>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</si>
  <si>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</si>
  <si>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</si>
  <si>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</si>
  <si>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</si>
  <si>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</si>
  <si>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</si>
  <si>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</si>
  <si>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</si>
  <si>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</si>
  <si>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</si>
  <si>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</si>
  <si>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</si>
  <si>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</si>
  <si>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</si>
  <si>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</si>
  <si>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</si>
  <si>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</si>
  <si>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</si>
  <si>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</si>
  <si>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</si>
  <si>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</si>
  <si>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</si>
  <si>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</si>
  <si>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</si>
  <si>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</si>
  <si>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</si>
  <si>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</si>
  <si>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</si>
  <si>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</si>
  <si>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</si>
  <si>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</si>
  <si>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</si>
  <si>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</si>
  <si>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</si>
  <si>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</si>
  <si>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</si>
  <si>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</si>
  <si>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</si>
  <si>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</si>
  <si>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</si>
  <si>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</si>
  <si>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</si>
  <si>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</si>
  <si>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</si>
  <si>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</si>
  <si>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</si>
  <si>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</si>
  <si>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</si>
  <si>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</si>
  <si>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</si>
  <si>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</si>
  <si>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</si>
  <si>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</si>
  <si>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</si>
  <si>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</si>
  <si>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</si>
  <si>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</si>
  <si>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</si>
  <si>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</si>
  <si>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</si>
  <si>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</si>
  <si>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</si>
  <si>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</si>
  <si>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</si>
  <si>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</si>
  <si>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</si>
  <si>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</si>
  <si>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</si>
  <si>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</si>
  <si>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</si>
  <si>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</si>
  <si>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</si>
  <si>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</si>
  <si>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</si>
  <si>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</si>
  <si>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</si>
  <si>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</si>
  <si>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</si>
  <si>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</si>
  <si>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</si>
  <si>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</si>
  <si>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</si>
  <si>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</si>
  <si>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</si>
  <si>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</si>
  <si>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</si>
  <si>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</si>
  <si>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</si>
  <si>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</si>
  <si>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</si>
  <si>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</si>
  <si>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Março/2019</t>
  </si>
  <si>
    <t>SO</t>
  </si>
  <si>
    <t>L</t>
  </si>
  <si>
    <t>NE</t>
  </si>
  <si>
    <t>N</t>
  </si>
  <si>
    <t>SE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</si>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</sst>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15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392641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181238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25.716666666666665</v>
          </cell>
          <cell r="C5">
            <v>32.700000000000003</v>
          </cell>
          <cell r="D5">
            <v>22.7</v>
          </cell>
          <cell r="E5">
            <v>86.458333333333329</v>
          </cell>
          <cell r="F5">
            <v>99</v>
          </cell>
          <cell r="G5">
            <v>54</v>
          </cell>
          <cell r="H5">
            <v>13.32</v>
          </cell>
          <cell r="I5" t="str">
            <v>SO</v>
          </cell>
          <cell r="J5">
            <v>30.96</v>
          </cell>
          <cell r="K5">
            <v>3.4000000000000004</v>
          </cell>
        </row>
        <row r="6">
          <cell r="B6">
            <v>27.137499999999999</v>
          </cell>
          <cell r="C6">
            <v>33.9</v>
          </cell>
          <cell r="D6">
            <v>23</v>
          </cell>
          <cell r="E6">
            <v>80.625</v>
          </cell>
          <cell r="F6">
            <v>98</v>
          </cell>
          <cell r="G6">
            <v>48</v>
          </cell>
          <cell r="H6">
            <v>7.9200000000000008</v>
          </cell>
          <cell r="I6" t="str">
            <v>SO</v>
          </cell>
          <cell r="J6">
            <v>39.6</v>
          </cell>
          <cell r="K6">
            <v>0.2</v>
          </cell>
        </row>
        <row r="7">
          <cell r="B7">
            <v>25.95</v>
          </cell>
          <cell r="C7">
            <v>33.1</v>
          </cell>
          <cell r="D7">
            <v>20.2</v>
          </cell>
          <cell r="E7">
            <v>78</v>
          </cell>
          <cell r="F7">
            <v>100</v>
          </cell>
          <cell r="G7">
            <v>46</v>
          </cell>
          <cell r="H7">
            <v>9.7200000000000006</v>
          </cell>
          <cell r="I7" t="str">
            <v>SO</v>
          </cell>
          <cell r="J7">
            <v>21.6</v>
          </cell>
          <cell r="K7">
            <v>0</v>
          </cell>
        </row>
        <row r="8">
          <cell r="B8">
            <v>26.975000000000005</v>
          </cell>
          <cell r="C8">
            <v>33.799999999999997</v>
          </cell>
          <cell r="D8">
            <v>21.1</v>
          </cell>
          <cell r="E8">
            <v>77.416666666666671</v>
          </cell>
          <cell r="F8">
            <v>99</v>
          </cell>
          <cell r="G8">
            <v>47</v>
          </cell>
          <cell r="H8">
            <v>12.96</v>
          </cell>
          <cell r="I8" t="str">
            <v>SO</v>
          </cell>
          <cell r="J8">
            <v>28.08</v>
          </cell>
          <cell r="K8">
            <v>0</v>
          </cell>
        </row>
        <row r="9">
          <cell r="B9">
            <v>27.095833333333328</v>
          </cell>
          <cell r="C9">
            <v>34.6</v>
          </cell>
          <cell r="D9">
            <v>23</v>
          </cell>
          <cell r="E9">
            <v>77.416666666666671</v>
          </cell>
          <cell r="F9">
            <v>96</v>
          </cell>
          <cell r="G9">
            <v>46</v>
          </cell>
          <cell r="H9">
            <v>9.7200000000000006</v>
          </cell>
          <cell r="I9" t="str">
            <v>SO</v>
          </cell>
          <cell r="J9">
            <v>27.720000000000002</v>
          </cell>
          <cell r="K9">
            <v>0</v>
          </cell>
        </row>
        <row r="10">
          <cell r="B10">
            <v>27.762500000000003</v>
          </cell>
          <cell r="C10">
            <v>35.299999999999997</v>
          </cell>
          <cell r="D10">
            <v>21.7</v>
          </cell>
          <cell r="E10">
            <v>74.5</v>
          </cell>
          <cell r="F10">
            <v>100</v>
          </cell>
          <cell r="G10">
            <v>40</v>
          </cell>
          <cell r="H10">
            <v>12.24</v>
          </cell>
          <cell r="I10" t="str">
            <v>SO</v>
          </cell>
          <cell r="J10">
            <v>29.16</v>
          </cell>
          <cell r="K10">
            <v>0</v>
          </cell>
        </row>
        <row r="11">
          <cell r="B11">
            <v>27.358333333333338</v>
          </cell>
          <cell r="C11">
            <v>34.4</v>
          </cell>
          <cell r="D11">
            <v>23.2</v>
          </cell>
          <cell r="E11">
            <v>77.791666666666671</v>
          </cell>
          <cell r="F11">
            <v>98</v>
          </cell>
          <cell r="G11">
            <v>43</v>
          </cell>
          <cell r="H11">
            <v>10.44</v>
          </cell>
          <cell r="I11" t="str">
            <v>SO</v>
          </cell>
          <cell r="J11">
            <v>39.6</v>
          </cell>
          <cell r="K11">
            <v>8.3999999999999986</v>
          </cell>
        </row>
        <row r="12">
          <cell r="B12">
            <v>26.541666666666668</v>
          </cell>
          <cell r="C12">
            <v>33.9</v>
          </cell>
          <cell r="D12">
            <v>23.2</v>
          </cell>
          <cell r="E12">
            <v>79.791666666666671</v>
          </cell>
          <cell r="F12">
            <v>97</v>
          </cell>
          <cell r="G12">
            <v>46</v>
          </cell>
          <cell r="H12">
            <v>21.6</v>
          </cell>
          <cell r="I12" t="str">
            <v>SO</v>
          </cell>
          <cell r="J12">
            <v>42.12</v>
          </cell>
          <cell r="K12">
            <v>15.2</v>
          </cell>
        </row>
        <row r="13">
          <cell r="B13">
            <v>25.983333333333338</v>
          </cell>
          <cell r="C13">
            <v>32.700000000000003</v>
          </cell>
          <cell r="D13">
            <v>22.9</v>
          </cell>
          <cell r="E13">
            <v>85.25</v>
          </cell>
          <cell r="F13">
            <v>99</v>
          </cell>
          <cell r="G13">
            <v>52</v>
          </cell>
          <cell r="H13">
            <v>12.96</v>
          </cell>
          <cell r="I13" t="str">
            <v>SO</v>
          </cell>
          <cell r="J13">
            <v>28.08</v>
          </cell>
          <cell r="K13">
            <v>1.6</v>
          </cell>
        </row>
        <row r="14">
          <cell r="B14">
            <v>26.525000000000002</v>
          </cell>
          <cell r="C14">
            <v>33.799999999999997</v>
          </cell>
          <cell r="D14">
            <v>22.4</v>
          </cell>
          <cell r="E14">
            <v>83.666666666666671</v>
          </cell>
          <cell r="F14">
            <v>100</v>
          </cell>
          <cell r="G14">
            <v>46</v>
          </cell>
          <cell r="H14">
            <v>7.5600000000000005</v>
          </cell>
          <cell r="I14" t="str">
            <v>SO</v>
          </cell>
          <cell r="J14">
            <v>15.840000000000002</v>
          </cell>
          <cell r="K14">
            <v>0</v>
          </cell>
        </row>
        <row r="15">
          <cell r="B15">
            <v>27.420833333333338</v>
          </cell>
          <cell r="C15">
            <v>33.200000000000003</v>
          </cell>
          <cell r="D15">
            <v>22.9</v>
          </cell>
          <cell r="E15">
            <v>75.375</v>
          </cell>
          <cell r="F15">
            <v>98</v>
          </cell>
          <cell r="G15">
            <v>47</v>
          </cell>
          <cell r="H15">
            <v>11.16</v>
          </cell>
          <cell r="I15" t="str">
            <v>SO</v>
          </cell>
          <cell r="J15">
            <v>25.56</v>
          </cell>
          <cell r="K15">
            <v>0</v>
          </cell>
        </row>
        <row r="16">
          <cell r="B16">
            <v>27.041666666666668</v>
          </cell>
          <cell r="C16">
            <v>32.799999999999997</v>
          </cell>
          <cell r="D16">
            <v>22.8</v>
          </cell>
          <cell r="E16">
            <v>77.583333333333329</v>
          </cell>
          <cell r="F16">
            <v>97</v>
          </cell>
          <cell r="G16">
            <v>51</v>
          </cell>
          <cell r="H16">
            <v>7.9200000000000008</v>
          </cell>
          <cell r="I16" t="str">
            <v>SO</v>
          </cell>
          <cell r="J16">
            <v>24.48</v>
          </cell>
          <cell r="K16">
            <v>0</v>
          </cell>
        </row>
        <row r="17">
          <cell r="B17">
            <v>25.67916666666666</v>
          </cell>
          <cell r="C17">
            <v>33.6</v>
          </cell>
          <cell r="D17">
            <v>22.2</v>
          </cell>
          <cell r="E17">
            <v>85.125</v>
          </cell>
          <cell r="F17">
            <v>99</v>
          </cell>
          <cell r="G17">
            <v>47</v>
          </cell>
          <cell r="H17">
            <v>14.76</v>
          </cell>
          <cell r="I17" t="str">
            <v>SO</v>
          </cell>
          <cell r="J17">
            <v>39.6</v>
          </cell>
          <cell r="K17">
            <v>17</v>
          </cell>
        </row>
        <row r="18">
          <cell r="B18">
            <v>26.595833333333331</v>
          </cell>
          <cell r="C18">
            <v>33.799999999999997</v>
          </cell>
          <cell r="D18">
            <v>23.9</v>
          </cell>
          <cell r="E18">
            <v>84</v>
          </cell>
          <cell r="F18">
            <v>98</v>
          </cell>
          <cell r="G18">
            <v>47</v>
          </cell>
          <cell r="H18">
            <v>15.120000000000001</v>
          </cell>
          <cell r="I18" t="str">
            <v>SO</v>
          </cell>
          <cell r="J18">
            <v>37.080000000000005</v>
          </cell>
          <cell r="K18">
            <v>0</v>
          </cell>
        </row>
        <row r="19">
          <cell r="B19">
            <v>24.612499999999997</v>
          </cell>
          <cell r="C19">
            <v>29.8</v>
          </cell>
          <cell r="D19">
            <v>22.2</v>
          </cell>
          <cell r="E19">
            <v>92.333333333333329</v>
          </cell>
          <cell r="F19">
            <v>100</v>
          </cell>
          <cell r="G19">
            <v>70</v>
          </cell>
          <cell r="H19">
            <v>8.2799999999999994</v>
          </cell>
          <cell r="I19" t="str">
            <v>SO</v>
          </cell>
          <cell r="J19">
            <v>38.519999999999996</v>
          </cell>
          <cell r="K19">
            <v>2.8</v>
          </cell>
        </row>
        <row r="20">
          <cell r="B20">
            <v>25.883333333333336</v>
          </cell>
          <cell r="C20">
            <v>33.200000000000003</v>
          </cell>
          <cell r="D20">
            <v>21.6</v>
          </cell>
          <cell r="E20">
            <v>83.875</v>
          </cell>
          <cell r="F20">
            <v>100</v>
          </cell>
          <cell r="G20">
            <v>47</v>
          </cell>
          <cell r="H20">
            <v>7.9200000000000008</v>
          </cell>
          <cell r="I20" t="str">
            <v>SO</v>
          </cell>
          <cell r="J20">
            <v>17.64</v>
          </cell>
          <cell r="K20">
            <v>0.2</v>
          </cell>
        </row>
        <row r="21">
          <cell r="B21">
            <v>26.912499999999998</v>
          </cell>
          <cell r="C21">
            <v>34.4</v>
          </cell>
          <cell r="D21">
            <v>22.4</v>
          </cell>
          <cell r="E21">
            <v>81.416666666666671</v>
          </cell>
          <cell r="F21">
            <v>100</v>
          </cell>
          <cell r="G21">
            <v>46</v>
          </cell>
          <cell r="H21">
            <v>11.520000000000001</v>
          </cell>
          <cell r="I21" t="str">
            <v>SO</v>
          </cell>
          <cell r="J21">
            <v>34.92</v>
          </cell>
          <cell r="K21">
            <v>0</v>
          </cell>
        </row>
        <row r="22">
          <cell r="B22">
            <v>25.245833333333337</v>
          </cell>
          <cell r="C22">
            <v>33.4</v>
          </cell>
          <cell r="D22">
            <v>22.7</v>
          </cell>
          <cell r="E22">
            <v>88.416666666666671</v>
          </cell>
          <cell r="F22">
            <v>99</v>
          </cell>
          <cell r="G22">
            <v>53</v>
          </cell>
          <cell r="H22">
            <v>16.2</v>
          </cell>
          <cell r="I22" t="str">
            <v>SO</v>
          </cell>
          <cell r="J22">
            <v>42.84</v>
          </cell>
          <cell r="K22">
            <v>1.2</v>
          </cell>
        </row>
        <row r="23">
          <cell r="B23">
            <v>26.520833333333329</v>
          </cell>
          <cell r="C23">
            <v>35.200000000000003</v>
          </cell>
          <cell r="D23">
            <v>21.6</v>
          </cell>
          <cell r="E23">
            <v>81.625</v>
          </cell>
          <cell r="F23">
            <v>100</v>
          </cell>
          <cell r="G23">
            <v>44</v>
          </cell>
          <cell r="H23">
            <v>9</v>
          </cell>
          <cell r="I23" t="str">
            <v>SO</v>
          </cell>
          <cell r="J23">
            <v>33.840000000000003</v>
          </cell>
          <cell r="K23">
            <v>0.2</v>
          </cell>
        </row>
        <row r="24">
          <cell r="B24">
            <v>25.479166666666668</v>
          </cell>
          <cell r="C24">
            <v>33.6</v>
          </cell>
          <cell r="D24">
            <v>21.4</v>
          </cell>
          <cell r="E24">
            <v>85.166666666666671</v>
          </cell>
          <cell r="F24">
            <v>99</v>
          </cell>
          <cell r="G24">
            <v>52</v>
          </cell>
          <cell r="H24">
            <v>20.52</v>
          </cell>
          <cell r="I24" t="str">
            <v>SO</v>
          </cell>
          <cell r="J24">
            <v>68.039999999999992</v>
          </cell>
          <cell r="K24">
            <v>2.8000000000000003</v>
          </cell>
        </row>
        <row r="25">
          <cell r="B25">
            <v>23.462500000000002</v>
          </cell>
          <cell r="C25">
            <v>28.4</v>
          </cell>
          <cell r="D25">
            <v>20.9</v>
          </cell>
          <cell r="E25">
            <v>84.25</v>
          </cell>
          <cell r="F25">
            <v>94</v>
          </cell>
          <cell r="G25">
            <v>65</v>
          </cell>
          <cell r="H25">
            <v>7.5600000000000005</v>
          </cell>
          <cell r="I25" t="str">
            <v>SO</v>
          </cell>
          <cell r="J25">
            <v>18.36</v>
          </cell>
          <cell r="K25">
            <v>0.2</v>
          </cell>
        </row>
        <row r="26">
          <cell r="B26">
            <v>23.929166666666664</v>
          </cell>
          <cell r="C26">
            <v>30</v>
          </cell>
          <cell r="D26">
            <v>19</v>
          </cell>
          <cell r="E26">
            <v>81.625</v>
          </cell>
          <cell r="F26">
            <v>100</v>
          </cell>
          <cell r="G26">
            <v>53</v>
          </cell>
          <cell r="H26">
            <v>8.64</v>
          </cell>
          <cell r="I26" t="str">
            <v>SO</v>
          </cell>
          <cell r="J26">
            <v>20.52</v>
          </cell>
          <cell r="K26">
            <v>0</v>
          </cell>
        </row>
        <row r="27">
          <cell r="B27">
            <v>25.158333333333335</v>
          </cell>
          <cell r="C27">
            <v>32.5</v>
          </cell>
          <cell r="D27">
            <v>19</v>
          </cell>
          <cell r="E27">
            <v>78.541666666666671</v>
          </cell>
          <cell r="F27">
            <v>100</v>
          </cell>
          <cell r="G27">
            <v>40</v>
          </cell>
          <cell r="H27">
            <v>8.64</v>
          </cell>
          <cell r="I27" t="str">
            <v>SO</v>
          </cell>
          <cell r="J27">
            <v>20.88</v>
          </cell>
          <cell r="K27">
            <v>0</v>
          </cell>
        </row>
        <row r="28">
          <cell r="B28">
            <v>25.545833333333334</v>
          </cell>
          <cell r="C28">
            <v>34.1</v>
          </cell>
          <cell r="D28">
            <v>18.2</v>
          </cell>
          <cell r="E28">
            <v>73.333333333333329</v>
          </cell>
          <cell r="F28">
            <v>100</v>
          </cell>
          <cell r="G28">
            <v>33</v>
          </cell>
          <cell r="H28">
            <v>9.7200000000000006</v>
          </cell>
          <cell r="I28" t="str">
            <v>SO</v>
          </cell>
          <cell r="J28">
            <v>20.16</v>
          </cell>
          <cell r="K28">
            <v>0</v>
          </cell>
        </row>
        <row r="29">
          <cell r="B29">
            <v>25.354166666666668</v>
          </cell>
          <cell r="C29">
            <v>34.4</v>
          </cell>
          <cell r="D29">
            <v>17.5</v>
          </cell>
          <cell r="E29">
            <v>71.791666666666671</v>
          </cell>
          <cell r="F29">
            <v>100</v>
          </cell>
          <cell r="G29">
            <v>38</v>
          </cell>
          <cell r="H29">
            <v>8.2799999999999994</v>
          </cell>
          <cell r="I29" t="str">
            <v>SO</v>
          </cell>
          <cell r="J29">
            <v>25.2</v>
          </cell>
          <cell r="K29">
            <v>0</v>
          </cell>
        </row>
        <row r="30">
          <cell r="B30">
            <v>26.291666666666668</v>
          </cell>
          <cell r="C30">
            <v>35</v>
          </cell>
          <cell r="D30">
            <v>18.7</v>
          </cell>
          <cell r="E30">
            <v>70.375</v>
          </cell>
          <cell r="F30">
            <v>100</v>
          </cell>
          <cell r="G30">
            <v>32</v>
          </cell>
          <cell r="H30">
            <v>10.08</v>
          </cell>
          <cell r="I30" t="str">
            <v>SO</v>
          </cell>
          <cell r="J30">
            <v>23.040000000000003</v>
          </cell>
          <cell r="K30">
            <v>0</v>
          </cell>
        </row>
        <row r="31">
          <cell r="B31">
            <v>27.166666666666671</v>
          </cell>
          <cell r="C31">
            <v>35.6</v>
          </cell>
          <cell r="D31">
            <v>20.3</v>
          </cell>
          <cell r="E31">
            <v>69.208333333333329</v>
          </cell>
          <cell r="F31">
            <v>97</v>
          </cell>
          <cell r="G31">
            <v>34</v>
          </cell>
          <cell r="H31">
            <v>10.44</v>
          </cell>
          <cell r="I31" t="str">
            <v>SO</v>
          </cell>
          <cell r="J31">
            <v>29.16</v>
          </cell>
          <cell r="K31">
            <v>0</v>
          </cell>
        </row>
        <row r="32">
          <cell r="B32">
            <v>27.454166666666669</v>
          </cell>
          <cell r="C32">
            <v>34.1</v>
          </cell>
          <cell r="D32">
            <v>21.9</v>
          </cell>
          <cell r="E32">
            <v>72.375</v>
          </cell>
          <cell r="F32">
            <v>97</v>
          </cell>
          <cell r="G32">
            <v>42</v>
          </cell>
          <cell r="H32">
            <v>11.879999999999999</v>
          </cell>
          <cell r="I32" t="str">
            <v>SO</v>
          </cell>
          <cell r="J32">
            <v>28.08</v>
          </cell>
          <cell r="K32">
            <v>0</v>
          </cell>
        </row>
        <row r="33">
          <cell r="B33">
            <v>26.779166666666669</v>
          </cell>
          <cell r="C33">
            <v>33.9</v>
          </cell>
          <cell r="D33">
            <v>21.2</v>
          </cell>
          <cell r="E33">
            <v>74.25</v>
          </cell>
          <cell r="F33">
            <v>98</v>
          </cell>
          <cell r="G33">
            <v>38</v>
          </cell>
          <cell r="H33">
            <v>12.24</v>
          </cell>
          <cell r="I33" t="str">
            <v>SO</v>
          </cell>
          <cell r="J33">
            <v>33.480000000000004</v>
          </cell>
          <cell r="K33">
            <v>2.6</v>
          </cell>
        </row>
        <row r="34">
          <cell r="B34">
            <v>26.683333333333326</v>
          </cell>
          <cell r="C34">
            <v>35</v>
          </cell>
          <cell r="D34">
            <v>20</v>
          </cell>
          <cell r="E34">
            <v>71.166666666666671</v>
          </cell>
          <cell r="F34">
            <v>98</v>
          </cell>
          <cell r="G34">
            <v>26</v>
          </cell>
          <cell r="H34">
            <v>6.84</v>
          </cell>
          <cell r="I34" t="str">
            <v>SO</v>
          </cell>
          <cell r="J34">
            <v>18</v>
          </cell>
          <cell r="K34">
            <v>0</v>
          </cell>
        </row>
        <row r="35">
          <cell r="B35">
            <v>26.037500000000005</v>
          </cell>
          <cell r="C35">
            <v>35.299999999999997</v>
          </cell>
          <cell r="D35">
            <v>18</v>
          </cell>
          <cell r="E35">
            <v>69.583333333333329</v>
          </cell>
          <cell r="F35">
            <v>100</v>
          </cell>
          <cell r="G35">
            <v>29</v>
          </cell>
          <cell r="H35">
            <v>9.7200000000000006</v>
          </cell>
          <cell r="I35" t="str">
            <v>SO</v>
          </cell>
          <cell r="J35">
            <v>23.040000000000003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25.775000000000002</v>
          </cell>
          <cell r="C5">
            <v>32.299999999999997</v>
          </cell>
          <cell r="D5">
            <v>22.1</v>
          </cell>
          <cell r="E5">
            <v>83</v>
          </cell>
          <cell r="F5">
            <v>98</v>
          </cell>
          <cell r="G5">
            <v>53</v>
          </cell>
          <cell r="H5" t="str">
            <v>*</v>
          </cell>
          <cell r="I5" t="str">
            <v>N</v>
          </cell>
          <cell r="J5" t="str">
            <v>*</v>
          </cell>
          <cell r="K5">
            <v>0.4</v>
          </cell>
        </row>
        <row r="6">
          <cell r="B6">
            <v>26.137500000000003</v>
          </cell>
          <cell r="C6">
            <v>32.9</v>
          </cell>
          <cell r="D6">
            <v>22.2</v>
          </cell>
          <cell r="E6">
            <v>83.208333333333329</v>
          </cell>
          <cell r="F6">
            <v>98</v>
          </cell>
          <cell r="G6">
            <v>53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25.754166666666666</v>
          </cell>
          <cell r="C7">
            <v>33.1</v>
          </cell>
          <cell r="D7">
            <v>20.8</v>
          </cell>
          <cell r="E7">
            <v>82.5</v>
          </cell>
          <cell r="F7">
            <v>99</v>
          </cell>
          <cell r="G7">
            <v>50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26.066666666666663</v>
          </cell>
          <cell r="C8">
            <v>33</v>
          </cell>
          <cell r="D8">
            <v>21.1</v>
          </cell>
          <cell r="E8">
            <v>79.833333333333329</v>
          </cell>
          <cell r="F8">
            <v>97</v>
          </cell>
          <cell r="G8">
            <v>55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27.087500000000002</v>
          </cell>
          <cell r="C9">
            <v>34.1</v>
          </cell>
          <cell r="D9">
            <v>22.1</v>
          </cell>
          <cell r="E9">
            <v>76.5</v>
          </cell>
          <cell r="F9">
            <v>98</v>
          </cell>
          <cell r="G9">
            <v>46</v>
          </cell>
          <cell r="H9" t="str">
            <v>*</v>
          </cell>
          <cell r="I9" t="str">
            <v>N</v>
          </cell>
          <cell r="J9" t="str">
            <v>*</v>
          </cell>
          <cell r="K9">
            <v>0.2</v>
          </cell>
        </row>
        <row r="10">
          <cell r="B10">
            <v>27.687499999999996</v>
          </cell>
          <cell r="C10">
            <v>35.6</v>
          </cell>
          <cell r="D10">
            <v>22.1</v>
          </cell>
          <cell r="E10">
            <v>72.583333333333329</v>
          </cell>
          <cell r="F10">
            <v>96</v>
          </cell>
          <cell r="G10">
            <v>42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27.795833333333331</v>
          </cell>
          <cell r="C11">
            <v>35.200000000000003</v>
          </cell>
          <cell r="D11">
            <v>22.6</v>
          </cell>
          <cell r="E11">
            <v>71.916666666666671</v>
          </cell>
          <cell r="F11">
            <v>95</v>
          </cell>
          <cell r="G11">
            <v>43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26.308333333333341</v>
          </cell>
          <cell r="C12">
            <v>35.4</v>
          </cell>
          <cell r="D12">
            <v>22.8</v>
          </cell>
          <cell r="E12">
            <v>78.166666666666671</v>
          </cell>
          <cell r="F12">
            <v>96</v>
          </cell>
          <cell r="G12">
            <v>43</v>
          </cell>
          <cell r="H12" t="str">
            <v>*</v>
          </cell>
          <cell r="I12" t="str">
            <v>N</v>
          </cell>
          <cell r="J12" t="str">
            <v>*</v>
          </cell>
          <cell r="K12">
            <v>7.8</v>
          </cell>
        </row>
        <row r="13">
          <cell r="B13">
            <v>25.900000000000002</v>
          </cell>
          <cell r="C13">
            <v>32.5</v>
          </cell>
          <cell r="D13">
            <v>23.3</v>
          </cell>
          <cell r="E13">
            <v>83.375</v>
          </cell>
          <cell r="F13">
            <v>97</v>
          </cell>
          <cell r="G13">
            <v>54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0.2</v>
          </cell>
        </row>
        <row r="14">
          <cell r="B14">
            <v>25.154166666666669</v>
          </cell>
          <cell r="C14">
            <v>32.4</v>
          </cell>
          <cell r="D14">
            <v>21.1</v>
          </cell>
          <cell r="E14">
            <v>85.5</v>
          </cell>
          <cell r="F14">
            <v>99</v>
          </cell>
          <cell r="G14">
            <v>55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0.6</v>
          </cell>
        </row>
        <row r="15">
          <cell r="B15">
            <v>25.608333333333331</v>
          </cell>
          <cell r="C15">
            <v>32.200000000000003</v>
          </cell>
          <cell r="D15">
            <v>21.5</v>
          </cell>
          <cell r="E15">
            <v>83.5</v>
          </cell>
          <cell r="F15">
            <v>98</v>
          </cell>
          <cell r="G15">
            <v>55</v>
          </cell>
          <cell r="H15" t="str">
            <v>*</v>
          </cell>
          <cell r="I15" t="str">
            <v>N</v>
          </cell>
          <cell r="J15" t="str">
            <v>*</v>
          </cell>
          <cell r="K15">
            <v>13.999999999999998</v>
          </cell>
        </row>
        <row r="16">
          <cell r="B16">
            <v>25.833333333333339</v>
          </cell>
          <cell r="C16">
            <v>34.700000000000003</v>
          </cell>
          <cell r="D16">
            <v>21.5</v>
          </cell>
          <cell r="E16">
            <v>80.458333333333329</v>
          </cell>
          <cell r="F16">
            <v>97</v>
          </cell>
          <cell r="G16">
            <v>45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0.4</v>
          </cell>
        </row>
        <row r="17">
          <cell r="B17">
            <v>25.537499999999998</v>
          </cell>
          <cell r="C17">
            <v>33.700000000000003</v>
          </cell>
          <cell r="D17">
            <v>20.7</v>
          </cell>
          <cell r="E17">
            <v>81</v>
          </cell>
          <cell r="F17">
            <v>98</v>
          </cell>
          <cell r="G17">
            <v>50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0.4</v>
          </cell>
        </row>
        <row r="18">
          <cell r="B18">
            <v>24.770833333333329</v>
          </cell>
          <cell r="C18">
            <v>33.4</v>
          </cell>
          <cell r="D18">
            <v>21</v>
          </cell>
          <cell r="E18">
            <v>87.375</v>
          </cell>
          <cell r="F18">
            <v>99</v>
          </cell>
          <cell r="G18">
            <v>54</v>
          </cell>
          <cell r="H18" t="str">
            <v>*</v>
          </cell>
          <cell r="I18" t="str">
            <v>N</v>
          </cell>
          <cell r="J18" t="str">
            <v>*</v>
          </cell>
          <cell r="K18">
            <v>7.4</v>
          </cell>
        </row>
        <row r="19">
          <cell r="B19">
            <v>23.766666666666666</v>
          </cell>
          <cell r="C19">
            <v>30.8</v>
          </cell>
          <cell r="D19">
            <v>21.6</v>
          </cell>
          <cell r="E19">
            <v>91.666666666666671</v>
          </cell>
          <cell r="F19">
            <v>99</v>
          </cell>
          <cell r="G19">
            <v>63</v>
          </cell>
          <cell r="H19" t="str">
            <v>*</v>
          </cell>
          <cell r="I19" t="str">
            <v>N</v>
          </cell>
          <cell r="J19" t="str">
            <v>*</v>
          </cell>
          <cell r="K19">
            <v>28</v>
          </cell>
        </row>
        <row r="20">
          <cell r="B20">
            <v>24.6875</v>
          </cell>
          <cell r="C20">
            <v>30.1</v>
          </cell>
          <cell r="D20">
            <v>21.7</v>
          </cell>
          <cell r="E20">
            <v>88.791666666666671</v>
          </cell>
          <cell r="F20">
            <v>99</v>
          </cell>
          <cell r="G20">
            <v>65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0.4</v>
          </cell>
        </row>
        <row r="21">
          <cell r="B21">
            <v>26.091666666666665</v>
          </cell>
          <cell r="C21">
            <v>34.700000000000003</v>
          </cell>
          <cell r="D21">
            <v>21.3</v>
          </cell>
          <cell r="E21">
            <v>83.791666666666671</v>
          </cell>
          <cell r="F21">
            <v>99</v>
          </cell>
          <cell r="G21">
            <v>47</v>
          </cell>
          <cell r="H21" t="str">
            <v>*</v>
          </cell>
          <cell r="I21" t="str">
            <v>N</v>
          </cell>
          <cell r="J21" t="str">
            <v>*</v>
          </cell>
          <cell r="K21">
            <v>28.400000000000002</v>
          </cell>
        </row>
        <row r="22">
          <cell r="B22">
            <v>25.237500000000001</v>
          </cell>
          <cell r="C22">
            <v>32.700000000000003</v>
          </cell>
          <cell r="D22">
            <v>21.7</v>
          </cell>
          <cell r="E22">
            <v>85.666666666666671</v>
          </cell>
          <cell r="F22">
            <v>99</v>
          </cell>
          <cell r="G22">
            <v>57</v>
          </cell>
          <cell r="H22" t="str">
            <v>*</v>
          </cell>
          <cell r="I22" t="str">
            <v>N</v>
          </cell>
          <cell r="J22" t="str">
            <v>*</v>
          </cell>
          <cell r="K22">
            <v>1.4</v>
          </cell>
        </row>
        <row r="23">
          <cell r="B23">
            <v>26.366666666666671</v>
          </cell>
          <cell r="C23">
            <v>34.299999999999997</v>
          </cell>
          <cell r="D23">
            <v>21.2</v>
          </cell>
          <cell r="E23">
            <v>80.208333333333329</v>
          </cell>
          <cell r="F23">
            <v>99</v>
          </cell>
          <cell r="G23">
            <v>48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0.2</v>
          </cell>
        </row>
        <row r="24">
          <cell r="B24">
            <v>24.662499999999998</v>
          </cell>
          <cell r="C24">
            <v>32.6</v>
          </cell>
          <cell r="D24">
            <v>21.2</v>
          </cell>
          <cell r="E24">
            <v>89.375</v>
          </cell>
          <cell r="F24">
            <v>99</v>
          </cell>
          <cell r="G24">
            <v>58</v>
          </cell>
          <cell r="H24" t="str">
            <v>*</v>
          </cell>
          <cell r="I24" t="str">
            <v>N</v>
          </cell>
          <cell r="J24" t="str">
            <v>*</v>
          </cell>
          <cell r="K24">
            <v>39.200000000000003</v>
          </cell>
        </row>
        <row r="25">
          <cell r="B25">
            <v>23.166666666666668</v>
          </cell>
          <cell r="C25">
            <v>28.6</v>
          </cell>
          <cell r="D25">
            <v>20.399999999999999</v>
          </cell>
          <cell r="E25">
            <v>87.875</v>
          </cell>
          <cell r="F25">
            <v>98</v>
          </cell>
          <cell r="G25">
            <v>65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0.60000000000000009</v>
          </cell>
        </row>
        <row r="26">
          <cell r="B26">
            <v>23.379166666666663</v>
          </cell>
          <cell r="C26">
            <v>30.6</v>
          </cell>
          <cell r="D26">
            <v>18.7</v>
          </cell>
          <cell r="E26">
            <v>77.208333333333329</v>
          </cell>
          <cell r="F26">
            <v>93</v>
          </cell>
          <cell r="G26">
            <v>54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24.891666666666662</v>
          </cell>
          <cell r="C27">
            <v>31.2</v>
          </cell>
          <cell r="D27">
            <v>19.7</v>
          </cell>
          <cell r="E27">
            <v>75.583333333333329</v>
          </cell>
          <cell r="F27">
            <v>95</v>
          </cell>
          <cell r="G27">
            <v>50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25.25</v>
          </cell>
          <cell r="C28">
            <v>33.1</v>
          </cell>
          <cell r="D28">
            <v>18.600000000000001</v>
          </cell>
          <cell r="E28">
            <v>73.5</v>
          </cell>
          <cell r="F28">
            <v>98</v>
          </cell>
          <cell r="G28">
            <v>35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25.38333333333334</v>
          </cell>
          <cell r="C29">
            <v>33</v>
          </cell>
          <cell r="D29">
            <v>18.8</v>
          </cell>
          <cell r="E29">
            <v>73.791666666666671</v>
          </cell>
          <cell r="F29">
            <v>99</v>
          </cell>
          <cell r="G29">
            <v>41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25.575000000000003</v>
          </cell>
          <cell r="C30">
            <v>34.700000000000003</v>
          </cell>
          <cell r="D30">
            <v>19.399999999999999</v>
          </cell>
          <cell r="E30">
            <v>71.208333333333329</v>
          </cell>
          <cell r="F30">
            <v>97</v>
          </cell>
          <cell r="G30">
            <v>39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26.875</v>
          </cell>
          <cell r="C31">
            <v>33.9</v>
          </cell>
          <cell r="D31">
            <v>22.2</v>
          </cell>
          <cell r="E31">
            <v>71.458333333333329</v>
          </cell>
          <cell r="F31">
            <v>92</v>
          </cell>
          <cell r="G31">
            <v>47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26.745833333333326</v>
          </cell>
          <cell r="C32">
            <v>33.6</v>
          </cell>
          <cell r="D32">
            <v>20.9</v>
          </cell>
          <cell r="E32">
            <v>69.875</v>
          </cell>
          <cell r="F32">
            <v>88</v>
          </cell>
          <cell r="G32">
            <v>48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26.162499999999998</v>
          </cell>
          <cell r="C33">
            <v>32</v>
          </cell>
          <cell r="D33">
            <v>19.8</v>
          </cell>
          <cell r="E33">
            <v>68.208333333333329</v>
          </cell>
          <cell r="F33">
            <v>89</v>
          </cell>
          <cell r="G33">
            <v>49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25.25</v>
          </cell>
          <cell r="C34">
            <v>32.5</v>
          </cell>
          <cell r="D34">
            <v>19</v>
          </cell>
          <cell r="E34">
            <v>68.875</v>
          </cell>
          <cell r="F34">
            <v>92</v>
          </cell>
          <cell r="G34">
            <v>45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24.845833333333335</v>
          </cell>
          <cell r="C35">
            <v>32.700000000000003</v>
          </cell>
          <cell r="D35">
            <v>18</v>
          </cell>
          <cell r="E35">
            <v>70.958333333333329</v>
          </cell>
          <cell r="F35">
            <v>93</v>
          </cell>
          <cell r="G35">
            <v>43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25.33</v>
          </cell>
          <cell r="C5">
            <v>33.299999999999997</v>
          </cell>
          <cell r="D5">
            <v>16.899999999999999</v>
          </cell>
          <cell r="E5">
            <v>65</v>
          </cell>
          <cell r="F5">
            <v>93</v>
          </cell>
          <cell r="G5">
            <v>38</v>
          </cell>
          <cell r="H5">
            <v>9</v>
          </cell>
          <cell r="I5" t="str">
            <v>S</v>
          </cell>
          <cell r="J5">
            <v>21.240000000000002</v>
          </cell>
          <cell r="K5">
            <v>0</v>
          </cell>
        </row>
        <row r="6">
          <cell r="B6">
            <v>28.038888888888891</v>
          </cell>
          <cell r="C6">
            <v>34</v>
          </cell>
          <cell r="D6">
            <v>21.8</v>
          </cell>
          <cell r="E6">
            <v>57.444444444444443</v>
          </cell>
          <cell r="F6">
            <v>87</v>
          </cell>
          <cell r="G6">
            <v>29</v>
          </cell>
          <cell r="H6">
            <v>14.04</v>
          </cell>
          <cell r="I6" t="str">
            <v>S</v>
          </cell>
          <cell r="J6">
            <v>28.44</v>
          </cell>
          <cell r="K6">
            <v>0</v>
          </cell>
        </row>
        <row r="7">
          <cell r="B7">
            <v>28.583333333333332</v>
          </cell>
          <cell r="C7">
            <v>34.5</v>
          </cell>
          <cell r="D7">
            <v>18.7</v>
          </cell>
          <cell r="E7">
            <v>47.277777777777779</v>
          </cell>
          <cell r="F7">
            <v>87</v>
          </cell>
          <cell r="G7">
            <v>23</v>
          </cell>
          <cell r="H7">
            <v>11.16</v>
          </cell>
          <cell r="I7" t="str">
            <v>L</v>
          </cell>
          <cell r="J7">
            <v>28.44</v>
          </cell>
          <cell r="K7">
            <v>0</v>
          </cell>
        </row>
        <row r="8">
          <cell r="B8">
            <v>28.75</v>
          </cell>
          <cell r="C8">
            <v>34.1</v>
          </cell>
          <cell r="D8">
            <v>22</v>
          </cell>
          <cell r="E8">
            <v>59.833333333333336</v>
          </cell>
          <cell r="F8">
            <v>86</v>
          </cell>
          <cell r="G8">
            <v>44</v>
          </cell>
          <cell r="H8">
            <v>22.32</v>
          </cell>
          <cell r="I8" t="str">
            <v>NE</v>
          </cell>
          <cell r="J8">
            <v>40.32</v>
          </cell>
          <cell r="K8">
            <v>0</v>
          </cell>
        </row>
        <row r="9">
          <cell r="B9">
            <v>27.482352941176469</v>
          </cell>
          <cell r="C9">
            <v>33.9</v>
          </cell>
          <cell r="D9">
            <v>20</v>
          </cell>
          <cell r="E9">
            <v>72.764705882352942</v>
          </cell>
          <cell r="F9">
            <v>95</v>
          </cell>
          <cell r="G9">
            <v>50</v>
          </cell>
          <cell r="H9">
            <v>27</v>
          </cell>
          <cell r="I9" t="str">
            <v>L</v>
          </cell>
          <cell r="J9">
            <v>58.680000000000007</v>
          </cell>
          <cell r="K9">
            <v>12.6</v>
          </cell>
        </row>
        <row r="10">
          <cell r="B10">
            <v>27.95</v>
          </cell>
          <cell r="C10">
            <v>33.4</v>
          </cell>
          <cell r="D10">
            <v>21.8</v>
          </cell>
          <cell r="E10">
            <v>70.0625</v>
          </cell>
          <cell r="F10">
            <v>95</v>
          </cell>
          <cell r="G10">
            <v>45</v>
          </cell>
          <cell r="H10">
            <v>25.2</v>
          </cell>
          <cell r="I10" t="str">
            <v>N</v>
          </cell>
          <cell r="J10">
            <v>38.880000000000003</v>
          </cell>
          <cell r="K10">
            <v>0</v>
          </cell>
        </row>
        <row r="11">
          <cell r="B11">
            <v>28.411764705882351</v>
          </cell>
          <cell r="C11">
            <v>33.700000000000003</v>
          </cell>
          <cell r="D11">
            <v>22.2</v>
          </cell>
          <cell r="E11">
            <v>66.647058823529406</v>
          </cell>
          <cell r="F11">
            <v>94</v>
          </cell>
          <cell r="G11">
            <v>47</v>
          </cell>
          <cell r="H11">
            <v>19.079999999999998</v>
          </cell>
          <cell r="I11" t="str">
            <v>N</v>
          </cell>
          <cell r="J11">
            <v>45.72</v>
          </cell>
          <cell r="K11">
            <v>0</v>
          </cell>
        </row>
        <row r="12">
          <cell r="B12">
            <v>29.223529411764705</v>
          </cell>
          <cell r="C12">
            <v>34.299999999999997</v>
          </cell>
          <cell r="D12">
            <v>21.9</v>
          </cell>
          <cell r="E12">
            <v>63.764705882352942</v>
          </cell>
          <cell r="F12">
            <v>96</v>
          </cell>
          <cell r="G12">
            <v>44</v>
          </cell>
          <cell r="H12">
            <v>20.52</v>
          </cell>
          <cell r="I12" t="str">
            <v>N</v>
          </cell>
          <cell r="J12">
            <v>45.72</v>
          </cell>
          <cell r="K12">
            <v>0</v>
          </cell>
        </row>
        <row r="13">
          <cell r="B13">
            <v>26.006250000000001</v>
          </cell>
          <cell r="C13">
            <v>30.7</v>
          </cell>
          <cell r="D13">
            <v>20.9</v>
          </cell>
          <cell r="E13">
            <v>69.5625</v>
          </cell>
          <cell r="F13">
            <v>94</v>
          </cell>
          <cell r="G13">
            <v>49</v>
          </cell>
          <cell r="H13">
            <v>22.68</v>
          </cell>
          <cell r="I13" t="str">
            <v>SO</v>
          </cell>
          <cell r="J13">
            <v>43.2</v>
          </cell>
          <cell r="K13">
            <v>0</v>
          </cell>
        </row>
        <row r="14">
          <cell r="B14">
            <v>25.662500000000001</v>
          </cell>
          <cell r="C14">
            <v>30.4</v>
          </cell>
          <cell r="D14">
            <v>21.5</v>
          </cell>
          <cell r="E14">
            <v>75.625</v>
          </cell>
          <cell r="F14">
            <v>96</v>
          </cell>
          <cell r="G14">
            <v>54</v>
          </cell>
          <cell r="H14">
            <v>12.24</v>
          </cell>
          <cell r="I14" t="str">
            <v>SO</v>
          </cell>
          <cell r="J14">
            <v>28.8</v>
          </cell>
          <cell r="K14">
            <v>0</v>
          </cell>
        </row>
        <row r="15">
          <cell r="B15">
            <v>26.21875</v>
          </cell>
          <cell r="C15">
            <v>31.6</v>
          </cell>
          <cell r="D15">
            <v>20.399999999999999</v>
          </cell>
          <cell r="E15">
            <v>77.0625</v>
          </cell>
          <cell r="F15">
            <v>98</v>
          </cell>
          <cell r="G15">
            <v>56</v>
          </cell>
          <cell r="H15">
            <v>19.079999999999998</v>
          </cell>
          <cell r="I15" t="str">
            <v>NE</v>
          </cell>
          <cell r="J15">
            <v>34.56</v>
          </cell>
          <cell r="K15">
            <v>0</v>
          </cell>
        </row>
        <row r="16">
          <cell r="B16">
            <v>25.057142857142857</v>
          </cell>
          <cell r="C16">
            <v>28.5</v>
          </cell>
          <cell r="D16">
            <v>22.1</v>
          </cell>
          <cell r="E16">
            <v>86.214285714285708</v>
          </cell>
          <cell r="F16">
            <v>97</v>
          </cell>
          <cell r="G16">
            <v>70</v>
          </cell>
          <cell r="H16">
            <v>12.24</v>
          </cell>
          <cell r="I16" t="str">
            <v>NE</v>
          </cell>
          <cell r="J16">
            <v>26.28</v>
          </cell>
          <cell r="K16">
            <v>0.60000000000000009</v>
          </cell>
        </row>
        <row r="17">
          <cell r="B17">
            <v>25.064705882352946</v>
          </cell>
          <cell r="C17">
            <v>28.9</v>
          </cell>
          <cell r="D17">
            <v>21.7</v>
          </cell>
          <cell r="E17">
            <v>85.117647058823536</v>
          </cell>
          <cell r="F17">
            <v>96</v>
          </cell>
          <cell r="G17">
            <v>69</v>
          </cell>
          <cell r="H17">
            <v>20.16</v>
          </cell>
          <cell r="I17" t="str">
            <v>NO</v>
          </cell>
          <cell r="J17">
            <v>42.480000000000004</v>
          </cell>
          <cell r="K17">
            <v>8</v>
          </cell>
        </row>
        <row r="18">
          <cell r="B18">
            <v>26.556250000000002</v>
          </cell>
          <cell r="C18">
            <v>31.7</v>
          </cell>
          <cell r="D18">
            <v>21.9</v>
          </cell>
          <cell r="E18">
            <v>77.0625</v>
          </cell>
          <cell r="F18">
            <v>95</v>
          </cell>
          <cell r="G18">
            <v>49</v>
          </cell>
          <cell r="H18">
            <v>17.28</v>
          </cell>
          <cell r="I18" t="str">
            <v>N</v>
          </cell>
          <cell r="J18">
            <v>34.92</v>
          </cell>
          <cell r="K18">
            <v>0</v>
          </cell>
        </row>
        <row r="19">
          <cell r="B19">
            <v>25.233333333333334</v>
          </cell>
          <cell r="C19">
            <v>29.3</v>
          </cell>
          <cell r="D19">
            <v>21.5</v>
          </cell>
          <cell r="E19">
            <v>83.066666666666663</v>
          </cell>
          <cell r="F19">
            <v>97</v>
          </cell>
          <cell r="G19">
            <v>63</v>
          </cell>
          <cell r="H19">
            <v>18</v>
          </cell>
          <cell r="I19" t="str">
            <v>N</v>
          </cell>
          <cell r="J19">
            <v>37.440000000000005</v>
          </cell>
          <cell r="K19">
            <v>11.6</v>
          </cell>
        </row>
        <row r="20">
          <cell r="B20">
            <v>22.726666666666667</v>
          </cell>
          <cell r="C20">
            <v>23.8</v>
          </cell>
          <cell r="D20">
            <v>21.5</v>
          </cell>
          <cell r="E20">
            <v>92.2</v>
          </cell>
          <cell r="F20">
            <v>97</v>
          </cell>
          <cell r="G20">
            <v>86</v>
          </cell>
          <cell r="H20">
            <v>13.68</v>
          </cell>
          <cell r="I20" t="str">
            <v>NE</v>
          </cell>
          <cell r="J20">
            <v>28.08</v>
          </cell>
          <cell r="K20">
            <v>5</v>
          </cell>
        </row>
        <row r="21">
          <cell r="B21">
            <v>22.746666666666666</v>
          </cell>
          <cell r="C21">
            <v>25.4</v>
          </cell>
          <cell r="D21">
            <v>20.100000000000001</v>
          </cell>
          <cell r="E21">
            <v>91.533333333333331</v>
          </cell>
          <cell r="F21">
            <v>98</v>
          </cell>
          <cell r="G21">
            <v>80</v>
          </cell>
          <cell r="H21">
            <v>21.240000000000002</v>
          </cell>
          <cell r="I21" t="str">
            <v>NE</v>
          </cell>
          <cell r="J21">
            <v>30.6</v>
          </cell>
          <cell r="K21">
            <v>24.199999999999996</v>
          </cell>
        </row>
        <row r="22">
          <cell r="B22">
            <v>24.450000000000003</v>
          </cell>
          <cell r="C22">
            <v>28.1</v>
          </cell>
          <cell r="D22">
            <v>21.5</v>
          </cell>
          <cell r="E22">
            <v>86.333333333333329</v>
          </cell>
          <cell r="F22">
            <v>96</v>
          </cell>
          <cell r="G22">
            <v>71</v>
          </cell>
          <cell r="H22">
            <v>21.96</v>
          </cell>
          <cell r="I22" t="str">
            <v>N</v>
          </cell>
          <cell r="J22">
            <v>41.4</v>
          </cell>
          <cell r="K22">
            <v>4.6000000000000005</v>
          </cell>
        </row>
        <row r="23">
          <cell r="B23">
            <v>25.164285714285715</v>
          </cell>
          <cell r="C23">
            <v>29.2</v>
          </cell>
          <cell r="D23">
            <v>22.3</v>
          </cell>
          <cell r="E23">
            <v>87.857142857142861</v>
          </cell>
          <cell r="F23">
            <v>98</v>
          </cell>
          <cell r="G23">
            <v>71</v>
          </cell>
          <cell r="H23">
            <v>18</v>
          </cell>
          <cell r="I23" t="str">
            <v>NO</v>
          </cell>
          <cell r="J23">
            <v>34.92</v>
          </cell>
          <cell r="K23">
            <v>1.6</v>
          </cell>
        </row>
        <row r="24">
          <cell r="B24">
            <v>21.290909090909093</v>
          </cell>
          <cell r="C24">
            <v>23.5</v>
          </cell>
          <cell r="D24">
            <v>19.600000000000001</v>
          </cell>
          <cell r="E24">
            <v>92.272727272727266</v>
          </cell>
          <cell r="F24">
            <v>98</v>
          </cell>
          <cell r="G24">
            <v>84</v>
          </cell>
          <cell r="H24">
            <v>12.24</v>
          </cell>
          <cell r="I24" t="str">
            <v>SO</v>
          </cell>
          <cell r="J24">
            <v>23.400000000000002</v>
          </cell>
          <cell r="K24">
            <v>5.2</v>
          </cell>
        </row>
        <row r="25">
          <cell r="B25">
            <v>22.950000000000003</v>
          </cell>
          <cell r="C25">
            <v>26.7</v>
          </cell>
          <cell r="D25">
            <v>18.8</v>
          </cell>
          <cell r="E25">
            <v>80.916666666666671</v>
          </cell>
          <cell r="F25">
            <v>96</v>
          </cell>
          <cell r="G25">
            <v>68</v>
          </cell>
          <cell r="H25">
            <v>10.8</v>
          </cell>
          <cell r="I25" t="str">
            <v>S</v>
          </cell>
          <cell r="J25">
            <v>23.759999999999998</v>
          </cell>
          <cell r="K25">
            <v>0</v>
          </cell>
        </row>
        <row r="26">
          <cell r="B26">
            <v>25.093333333333341</v>
          </cell>
          <cell r="C26">
            <v>29.6</v>
          </cell>
          <cell r="D26">
            <v>19.7</v>
          </cell>
          <cell r="E26">
            <v>69.86666666666666</v>
          </cell>
          <cell r="F26">
            <v>94</v>
          </cell>
          <cell r="G26">
            <v>53</v>
          </cell>
          <cell r="H26">
            <v>17.64</v>
          </cell>
          <cell r="I26" t="str">
            <v>S</v>
          </cell>
          <cell r="J26">
            <v>34.92</v>
          </cell>
          <cell r="K26">
            <v>0.2</v>
          </cell>
        </row>
        <row r="27">
          <cell r="B27">
            <v>27.285714285714285</v>
          </cell>
          <cell r="C27">
            <v>31.6</v>
          </cell>
          <cell r="D27">
            <v>18.600000000000001</v>
          </cell>
          <cell r="E27">
            <v>62.428571428571431</v>
          </cell>
          <cell r="F27">
            <v>98</v>
          </cell>
          <cell r="G27">
            <v>42</v>
          </cell>
          <cell r="H27">
            <v>13.32</v>
          </cell>
          <cell r="I27" t="str">
            <v>L</v>
          </cell>
          <cell r="J27">
            <v>24.840000000000003</v>
          </cell>
          <cell r="K27">
            <v>0</v>
          </cell>
        </row>
        <row r="28">
          <cell r="B28">
            <v>27.8</v>
          </cell>
          <cell r="C28">
            <v>32.4</v>
          </cell>
          <cell r="D28">
            <v>17.8</v>
          </cell>
          <cell r="E28">
            <v>58.142857142857146</v>
          </cell>
          <cell r="F28">
            <v>98</v>
          </cell>
          <cell r="G28">
            <v>38</v>
          </cell>
          <cell r="H28">
            <v>10.44</v>
          </cell>
          <cell r="I28" t="str">
            <v>SE</v>
          </cell>
          <cell r="J28">
            <v>19.440000000000001</v>
          </cell>
          <cell r="K28">
            <v>0</v>
          </cell>
        </row>
        <row r="29">
          <cell r="B29">
            <v>27.657142857142855</v>
          </cell>
          <cell r="C29">
            <v>32.5</v>
          </cell>
          <cell r="D29">
            <v>18</v>
          </cell>
          <cell r="E29">
            <v>61.285714285714285</v>
          </cell>
          <cell r="F29">
            <v>94</v>
          </cell>
          <cell r="G29">
            <v>41</v>
          </cell>
          <cell r="H29">
            <v>10.8</v>
          </cell>
          <cell r="I29" t="str">
            <v>S</v>
          </cell>
          <cell r="J29">
            <v>21.240000000000002</v>
          </cell>
          <cell r="K29">
            <v>0</v>
          </cell>
        </row>
        <row r="30">
          <cell r="B30">
            <v>27.761538461538461</v>
          </cell>
          <cell r="C30">
            <v>31.7</v>
          </cell>
          <cell r="D30">
            <v>18.8</v>
          </cell>
          <cell r="E30">
            <v>59.53846153846154</v>
          </cell>
          <cell r="F30">
            <v>97</v>
          </cell>
          <cell r="G30">
            <v>38</v>
          </cell>
          <cell r="H30">
            <v>12.24</v>
          </cell>
          <cell r="I30" t="str">
            <v>S</v>
          </cell>
          <cell r="J30">
            <v>22.68</v>
          </cell>
          <cell r="K30">
            <v>0</v>
          </cell>
        </row>
        <row r="31">
          <cell r="B31">
            <v>27.446153846153848</v>
          </cell>
          <cell r="C31">
            <v>32.5</v>
          </cell>
          <cell r="D31">
            <v>16.600000000000001</v>
          </cell>
          <cell r="E31">
            <v>57.53846153846154</v>
          </cell>
          <cell r="F31">
            <v>83</v>
          </cell>
          <cell r="G31">
            <v>40</v>
          </cell>
          <cell r="H31">
            <v>9</v>
          </cell>
          <cell r="I31" t="str">
            <v>S</v>
          </cell>
          <cell r="J31">
            <v>18.720000000000002</v>
          </cell>
          <cell r="K31">
            <v>0</v>
          </cell>
        </row>
        <row r="32">
          <cell r="B32">
            <v>28.12857142857143</v>
          </cell>
          <cell r="C32">
            <v>32.700000000000003</v>
          </cell>
          <cell r="D32">
            <v>20.399999999999999</v>
          </cell>
          <cell r="E32">
            <v>62.214285714285715</v>
          </cell>
          <cell r="F32">
            <v>90</v>
          </cell>
          <cell r="G32">
            <v>47</v>
          </cell>
          <cell r="H32">
            <v>20.88</v>
          </cell>
          <cell r="I32" t="str">
            <v>L</v>
          </cell>
          <cell r="J32">
            <v>35.28</v>
          </cell>
          <cell r="K32">
            <v>0</v>
          </cell>
        </row>
        <row r="33">
          <cell r="B33">
            <v>28.153846153846153</v>
          </cell>
          <cell r="C33">
            <v>32.299999999999997</v>
          </cell>
          <cell r="D33">
            <v>20.7</v>
          </cell>
          <cell r="E33">
            <v>59</v>
          </cell>
          <cell r="F33">
            <v>89</v>
          </cell>
          <cell r="G33">
            <v>47</v>
          </cell>
          <cell r="H33">
            <v>24.48</v>
          </cell>
          <cell r="I33" t="str">
            <v>L</v>
          </cell>
          <cell r="J33">
            <v>38.880000000000003</v>
          </cell>
          <cell r="K33">
            <v>0</v>
          </cell>
        </row>
        <row r="34">
          <cell r="B34">
            <v>28.453846153846158</v>
          </cell>
          <cell r="C34">
            <v>32.6</v>
          </cell>
          <cell r="D34">
            <v>20.5</v>
          </cell>
          <cell r="E34">
            <v>57.692307692307693</v>
          </cell>
          <cell r="F34">
            <v>88</v>
          </cell>
          <cell r="G34">
            <v>43</v>
          </cell>
          <cell r="H34">
            <v>17.28</v>
          </cell>
          <cell r="I34" t="str">
            <v>NE</v>
          </cell>
          <cell r="J34">
            <v>32.04</v>
          </cell>
          <cell r="K34">
            <v>0</v>
          </cell>
        </row>
        <row r="35">
          <cell r="B35">
            <v>26.799999999999997</v>
          </cell>
          <cell r="C35">
            <v>30.6</v>
          </cell>
          <cell r="D35">
            <v>18.600000000000001</v>
          </cell>
          <cell r="E35">
            <v>60.07692307692308</v>
          </cell>
          <cell r="F35">
            <v>92</v>
          </cell>
          <cell r="G35">
            <v>42</v>
          </cell>
          <cell r="H35">
            <v>13.32</v>
          </cell>
          <cell r="I35" t="str">
            <v>NE</v>
          </cell>
          <cell r="J35">
            <v>28.08</v>
          </cell>
          <cell r="K35">
            <v>0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24.304166666666664</v>
          </cell>
          <cell r="C5">
            <v>31.1</v>
          </cell>
          <cell r="D5">
            <v>19</v>
          </cell>
          <cell r="E5">
            <v>80.833333333333329</v>
          </cell>
          <cell r="F5">
            <v>98</v>
          </cell>
          <cell r="G5">
            <v>53</v>
          </cell>
          <cell r="H5">
            <v>8.64</v>
          </cell>
          <cell r="I5" t="str">
            <v>N</v>
          </cell>
          <cell r="J5">
            <v>18.720000000000002</v>
          </cell>
          <cell r="K5">
            <v>0</v>
          </cell>
        </row>
        <row r="6">
          <cell r="B6">
            <v>25.762499999999992</v>
          </cell>
          <cell r="C6">
            <v>32.4</v>
          </cell>
          <cell r="D6">
            <v>20.8</v>
          </cell>
          <cell r="E6">
            <v>76.958333333333329</v>
          </cell>
          <cell r="F6">
            <v>96</v>
          </cell>
          <cell r="G6">
            <v>43</v>
          </cell>
          <cell r="H6">
            <v>18.720000000000002</v>
          </cell>
          <cell r="I6" t="str">
            <v>N</v>
          </cell>
          <cell r="J6">
            <v>33.119999999999997</v>
          </cell>
          <cell r="K6">
            <v>0</v>
          </cell>
        </row>
        <row r="7">
          <cell r="B7">
            <v>25.720833333333335</v>
          </cell>
          <cell r="C7">
            <v>32.9</v>
          </cell>
          <cell r="D7">
            <v>18.2</v>
          </cell>
          <cell r="E7">
            <v>70.125</v>
          </cell>
          <cell r="F7">
            <v>96</v>
          </cell>
          <cell r="G7">
            <v>36</v>
          </cell>
          <cell r="H7">
            <v>12.24</v>
          </cell>
          <cell r="I7" t="str">
            <v>NE</v>
          </cell>
          <cell r="J7">
            <v>22.68</v>
          </cell>
          <cell r="K7">
            <v>0</v>
          </cell>
        </row>
        <row r="8">
          <cell r="B8">
            <v>26.904166666666665</v>
          </cell>
          <cell r="C8">
            <v>32.6</v>
          </cell>
          <cell r="D8">
            <v>22.2</v>
          </cell>
          <cell r="E8">
            <v>67.791666666666671</v>
          </cell>
          <cell r="F8">
            <v>88</v>
          </cell>
          <cell r="G8">
            <v>47</v>
          </cell>
          <cell r="H8">
            <v>13.68</v>
          </cell>
          <cell r="I8" t="str">
            <v>NE</v>
          </cell>
          <cell r="J8">
            <v>29.16</v>
          </cell>
          <cell r="K8">
            <v>0</v>
          </cell>
        </row>
        <row r="9">
          <cell r="B9">
            <v>25.850000000000005</v>
          </cell>
          <cell r="C9">
            <v>31.7</v>
          </cell>
          <cell r="D9">
            <v>21.3</v>
          </cell>
          <cell r="E9">
            <v>77.291666666666671</v>
          </cell>
          <cell r="F9">
            <v>97</v>
          </cell>
          <cell r="G9">
            <v>51</v>
          </cell>
          <cell r="H9">
            <v>23.040000000000003</v>
          </cell>
          <cell r="I9" t="str">
            <v>NE</v>
          </cell>
          <cell r="J9">
            <v>46.800000000000004</v>
          </cell>
          <cell r="K9">
            <v>24.2</v>
          </cell>
        </row>
        <row r="10">
          <cell r="B10">
            <v>25.087500000000002</v>
          </cell>
          <cell r="C10">
            <v>30.6</v>
          </cell>
          <cell r="D10">
            <v>20.5</v>
          </cell>
          <cell r="E10">
            <v>77.083333333333329</v>
          </cell>
          <cell r="F10">
            <v>89</v>
          </cell>
          <cell r="G10">
            <v>54</v>
          </cell>
          <cell r="H10">
            <v>22.32</v>
          </cell>
          <cell r="I10" t="str">
            <v>N</v>
          </cell>
          <cell r="J10">
            <v>58.680000000000007</v>
          </cell>
          <cell r="K10">
            <v>9.1999999999999993</v>
          </cell>
        </row>
        <row r="11">
          <cell r="B11">
            <v>25.145833333333339</v>
          </cell>
          <cell r="C11">
            <v>31.5</v>
          </cell>
          <cell r="D11">
            <v>22</v>
          </cell>
          <cell r="E11">
            <v>79.083333333333329</v>
          </cell>
          <cell r="F11">
            <v>91</v>
          </cell>
          <cell r="G11">
            <v>56</v>
          </cell>
          <cell r="H11">
            <v>18.720000000000002</v>
          </cell>
          <cell r="I11" t="str">
            <v>NE</v>
          </cell>
          <cell r="J11">
            <v>36</v>
          </cell>
          <cell r="K11">
            <v>0.4</v>
          </cell>
        </row>
        <row r="12">
          <cell r="B12">
            <v>25.787500000000005</v>
          </cell>
          <cell r="C12">
            <v>31.2</v>
          </cell>
          <cell r="D12">
            <v>22.1</v>
          </cell>
          <cell r="E12">
            <v>74.541666666666671</v>
          </cell>
          <cell r="F12">
            <v>88</v>
          </cell>
          <cell r="G12">
            <v>55</v>
          </cell>
          <cell r="H12">
            <v>18.720000000000002</v>
          </cell>
          <cell r="I12" t="str">
            <v>NE</v>
          </cell>
          <cell r="J12">
            <v>35.64</v>
          </cell>
          <cell r="K12">
            <v>0.6</v>
          </cell>
        </row>
        <row r="13">
          <cell r="B13">
            <v>24.566666666666666</v>
          </cell>
          <cell r="C13">
            <v>28.3</v>
          </cell>
          <cell r="D13">
            <v>21.3</v>
          </cell>
          <cell r="E13">
            <v>80.083333333333329</v>
          </cell>
          <cell r="F13">
            <v>97</v>
          </cell>
          <cell r="G13">
            <v>60</v>
          </cell>
          <cell r="H13">
            <v>11.520000000000001</v>
          </cell>
          <cell r="I13" t="str">
            <v>NE</v>
          </cell>
          <cell r="J13">
            <v>34.56</v>
          </cell>
          <cell r="K13">
            <v>27.400000000000002</v>
          </cell>
        </row>
        <row r="14">
          <cell r="B14">
            <v>23.912499999999998</v>
          </cell>
          <cell r="C14">
            <v>31.1</v>
          </cell>
          <cell r="D14">
            <v>20.2</v>
          </cell>
          <cell r="E14">
            <v>83.708333333333329</v>
          </cell>
          <cell r="F14">
            <v>97</v>
          </cell>
          <cell r="G14">
            <v>53</v>
          </cell>
          <cell r="H14">
            <v>11.16</v>
          </cell>
          <cell r="I14" t="str">
            <v>N</v>
          </cell>
          <cell r="J14">
            <v>36</v>
          </cell>
          <cell r="K14">
            <v>0.4</v>
          </cell>
        </row>
        <row r="15">
          <cell r="B15">
            <v>24.412499999999994</v>
          </cell>
          <cell r="C15">
            <v>31.8</v>
          </cell>
          <cell r="D15">
            <v>19.8</v>
          </cell>
          <cell r="E15">
            <v>81.666666666666671</v>
          </cell>
          <cell r="F15">
            <v>93</v>
          </cell>
          <cell r="G15">
            <v>51</v>
          </cell>
          <cell r="H15">
            <v>28.44</v>
          </cell>
          <cell r="I15" t="str">
            <v>SE</v>
          </cell>
          <cell r="J15">
            <v>46.080000000000005</v>
          </cell>
          <cell r="K15">
            <v>8</v>
          </cell>
        </row>
        <row r="16">
          <cell r="B16">
            <v>24.529166666666665</v>
          </cell>
          <cell r="C16">
            <v>30</v>
          </cell>
          <cell r="D16">
            <v>19.8</v>
          </cell>
          <cell r="E16">
            <v>81.75</v>
          </cell>
          <cell r="F16">
            <v>95</v>
          </cell>
          <cell r="G16">
            <v>61</v>
          </cell>
          <cell r="H16">
            <v>14.4</v>
          </cell>
          <cell r="I16" t="str">
            <v>N</v>
          </cell>
          <cell r="J16">
            <v>46.080000000000005</v>
          </cell>
          <cell r="K16">
            <v>9.8000000000000007</v>
          </cell>
        </row>
        <row r="17">
          <cell r="B17">
            <v>24.658333333333328</v>
          </cell>
          <cell r="C17">
            <v>29.3</v>
          </cell>
          <cell r="D17">
            <v>21.4</v>
          </cell>
          <cell r="E17">
            <v>82.791666666666671</v>
          </cell>
          <cell r="F17">
            <v>93</v>
          </cell>
          <cell r="G17">
            <v>59</v>
          </cell>
          <cell r="H17">
            <v>14.04</v>
          </cell>
          <cell r="I17" t="str">
            <v>N</v>
          </cell>
          <cell r="J17">
            <v>30.96</v>
          </cell>
          <cell r="K17">
            <v>5.2</v>
          </cell>
        </row>
        <row r="18">
          <cell r="B18">
            <v>24.504166666666663</v>
          </cell>
          <cell r="C18">
            <v>29.7</v>
          </cell>
          <cell r="D18">
            <v>21.5</v>
          </cell>
          <cell r="E18">
            <v>85.125</v>
          </cell>
          <cell r="F18">
            <v>94</v>
          </cell>
          <cell r="G18">
            <v>66</v>
          </cell>
          <cell r="H18">
            <v>12.24</v>
          </cell>
          <cell r="I18" t="str">
            <v>N</v>
          </cell>
          <cell r="J18">
            <v>32.76</v>
          </cell>
          <cell r="K18">
            <v>0.8</v>
          </cell>
        </row>
        <row r="19">
          <cell r="B19">
            <v>23.337499999999995</v>
          </cell>
          <cell r="C19">
            <v>27.4</v>
          </cell>
          <cell r="D19">
            <v>20.6</v>
          </cell>
          <cell r="E19">
            <v>89.291666666666671</v>
          </cell>
          <cell r="F19">
            <v>98</v>
          </cell>
          <cell r="G19">
            <v>63</v>
          </cell>
          <cell r="H19">
            <v>14.76</v>
          </cell>
          <cell r="I19" t="str">
            <v>L</v>
          </cell>
          <cell r="J19">
            <v>34.92</v>
          </cell>
          <cell r="K19">
            <v>0.60000000000000009</v>
          </cell>
        </row>
        <row r="20">
          <cell r="B20">
            <v>25.095833333333331</v>
          </cell>
          <cell r="C20">
            <v>30.8</v>
          </cell>
          <cell r="D20">
            <v>21.4</v>
          </cell>
          <cell r="E20">
            <v>77.125</v>
          </cell>
          <cell r="F20">
            <v>95</v>
          </cell>
          <cell r="G20">
            <v>51</v>
          </cell>
          <cell r="H20">
            <v>11.879999999999999</v>
          </cell>
          <cell r="I20" t="str">
            <v>L</v>
          </cell>
          <cell r="J20">
            <v>19.8</v>
          </cell>
          <cell r="K20">
            <v>0.60000000000000009</v>
          </cell>
        </row>
        <row r="21">
          <cell r="B21">
            <v>25.754166666666666</v>
          </cell>
          <cell r="C21">
            <v>29.9</v>
          </cell>
          <cell r="D21">
            <v>23.2</v>
          </cell>
          <cell r="E21">
            <v>77.958333333333329</v>
          </cell>
          <cell r="F21">
            <v>88</v>
          </cell>
          <cell r="G21">
            <v>59</v>
          </cell>
          <cell r="H21">
            <v>15.48</v>
          </cell>
          <cell r="I21" t="str">
            <v>N</v>
          </cell>
          <cell r="J21">
            <v>37.440000000000005</v>
          </cell>
          <cell r="K21">
            <v>0.4</v>
          </cell>
        </row>
        <row r="22">
          <cell r="B22">
            <v>24.933333333333334</v>
          </cell>
          <cell r="C22">
            <v>30.9</v>
          </cell>
          <cell r="D22">
            <v>22</v>
          </cell>
          <cell r="E22">
            <v>82.291666666666671</v>
          </cell>
          <cell r="F22">
            <v>93</v>
          </cell>
          <cell r="G22">
            <v>59</v>
          </cell>
          <cell r="H22">
            <v>21.96</v>
          </cell>
          <cell r="I22" t="str">
            <v>N</v>
          </cell>
          <cell r="J22">
            <v>47.88</v>
          </cell>
          <cell r="K22">
            <v>20.8</v>
          </cell>
        </row>
        <row r="23">
          <cell r="B23">
            <v>25.454166666666666</v>
          </cell>
          <cell r="C23">
            <v>31</v>
          </cell>
          <cell r="D23">
            <v>22.1</v>
          </cell>
          <cell r="E23">
            <v>81.916666666666671</v>
          </cell>
          <cell r="F23">
            <v>96</v>
          </cell>
          <cell r="G23">
            <v>60</v>
          </cell>
          <cell r="H23">
            <v>12.6</v>
          </cell>
          <cell r="I23" t="str">
            <v>N</v>
          </cell>
          <cell r="J23">
            <v>29.52</v>
          </cell>
          <cell r="K23">
            <v>1.4</v>
          </cell>
        </row>
        <row r="24">
          <cell r="B24">
            <v>23.095833333333331</v>
          </cell>
          <cell r="C24">
            <v>30.4</v>
          </cell>
          <cell r="D24">
            <v>18.399999999999999</v>
          </cell>
          <cell r="E24">
            <v>87.5</v>
          </cell>
          <cell r="F24">
            <v>97</v>
          </cell>
          <cell r="G24">
            <v>62</v>
          </cell>
          <cell r="H24">
            <v>33.119999999999997</v>
          </cell>
          <cell r="I24" t="str">
            <v>L</v>
          </cell>
          <cell r="J24">
            <v>60.839999999999996</v>
          </cell>
          <cell r="K24">
            <v>35.600000000000009</v>
          </cell>
        </row>
        <row r="25">
          <cell r="B25">
            <v>20.55</v>
          </cell>
          <cell r="C25">
            <v>26.1</v>
          </cell>
          <cell r="D25">
            <v>17.5</v>
          </cell>
          <cell r="E25">
            <v>86.875</v>
          </cell>
          <cell r="F25">
            <v>98</v>
          </cell>
          <cell r="G25">
            <v>64</v>
          </cell>
          <cell r="H25">
            <v>15.120000000000001</v>
          </cell>
          <cell r="I25" t="str">
            <v>N</v>
          </cell>
          <cell r="J25">
            <v>27</v>
          </cell>
          <cell r="K25">
            <v>0.2</v>
          </cell>
        </row>
        <row r="26">
          <cell r="B26">
            <v>23.066666666666663</v>
          </cell>
          <cell r="C26">
            <v>30.3</v>
          </cell>
          <cell r="D26">
            <v>18.600000000000001</v>
          </cell>
          <cell r="E26">
            <v>78.375</v>
          </cell>
          <cell r="F26">
            <v>95</v>
          </cell>
          <cell r="G26">
            <v>48</v>
          </cell>
          <cell r="H26">
            <v>15.120000000000001</v>
          </cell>
          <cell r="I26" t="str">
            <v>SE</v>
          </cell>
          <cell r="J26">
            <v>24.48</v>
          </cell>
          <cell r="K26">
            <v>0</v>
          </cell>
        </row>
        <row r="27">
          <cell r="B27">
            <v>25.104166666666668</v>
          </cell>
          <cell r="C27">
            <v>32</v>
          </cell>
          <cell r="D27">
            <v>19.5</v>
          </cell>
          <cell r="E27">
            <v>66.916666666666671</v>
          </cell>
          <cell r="F27">
            <v>88</v>
          </cell>
          <cell r="G27">
            <v>39</v>
          </cell>
          <cell r="H27">
            <v>14.76</v>
          </cell>
          <cell r="I27" t="str">
            <v>SE</v>
          </cell>
          <cell r="J27">
            <v>25.2</v>
          </cell>
          <cell r="K27">
            <v>0</v>
          </cell>
        </row>
        <row r="28">
          <cell r="B28">
            <v>25.604166666666661</v>
          </cell>
          <cell r="C28">
            <v>32.299999999999997</v>
          </cell>
          <cell r="D28">
            <v>19.600000000000001</v>
          </cell>
          <cell r="E28">
            <v>60.416666666666664</v>
          </cell>
          <cell r="F28">
            <v>84</v>
          </cell>
          <cell r="G28">
            <v>32</v>
          </cell>
          <cell r="H28">
            <v>16.2</v>
          </cell>
          <cell r="I28" t="str">
            <v>SE</v>
          </cell>
          <cell r="J28">
            <v>40.32</v>
          </cell>
          <cell r="K28">
            <v>0</v>
          </cell>
        </row>
        <row r="29">
          <cell r="B29">
            <v>25.320833333333336</v>
          </cell>
          <cell r="C29">
            <v>32.799999999999997</v>
          </cell>
          <cell r="D29">
            <v>18.600000000000001</v>
          </cell>
          <cell r="E29">
            <v>58.666666666666664</v>
          </cell>
          <cell r="F29">
            <v>82</v>
          </cell>
          <cell r="G29">
            <v>32</v>
          </cell>
          <cell r="H29">
            <v>19.8</v>
          </cell>
          <cell r="I29" t="str">
            <v>L</v>
          </cell>
          <cell r="J29">
            <v>30.6</v>
          </cell>
          <cell r="K29">
            <v>0</v>
          </cell>
        </row>
        <row r="30">
          <cell r="B30">
            <v>26.158333333333335</v>
          </cell>
          <cell r="C30">
            <v>32.799999999999997</v>
          </cell>
          <cell r="D30">
            <v>18.8</v>
          </cell>
          <cell r="E30">
            <v>57.458333333333336</v>
          </cell>
          <cell r="F30">
            <v>85</v>
          </cell>
          <cell r="G30">
            <v>34</v>
          </cell>
          <cell r="H30">
            <v>19.440000000000001</v>
          </cell>
          <cell r="I30" t="str">
            <v>SE</v>
          </cell>
          <cell r="J30">
            <v>31.319999999999997</v>
          </cell>
          <cell r="K30">
            <v>0</v>
          </cell>
        </row>
        <row r="31">
          <cell r="B31">
            <v>25.858333333333331</v>
          </cell>
          <cell r="C31">
            <v>33</v>
          </cell>
          <cell r="D31">
            <v>19</v>
          </cell>
          <cell r="E31">
            <v>62</v>
          </cell>
          <cell r="F31">
            <v>88</v>
          </cell>
          <cell r="G31">
            <v>37</v>
          </cell>
          <cell r="H31">
            <v>17.64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26.474999999999998</v>
          </cell>
          <cell r="C32">
            <v>32.700000000000003</v>
          </cell>
          <cell r="D32">
            <v>21</v>
          </cell>
          <cell r="E32">
            <v>67.833333333333329</v>
          </cell>
          <cell r="F32">
            <v>88</v>
          </cell>
          <cell r="G32">
            <v>44</v>
          </cell>
          <cell r="H32">
            <v>18.36</v>
          </cell>
          <cell r="I32" t="str">
            <v>L</v>
          </cell>
          <cell r="J32">
            <v>32.04</v>
          </cell>
          <cell r="K32">
            <v>0</v>
          </cell>
        </row>
        <row r="33">
          <cell r="B33">
            <v>26.633333333333329</v>
          </cell>
          <cell r="C33">
            <v>32.6</v>
          </cell>
          <cell r="D33">
            <v>22.6</v>
          </cell>
          <cell r="E33">
            <v>67.541666666666671</v>
          </cell>
          <cell r="F33">
            <v>87</v>
          </cell>
          <cell r="G33">
            <v>43</v>
          </cell>
          <cell r="H33">
            <v>21.96</v>
          </cell>
          <cell r="I33" t="str">
            <v>L</v>
          </cell>
          <cell r="J33">
            <v>37.080000000000005</v>
          </cell>
          <cell r="K33">
            <v>0</v>
          </cell>
        </row>
        <row r="34">
          <cell r="B34">
            <v>27.037500000000009</v>
          </cell>
          <cell r="C34">
            <v>33</v>
          </cell>
          <cell r="D34">
            <v>22.9</v>
          </cell>
          <cell r="E34">
            <v>61.25</v>
          </cell>
          <cell r="F34">
            <v>76</v>
          </cell>
          <cell r="G34">
            <v>36</v>
          </cell>
          <cell r="H34">
            <v>21.240000000000002</v>
          </cell>
          <cell r="I34" t="str">
            <v>L</v>
          </cell>
          <cell r="J34">
            <v>40.680000000000007</v>
          </cell>
          <cell r="K34">
            <v>0</v>
          </cell>
        </row>
        <row r="35">
          <cell r="B35">
            <v>26.616666666666664</v>
          </cell>
          <cell r="C35">
            <v>32.1</v>
          </cell>
          <cell r="D35">
            <v>22.1</v>
          </cell>
          <cell r="E35">
            <v>58.958333333333336</v>
          </cell>
          <cell r="F35">
            <v>77</v>
          </cell>
          <cell r="G35">
            <v>36</v>
          </cell>
          <cell r="H35">
            <v>21.96</v>
          </cell>
          <cell r="I35" t="str">
            <v>L</v>
          </cell>
          <cell r="J35">
            <v>35.64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24.700000000000003</v>
          </cell>
          <cell r="C5">
            <v>31</v>
          </cell>
          <cell r="D5">
            <v>22.1</v>
          </cell>
          <cell r="E5">
            <v>83.2</v>
          </cell>
          <cell r="F5">
            <v>100</v>
          </cell>
          <cell r="G5">
            <v>53</v>
          </cell>
          <cell r="H5">
            <v>14.76</v>
          </cell>
          <cell r="I5" t="str">
            <v>NO</v>
          </cell>
          <cell r="J5">
            <v>38.159999999999997</v>
          </cell>
          <cell r="K5">
            <v>18.2</v>
          </cell>
        </row>
        <row r="6">
          <cell r="B6">
            <v>23.829166666666666</v>
          </cell>
          <cell r="C6">
            <v>28.9</v>
          </cell>
          <cell r="D6">
            <v>21.7</v>
          </cell>
          <cell r="E6">
            <v>85.1</v>
          </cell>
          <cell r="F6">
            <v>100</v>
          </cell>
          <cell r="G6">
            <v>66</v>
          </cell>
          <cell r="H6">
            <v>16.2</v>
          </cell>
          <cell r="I6" t="str">
            <v>NO</v>
          </cell>
          <cell r="J6">
            <v>30.96</v>
          </cell>
          <cell r="K6">
            <v>3.1999999999999997</v>
          </cell>
        </row>
        <row r="7">
          <cell r="B7">
            <v>23.729166666666668</v>
          </cell>
          <cell r="C7">
            <v>30.5</v>
          </cell>
          <cell r="D7">
            <v>20.7</v>
          </cell>
          <cell r="E7">
            <v>84.695652173913047</v>
          </cell>
          <cell r="F7">
            <v>100</v>
          </cell>
          <cell r="G7">
            <v>53</v>
          </cell>
          <cell r="H7">
            <v>14.4</v>
          </cell>
          <cell r="I7" t="str">
            <v>NO</v>
          </cell>
          <cell r="J7">
            <v>37.080000000000005</v>
          </cell>
          <cell r="K7">
            <v>0</v>
          </cell>
        </row>
        <row r="8">
          <cell r="B8">
            <v>24.270833333333329</v>
          </cell>
          <cell r="C8">
            <v>30.8</v>
          </cell>
          <cell r="D8">
            <v>20.7</v>
          </cell>
          <cell r="E8">
            <v>78.375</v>
          </cell>
          <cell r="F8">
            <v>100</v>
          </cell>
          <cell r="G8">
            <v>58</v>
          </cell>
          <cell r="H8">
            <v>12.96</v>
          </cell>
          <cell r="I8" t="str">
            <v>NO</v>
          </cell>
          <cell r="J8">
            <v>32.76</v>
          </cell>
          <cell r="K8">
            <v>2</v>
          </cell>
        </row>
        <row r="9">
          <cell r="B9">
            <v>25.887500000000003</v>
          </cell>
          <cell r="C9">
            <v>32.1</v>
          </cell>
          <cell r="D9">
            <v>21.5</v>
          </cell>
          <cell r="E9">
            <v>71.375</v>
          </cell>
          <cell r="F9">
            <v>94</v>
          </cell>
          <cell r="G9">
            <v>45</v>
          </cell>
          <cell r="H9">
            <v>11.520000000000001</v>
          </cell>
          <cell r="I9" t="str">
            <v>NO</v>
          </cell>
          <cell r="J9">
            <v>25.92</v>
          </cell>
          <cell r="K9">
            <v>0</v>
          </cell>
        </row>
        <row r="10">
          <cell r="B10">
            <v>26.729166666666661</v>
          </cell>
          <cell r="C10">
            <v>33.5</v>
          </cell>
          <cell r="D10">
            <v>21.7</v>
          </cell>
          <cell r="E10">
            <v>70.375</v>
          </cell>
          <cell r="F10">
            <v>97</v>
          </cell>
          <cell r="G10">
            <v>38</v>
          </cell>
          <cell r="H10">
            <v>10.8</v>
          </cell>
          <cell r="I10" t="str">
            <v>NO</v>
          </cell>
          <cell r="J10">
            <v>24.48</v>
          </cell>
          <cell r="K10">
            <v>0</v>
          </cell>
        </row>
        <row r="11">
          <cell r="B11">
            <v>26.004166666666666</v>
          </cell>
          <cell r="C11">
            <v>33.1</v>
          </cell>
          <cell r="D11">
            <v>21.8</v>
          </cell>
          <cell r="E11">
            <v>72.333333333333329</v>
          </cell>
          <cell r="F11">
            <v>91</v>
          </cell>
          <cell r="G11">
            <v>42</v>
          </cell>
          <cell r="H11">
            <v>16.559999999999999</v>
          </cell>
          <cell r="I11" t="str">
            <v>NO</v>
          </cell>
          <cell r="J11">
            <v>28.44</v>
          </cell>
          <cell r="K11">
            <v>0</v>
          </cell>
        </row>
        <row r="12">
          <cell r="B12">
            <v>26.570833333333326</v>
          </cell>
          <cell r="C12">
            <v>34.200000000000003</v>
          </cell>
          <cell r="D12">
            <v>21.7</v>
          </cell>
          <cell r="E12">
            <v>72.25</v>
          </cell>
          <cell r="F12">
            <v>98</v>
          </cell>
          <cell r="G12">
            <v>40</v>
          </cell>
          <cell r="H12">
            <v>15.48</v>
          </cell>
          <cell r="I12" t="str">
            <v>NO</v>
          </cell>
          <cell r="J12">
            <v>36</v>
          </cell>
          <cell r="K12">
            <v>0</v>
          </cell>
        </row>
        <row r="13">
          <cell r="B13">
            <v>25.779166666666665</v>
          </cell>
          <cell r="C13">
            <v>34.5</v>
          </cell>
          <cell r="D13">
            <v>21.9</v>
          </cell>
          <cell r="E13">
            <v>76.166666666666671</v>
          </cell>
          <cell r="F13">
            <v>96</v>
          </cell>
          <cell r="G13">
            <v>39</v>
          </cell>
          <cell r="H13">
            <v>13.32</v>
          </cell>
          <cell r="I13" t="str">
            <v>O</v>
          </cell>
          <cell r="J13">
            <v>56.519999999999996</v>
          </cell>
          <cell r="K13">
            <v>5.6</v>
          </cell>
        </row>
        <row r="14">
          <cell r="B14">
            <v>26.183333333333326</v>
          </cell>
          <cell r="C14">
            <v>32.9</v>
          </cell>
          <cell r="D14">
            <v>21</v>
          </cell>
          <cell r="E14">
            <v>76.291666666666671</v>
          </cell>
          <cell r="F14">
            <v>100</v>
          </cell>
          <cell r="G14">
            <v>47</v>
          </cell>
          <cell r="H14">
            <v>8.64</v>
          </cell>
          <cell r="I14" t="str">
            <v>SO</v>
          </cell>
          <cell r="J14">
            <v>20.52</v>
          </cell>
          <cell r="K14">
            <v>0.2</v>
          </cell>
        </row>
        <row r="15">
          <cell r="B15">
            <v>26.562500000000004</v>
          </cell>
          <cell r="C15">
            <v>32.6</v>
          </cell>
          <cell r="D15">
            <v>21.4</v>
          </cell>
          <cell r="E15">
            <v>67.333333333333329</v>
          </cell>
          <cell r="F15">
            <v>87</v>
          </cell>
          <cell r="G15">
            <v>42</v>
          </cell>
          <cell r="H15">
            <v>13.68</v>
          </cell>
          <cell r="I15" t="str">
            <v>O</v>
          </cell>
          <cell r="J15">
            <v>26.64</v>
          </cell>
          <cell r="K15">
            <v>0</v>
          </cell>
        </row>
        <row r="16">
          <cell r="B16">
            <v>25.858333333333338</v>
          </cell>
          <cell r="C16">
            <v>34.200000000000003</v>
          </cell>
          <cell r="D16">
            <v>21.4</v>
          </cell>
          <cell r="E16">
            <v>74.166666666666671</v>
          </cell>
          <cell r="F16">
            <v>98</v>
          </cell>
          <cell r="G16">
            <v>33</v>
          </cell>
          <cell r="H16">
            <v>11.520000000000001</v>
          </cell>
          <cell r="I16" t="str">
            <v>SO</v>
          </cell>
          <cell r="J16">
            <v>44.28</v>
          </cell>
          <cell r="K16">
            <v>1</v>
          </cell>
        </row>
        <row r="17">
          <cell r="B17">
            <v>24.612500000000001</v>
          </cell>
          <cell r="C17">
            <v>32.5</v>
          </cell>
          <cell r="D17">
            <v>21.3</v>
          </cell>
          <cell r="E17">
            <v>81.125</v>
          </cell>
          <cell r="F17">
            <v>100</v>
          </cell>
          <cell r="G17">
            <v>41</v>
          </cell>
          <cell r="H17">
            <v>14.4</v>
          </cell>
          <cell r="I17" t="str">
            <v>NO</v>
          </cell>
          <cell r="J17">
            <v>42.12</v>
          </cell>
          <cell r="K17">
            <v>7.6000000000000005</v>
          </cell>
        </row>
        <row r="18">
          <cell r="B18">
            <v>24.583333333333332</v>
          </cell>
          <cell r="C18">
            <v>30.3</v>
          </cell>
          <cell r="D18">
            <v>22.5</v>
          </cell>
          <cell r="E18">
            <v>84.041666666666671</v>
          </cell>
          <cell r="F18">
            <v>96</v>
          </cell>
          <cell r="G18">
            <v>59</v>
          </cell>
          <cell r="H18">
            <v>12.96</v>
          </cell>
          <cell r="I18" t="str">
            <v>O</v>
          </cell>
          <cell r="J18">
            <v>24.840000000000003</v>
          </cell>
          <cell r="K18">
            <v>1.8</v>
          </cell>
        </row>
        <row r="19">
          <cell r="B19">
            <v>25.208333333333329</v>
          </cell>
          <cell r="C19">
            <v>33.5</v>
          </cell>
          <cell r="D19">
            <v>21.7</v>
          </cell>
          <cell r="E19">
            <v>80.375</v>
          </cell>
          <cell r="F19">
            <v>100</v>
          </cell>
          <cell r="G19">
            <v>47</v>
          </cell>
          <cell r="H19">
            <v>27</v>
          </cell>
          <cell r="I19" t="str">
            <v>NO</v>
          </cell>
          <cell r="J19">
            <v>49.32</v>
          </cell>
          <cell r="K19">
            <v>0</v>
          </cell>
        </row>
        <row r="20">
          <cell r="B20">
            <v>25.508333333333329</v>
          </cell>
          <cell r="C20">
            <v>33.1</v>
          </cell>
          <cell r="D20">
            <v>21</v>
          </cell>
          <cell r="E20">
            <v>76.227272727272734</v>
          </cell>
          <cell r="F20">
            <v>100</v>
          </cell>
          <cell r="G20">
            <v>45</v>
          </cell>
          <cell r="H20">
            <v>7.2</v>
          </cell>
          <cell r="I20" t="str">
            <v>O</v>
          </cell>
          <cell r="J20">
            <v>23.400000000000002</v>
          </cell>
          <cell r="K20">
            <v>0</v>
          </cell>
        </row>
        <row r="21">
          <cell r="B21">
            <v>25.975000000000005</v>
          </cell>
          <cell r="C21">
            <v>34.299999999999997</v>
          </cell>
          <cell r="D21">
            <v>22.2</v>
          </cell>
          <cell r="E21">
            <v>78.625</v>
          </cell>
          <cell r="F21">
            <v>97</v>
          </cell>
          <cell r="G21">
            <v>44</v>
          </cell>
          <cell r="H21">
            <v>7.9200000000000008</v>
          </cell>
          <cell r="I21" t="str">
            <v>SO</v>
          </cell>
          <cell r="J21">
            <v>33.119999999999997</v>
          </cell>
          <cell r="K21">
            <v>8.4</v>
          </cell>
        </row>
        <row r="22">
          <cell r="B22">
            <v>24.708333333333329</v>
          </cell>
          <cell r="C22">
            <v>33.200000000000003</v>
          </cell>
          <cell r="D22">
            <v>22</v>
          </cell>
          <cell r="E22">
            <v>85.761904761904759</v>
          </cell>
          <cell r="F22">
            <v>100</v>
          </cell>
          <cell r="G22">
            <v>46</v>
          </cell>
          <cell r="H22">
            <v>25.56</v>
          </cell>
          <cell r="I22" t="str">
            <v>O</v>
          </cell>
          <cell r="J22">
            <v>50.4</v>
          </cell>
          <cell r="K22">
            <v>10.600000000000001</v>
          </cell>
        </row>
        <row r="23">
          <cell r="B23">
            <v>26.166666666666668</v>
          </cell>
          <cell r="C23">
            <v>32.4</v>
          </cell>
          <cell r="D23">
            <v>22</v>
          </cell>
          <cell r="E23">
            <v>75.166666666666671</v>
          </cell>
          <cell r="F23">
            <v>100</v>
          </cell>
          <cell r="G23">
            <v>48</v>
          </cell>
          <cell r="H23">
            <v>8.64</v>
          </cell>
          <cell r="I23" t="str">
            <v>NO</v>
          </cell>
          <cell r="J23">
            <v>19.8</v>
          </cell>
          <cell r="K23">
            <v>0.2</v>
          </cell>
        </row>
        <row r="24">
          <cell r="B24">
            <v>24.954166666666669</v>
          </cell>
          <cell r="C24">
            <v>33.1</v>
          </cell>
          <cell r="D24">
            <v>21</v>
          </cell>
          <cell r="E24">
            <v>85.166666666666671</v>
          </cell>
          <cell r="F24">
            <v>100</v>
          </cell>
          <cell r="G24">
            <v>51</v>
          </cell>
          <cell r="H24">
            <v>18.36</v>
          </cell>
          <cell r="I24" t="str">
            <v>NO</v>
          </cell>
          <cell r="J24">
            <v>50.04</v>
          </cell>
          <cell r="K24">
            <v>9.1999999999999993</v>
          </cell>
        </row>
        <row r="25">
          <cell r="B25">
            <v>22.795833333333338</v>
          </cell>
          <cell r="C25">
            <v>27.7</v>
          </cell>
          <cell r="D25">
            <v>19.8</v>
          </cell>
          <cell r="E25">
            <v>81.666666666666671</v>
          </cell>
          <cell r="F25">
            <v>96</v>
          </cell>
          <cell r="G25">
            <v>56</v>
          </cell>
          <cell r="H25">
            <v>14.76</v>
          </cell>
          <cell r="I25" t="str">
            <v>SO</v>
          </cell>
          <cell r="J25">
            <v>24.840000000000003</v>
          </cell>
          <cell r="K25">
            <v>2.6</v>
          </cell>
        </row>
        <row r="26">
          <cell r="B26">
            <v>23.091666666666669</v>
          </cell>
          <cell r="C26">
            <v>26.8</v>
          </cell>
          <cell r="D26">
            <v>21</v>
          </cell>
          <cell r="E26">
            <v>80.666666666666671</v>
          </cell>
          <cell r="F26">
            <v>96</v>
          </cell>
          <cell r="G26">
            <v>64</v>
          </cell>
          <cell r="H26">
            <v>7.2</v>
          </cell>
          <cell r="I26" t="str">
            <v>SO</v>
          </cell>
          <cell r="J26">
            <v>19.079999999999998</v>
          </cell>
          <cell r="K26">
            <v>0.2</v>
          </cell>
        </row>
        <row r="27">
          <cell r="B27">
            <v>24.320833333333336</v>
          </cell>
          <cell r="C27">
            <v>31.8</v>
          </cell>
          <cell r="D27">
            <v>18.3</v>
          </cell>
          <cell r="E27">
            <v>73.913043478260875</v>
          </cell>
          <cell r="F27">
            <v>100</v>
          </cell>
          <cell r="G27">
            <v>43</v>
          </cell>
          <cell r="H27">
            <v>12.24</v>
          </cell>
          <cell r="I27" t="str">
            <v>SO</v>
          </cell>
          <cell r="J27">
            <v>29.16</v>
          </cell>
          <cell r="K27">
            <v>0</v>
          </cell>
        </row>
        <row r="28">
          <cell r="B28">
            <v>25.354166666666661</v>
          </cell>
          <cell r="C28">
            <v>32.700000000000003</v>
          </cell>
          <cell r="D28">
            <v>19.399999999999999</v>
          </cell>
          <cell r="E28">
            <v>71.75</v>
          </cell>
          <cell r="F28">
            <v>92</v>
          </cell>
          <cell r="G28">
            <v>42</v>
          </cell>
          <cell r="H28">
            <v>11.520000000000001</v>
          </cell>
          <cell r="I28" t="str">
            <v>O</v>
          </cell>
          <cell r="J28">
            <v>20.88</v>
          </cell>
          <cell r="K28">
            <v>0</v>
          </cell>
        </row>
        <row r="29">
          <cell r="B29">
            <v>26.062499999999996</v>
          </cell>
          <cell r="C29">
            <v>32.700000000000003</v>
          </cell>
          <cell r="D29">
            <v>19.8</v>
          </cell>
          <cell r="E29">
            <v>68.666666666666671</v>
          </cell>
          <cell r="F29">
            <v>96</v>
          </cell>
          <cell r="G29">
            <v>42</v>
          </cell>
          <cell r="H29">
            <v>11.520000000000001</v>
          </cell>
          <cell r="I29" t="str">
            <v>SO</v>
          </cell>
          <cell r="J29">
            <v>22.68</v>
          </cell>
          <cell r="K29">
            <v>0</v>
          </cell>
        </row>
        <row r="30">
          <cell r="B30">
            <v>25.941666666666674</v>
          </cell>
          <cell r="C30">
            <v>33.799999999999997</v>
          </cell>
          <cell r="D30">
            <v>19.899999999999999</v>
          </cell>
          <cell r="E30">
            <v>69.416666666666671</v>
          </cell>
          <cell r="F30">
            <v>95</v>
          </cell>
          <cell r="G30">
            <v>37</v>
          </cell>
          <cell r="H30">
            <v>12.96</v>
          </cell>
          <cell r="I30" t="str">
            <v>O</v>
          </cell>
          <cell r="J30">
            <v>27.720000000000002</v>
          </cell>
          <cell r="K30">
            <v>0</v>
          </cell>
        </row>
        <row r="31">
          <cell r="B31">
            <v>26.2</v>
          </cell>
          <cell r="C31">
            <v>32.6</v>
          </cell>
          <cell r="D31">
            <v>21</v>
          </cell>
          <cell r="E31">
            <v>71.125</v>
          </cell>
          <cell r="F31">
            <v>91</v>
          </cell>
          <cell r="G31">
            <v>44</v>
          </cell>
          <cell r="H31">
            <v>15.120000000000001</v>
          </cell>
          <cell r="I31" t="str">
            <v>SO</v>
          </cell>
          <cell r="J31">
            <v>26.28</v>
          </cell>
          <cell r="K31">
            <v>0</v>
          </cell>
        </row>
        <row r="32">
          <cell r="B32">
            <v>25.620833333333326</v>
          </cell>
          <cell r="C32">
            <v>31.8</v>
          </cell>
          <cell r="D32">
            <v>21.7</v>
          </cell>
          <cell r="E32">
            <v>74.458333333333329</v>
          </cell>
          <cell r="F32">
            <v>93</v>
          </cell>
          <cell r="G32">
            <v>46</v>
          </cell>
          <cell r="H32">
            <v>12.96</v>
          </cell>
          <cell r="I32" t="str">
            <v>SO</v>
          </cell>
          <cell r="J32">
            <v>28.08</v>
          </cell>
          <cell r="K32">
            <v>1.4</v>
          </cell>
        </row>
        <row r="33">
          <cell r="B33">
            <v>25.999999999999996</v>
          </cell>
          <cell r="C33">
            <v>32.700000000000003</v>
          </cell>
          <cell r="D33">
            <v>21.3</v>
          </cell>
          <cell r="E33">
            <v>72.875</v>
          </cell>
          <cell r="F33">
            <v>100</v>
          </cell>
          <cell r="G33">
            <v>41</v>
          </cell>
          <cell r="H33">
            <v>16.559999999999999</v>
          </cell>
          <cell r="I33" t="str">
            <v>SO</v>
          </cell>
          <cell r="J33">
            <v>25.92</v>
          </cell>
          <cell r="K33">
            <v>0.2</v>
          </cell>
        </row>
        <row r="34">
          <cell r="B34">
            <v>26.291666666666668</v>
          </cell>
          <cell r="C34">
            <v>33.200000000000003</v>
          </cell>
          <cell r="D34">
            <v>20.7</v>
          </cell>
          <cell r="E34">
            <v>65.916666666666671</v>
          </cell>
          <cell r="F34">
            <v>89</v>
          </cell>
          <cell r="G34">
            <v>34</v>
          </cell>
          <cell r="H34">
            <v>12.96</v>
          </cell>
          <cell r="I34" t="str">
            <v>O</v>
          </cell>
          <cell r="J34">
            <v>22.68</v>
          </cell>
          <cell r="K34">
            <v>0</v>
          </cell>
        </row>
        <row r="35">
          <cell r="B35">
            <v>25.408333333333331</v>
          </cell>
          <cell r="C35">
            <v>33.6</v>
          </cell>
          <cell r="D35">
            <v>18.2</v>
          </cell>
          <cell r="E35">
            <v>63.875</v>
          </cell>
          <cell r="F35">
            <v>92</v>
          </cell>
          <cell r="G35">
            <v>29</v>
          </cell>
          <cell r="H35">
            <v>10.8</v>
          </cell>
          <cell r="I35" t="str">
            <v>SO</v>
          </cell>
          <cell r="J35">
            <v>20.16</v>
          </cell>
          <cell r="K35">
            <v>0</v>
          </cell>
        </row>
        <row r="36">
          <cell r="I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22.6875</v>
          </cell>
          <cell r="C5">
            <v>26.3</v>
          </cell>
          <cell r="D5">
            <v>20.3</v>
          </cell>
          <cell r="E5">
            <v>82.791666666666671</v>
          </cell>
          <cell r="F5">
            <v>93</v>
          </cell>
          <cell r="G5">
            <v>64</v>
          </cell>
          <cell r="H5">
            <v>19.440000000000001</v>
          </cell>
          <cell r="I5" t="str">
            <v>S</v>
          </cell>
          <cell r="J5">
            <v>42.84</v>
          </cell>
          <cell r="K5">
            <v>0</v>
          </cell>
        </row>
        <row r="6">
          <cell r="B6">
            <v>23.120833333333337</v>
          </cell>
          <cell r="C6">
            <v>29.5</v>
          </cell>
          <cell r="D6">
            <v>20.7</v>
          </cell>
          <cell r="E6">
            <v>81.625</v>
          </cell>
          <cell r="F6">
            <v>92</v>
          </cell>
          <cell r="G6">
            <v>58</v>
          </cell>
          <cell r="H6">
            <v>16.920000000000002</v>
          </cell>
          <cell r="I6" t="str">
            <v>S</v>
          </cell>
          <cell r="J6">
            <v>42.12</v>
          </cell>
          <cell r="K6">
            <v>0.2</v>
          </cell>
        </row>
        <row r="7">
          <cell r="B7">
            <v>21.950000000000003</v>
          </cell>
          <cell r="C7">
            <v>29.2</v>
          </cell>
          <cell r="D7">
            <v>18.600000000000001</v>
          </cell>
          <cell r="E7">
            <v>80.833333333333329</v>
          </cell>
          <cell r="F7">
            <v>93</v>
          </cell>
          <cell r="G7">
            <v>53</v>
          </cell>
          <cell r="H7">
            <v>15.120000000000001</v>
          </cell>
          <cell r="I7" t="str">
            <v>NE</v>
          </cell>
          <cell r="J7">
            <v>32.4</v>
          </cell>
          <cell r="K7">
            <v>2.6</v>
          </cell>
        </row>
        <row r="8">
          <cell r="B8">
            <v>23.041666666666661</v>
          </cell>
          <cell r="C8">
            <v>30.2</v>
          </cell>
          <cell r="D8">
            <v>19.3</v>
          </cell>
          <cell r="E8">
            <v>77.833333333333329</v>
          </cell>
          <cell r="F8">
            <v>92</v>
          </cell>
          <cell r="G8">
            <v>48</v>
          </cell>
          <cell r="H8">
            <v>21.6</v>
          </cell>
          <cell r="I8" t="str">
            <v>SO</v>
          </cell>
          <cell r="J8">
            <v>37.080000000000005</v>
          </cell>
          <cell r="K8">
            <v>0.8</v>
          </cell>
        </row>
        <row r="9">
          <cell r="B9">
            <v>23.112499999999994</v>
          </cell>
          <cell r="C9">
            <v>30.2</v>
          </cell>
          <cell r="D9">
            <v>18.7</v>
          </cell>
          <cell r="E9">
            <v>78.916666666666671</v>
          </cell>
          <cell r="F9">
            <v>94</v>
          </cell>
          <cell r="G9">
            <v>46</v>
          </cell>
          <cell r="H9">
            <v>19.079999999999998</v>
          </cell>
          <cell r="I9" t="str">
            <v>SO</v>
          </cell>
          <cell r="J9">
            <v>41.4</v>
          </cell>
          <cell r="K9">
            <v>48.2</v>
          </cell>
        </row>
        <row r="10">
          <cell r="B10">
            <v>24.083333333333339</v>
          </cell>
          <cell r="C10">
            <v>30.3</v>
          </cell>
          <cell r="D10">
            <v>20.6</v>
          </cell>
          <cell r="E10">
            <v>74.708333333333329</v>
          </cell>
          <cell r="F10">
            <v>91</v>
          </cell>
          <cell r="G10">
            <v>42</v>
          </cell>
          <cell r="H10">
            <v>19.440000000000001</v>
          </cell>
          <cell r="I10" t="str">
            <v>SO</v>
          </cell>
          <cell r="J10">
            <v>38.159999999999997</v>
          </cell>
          <cell r="K10">
            <v>0.8</v>
          </cell>
        </row>
        <row r="11">
          <cell r="B11">
            <v>23.470833333333331</v>
          </cell>
          <cell r="C11">
            <v>29.9</v>
          </cell>
          <cell r="D11">
            <v>20.8</v>
          </cell>
          <cell r="E11">
            <v>77.083333333333329</v>
          </cell>
          <cell r="F11">
            <v>90</v>
          </cell>
          <cell r="G11">
            <v>51</v>
          </cell>
          <cell r="H11">
            <v>19.8</v>
          </cell>
          <cell r="I11" t="str">
            <v>SO</v>
          </cell>
          <cell r="J11">
            <v>35.28</v>
          </cell>
          <cell r="K11">
            <v>0</v>
          </cell>
        </row>
        <row r="12">
          <cell r="B12">
            <v>24.137500000000003</v>
          </cell>
          <cell r="C12">
            <v>31.4</v>
          </cell>
          <cell r="D12">
            <v>20.2</v>
          </cell>
          <cell r="E12">
            <v>72.916666666666671</v>
          </cell>
          <cell r="F12">
            <v>86</v>
          </cell>
          <cell r="G12">
            <v>43</v>
          </cell>
          <cell r="H12">
            <v>16.559999999999999</v>
          </cell>
          <cell r="I12" t="str">
            <v>SO</v>
          </cell>
          <cell r="J12">
            <v>30.96</v>
          </cell>
          <cell r="K12">
            <v>0</v>
          </cell>
        </row>
        <row r="13">
          <cell r="B13">
            <v>23.904166666666669</v>
          </cell>
          <cell r="C13">
            <v>31.4</v>
          </cell>
          <cell r="D13">
            <v>20.5</v>
          </cell>
          <cell r="E13">
            <v>74.208333333333329</v>
          </cell>
          <cell r="F13">
            <v>93</v>
          </cell>
          <cell r="G13">
            <v>37</v>
          </cell>
          <cell r="H13">
            <v>20.52</v>
          </cell>
          <cell r="I13" t="str">
            <v>SO</v>
          </cell>
          <cell r="J13">
            <v>44.64</v>
          </cell>
          <cell r="K13">
            <v>20</v>
          </cell>
        </row>
        <row r="14">
          <cell r="B14">
            <v>23.716666666666669</v>
          </cell>
          <cell r="C14">
            <v>30</v>
          </cell>
          <cell r="D14">
            <v>20.100000000000001</v>
          </cell>
          <cell r="E14">
            <v>78.958333333333329</v>
          </cell>
          <cell r="F14">
            <v>94</v>
          </cell>
          <cell r="G14">
            <v>51</v>
          </cell>
          <cell r="H14">
            <v>12.24</v>
          </cell>
          <cell r="I14" t="str">
            <v>NE</v>
          </cell>
          <cell r="J14">
            <v>24.840000000000003</v>
          </cell>
          <cell r="K14">
            <v>0.4</v>
          </cell>
        </row>
        <row r="15">
          <cell r="B15">
            <v>24.349999999999994</v>
          </cell>
          <cell r="C15">
            <v>30.3</v>
          </cell>
          <cell r="D15">
            <v>19.600000000000001</v>
          </cell>
          <cell r="E15">
            <v>72.583333333333329</v>
          </cell>
          <cell r="F15">
            <v>91</v>
          </cell>
          <cell r="G15">
            <v>38</v>
          </cell>
          <cell r="H15">
            <v>15.120000000000001</v>
          </cell>
          <cell r="I15" t="str">
            <v>O</v>
          </cell>
          <cell r="J15">
            <v>29.52</v>
          </cell>
          <cell r="K15">
            <v>0</v>
          </cell>
        </row>
        <row r="16">
          <cell r="B16">
            <v>23.370833333333326</v>
          </cell>
          <cell r="C16">
            <v>30.9</v>
          </cell>
          <cell r="D16">
            <v>20.3</v>
          </cell>
          <cell r="E16">
            <v>75.916666666666671</v>
          </cell>
          <cell r="F16">
            <v>91</v>
          </cell>
          <cell r="G16">
            <v>43</v>
          </cell>
          <cell r="H16">
            <v>12.6</v>
          </cell>
          <cell r="I16" t="str">
            <v>O</v>
          </cell>
          <cell r="J16">
            <v>37.440000000000005</v>
          </cell>
          <cell r="K16">
            <v>2</v>
          </cell>
        </row>
        <row r="17">
          <cell r="B17">
            <v>22.525000000000002</v>
          </cell>
          <cell r="C17">
            <v>29.7</v>
          </cell>
          <cell r="D17">
            <v>19.8</v>
          </cell>
          <cell r="E17">
            <v>80.458333333333329</v>
          </cell>
          <cell r="F17">
            <v>92</v>
          </cell>
          <cell r="G17">
            <v>52</v>
          </cell>
          <cell r="H17">
            <v>15.48</v>
          </cell>
          <cell r="I17" t="str">
            <v>S</v>
          </cell>
          <cell r="J17">
            <v>42.12</v>
          </cell>
          <cell r="K17">
            <v>66.400000000000006</v>
          </cell>
        </row>
        <row r="18">
          <cell r="B18">
            <v>22.824999999999999</v>
          </cell>
          <cell r="C18">
            <v>30.2</v>
          </cell>
          <cell r="D18">
            <v>20.2</v>
          </cell>
          <cell r="E18">
            <v>83.375</v>
          </cell>
          <cell r="F18">
            <v>93</v>
          </cell>
          <cell r="G18">
            <v>49</v>
          </cell>
          <cell r="H18">
            <v>17.64</v>
          </cell>
          <cell r="I18" t="str">
            <v>SE</v>
          </cell>
          <cell r="J18">
            <v>42.84</v>
          </cell>
          <cell r="K18">
            <v>68.8</v>
          </cell>
        </row>
        <row r="19">
          <cell r="B19">
            <v>22.958333333333329</v>
          </cell>
          <cell r="C19">
            <v>29.5</v>
          </cell>
          <cell r="D19">
            <v>19.7</v>
          </cell>
          <cell r="E19">
            <v>83.875</v>
          </cell>
          <cell r="F19">
            <v>94</v>
          </cell>
          <cell r="G19">
            <v>54</v>
          </cell>
          <cell r="H19">
            <v>14.76</v>
          </cell>
          <cell r="I19" t="str">
            <v>SO</v>
          </cell>
          <cell r="J19">
            <v>52.56</v>
          </cell>
          <cell r="K19">
            <v>0.2</v>
          </cell>
        </row>
        <row r="20">
          <cell r="B20">
            <v>23.337500000000002</v>
          </cell>
          <cell r="C20">
            <v>31.3</v>
          </cell>
          <cell r="D20">
            <v>19.100000000000001</v>
          </cell>
          <cell r="E20">
            <v>79.958333333333329</v>
          </cell>
          <cell r="F20">
            <v>94</v>
          </cell>
          <cell r="G20">
            <v>40</v>
          </cell>
          <cell r="H20">
            <v>12.24</v>
          </cell>
          <cell r="I20" t="str">
            <v>O</v>
          </cell>
          <cell r="J20">
            <v>32.4</v>
          </cell>
          <cell r="K20">
            <v>0</v>
          </cell>
        </row>
        <row r="21">
          <cell r="B21">
            <v>23.783333333333331</v>
          </cell>
          <cell r="C21">
            <v>29</v>
          </cell>
          <cell r="D21">
            <v>20.3</v>
          </cell>
          <cell r="E21">
            <v>78.416666666666671</v>
          </cell>
          <cell r="F21">
            <v>88</v>
          </cell>
          <cell r="G21">
            <v>55</v>
          </cell>
          <cell r="H21">
            <v>12.96</v>
          </cell>
          <cell r="I21" t="str">
            <v>S</v>
          </cell>
          <cell r="J21">
            <v>29.16</v>
          </cell>
          <cell r="K21">
            <v>0.2</v>
          </cell>
        </row>
        <row r="22">
          <cell r="B22">
            <v>23.483333333333334</v>
          </cell>
          <cell r="C22">
            <v>30.7</v>
          </cell>
          <cell r="D22">
            <v>20.7</v>
          </cell>
          <cell r="E22">
            <v>80.666666666666671</v>
          </cell>
          <cell r="F22">
            <v>92</v>
          </cell>
          <cell r="G22">
            <v>50</v>
          </cell>
          <cell r="H22">
            <v>12.6</v>
          </cell>
          <cell r="I22" t="str">
            <v>SO</v>
          </cell>
          <cell r="J22">
            <v>41.76</v>
          </cell>
          <cell r="K22">
            <v>7.4</v>
          </cell>
        </row>
        <row r="23">
          <cell r="B23">
            <v>24.629166666666666</v>
          </cell>
          <cell r="C23">
            <v>32.1</v>
          </cell>
          <cell r="D23">
            <v>20.2</v>
          </cell>
          <cell r="E23">
            <v>76.541666666666671</v>
          </cell>
          <cell r="F23">
            <v>93</v>
          </cell>
          <cell r="G23">
            <v>45</v>
          </cell>
          <cell r="H23">
            <v>9.7200000000000006</v>
          </cell>
          <cell r="I23" t="str">
            <v>S</v>
          </cell>
          <cell r="J23">
            <v>23.759999999999998</v>
          </cell>
          <cell r="K23">
            <v>0</v>
          </cell>
        </row>
        <row r="24">
          <cell r="B24">
            <v>23.858333333333338</v>
          </cell>
          <cell r="C24">
            <v>32</v>
          </cell>
          <cell r="D24">
            <v>18.399999999999999</v>
          </cell>
          <cell r="E24">
            <v>80.583333333333329</v>
          </cell>
          <cell r="F24">
            <v>95</v>
          </cell>
          <cell r="G24">
            <v>45</v>
          </cell>
          <cell r="H24">
            <v>35.64</v>
          </cell>
          <cell r="I24" t="str">
            <v>S</v>
          </cell>
          <cell r="J24">
            <v>66.239999999999995</v>
          </cell>
          <cell r="K24">
            <v>48.8</v>
          </cell>
        </row>
        <row r="25">
          <cell r="B25">
            <v>20.266666666666669</v>
          </cell>
          <cell r="C25">
            <v>25.3</v>
          </cell>
          <cell r="D25">
            <v>18.2</v>
          </cell>
          <cell r="E25">
            <v>86.333333333333329</v>
          </cell>
          <cell r="F25">
            <v>95</v>
          </cell>
          <cell r="G25">
            <v>65</v>
          </cell>
          <cell r="H25">
            <v>14.04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21.212500000000002</v>
          </cell>
          <cell r="C26">
            <v>25.1</v>
          </cell>
          <cell r="D26">
            <v>18.5</v>
          </cell>
          <cell r="E26">
            <v>84.958333333333329</v>
          </cell>
          <cell r="F26">
            <v>94</v>
          </cell>
          <cell r="G26">
            <v>66</v>
          </cell>
          <cell r="H26">
            <v>10.8</v>
          </cell>
          <cell r="I26" t="str">
            <v>N</v>
          </cell>
          <cell r="J26">
            <v>21.240000000000002</v>
          </cell>
          <cell r="K26">
            <v>0.4</v>
          </cell>
        </row>
        <row r="27">
          <cell r="B27">
            <v>22.470833333333331</v>
          </cell>
          <cell r="C27">
            <v>28.6</v>
          </cell>
          <cell r="D27">
            <v>17.8</v>
          </cell>
          <cell r="E27">
            <v>74.875</v>
          </cell>
          <cell r="F27">
            <v>92</v>
          </cell>
          <cell r="G27">
            <v>48</v>
          </cell>
          <cell r="H27">
            <v>15.120000000000001</v>
          </cell>
          <cell r="I27" t="str">
            <v>N</v>
          </cell>
          <cell r="J27">
            <v>29.16</v>
          </cell>
          <cell r="K27">
            <v>0</v>
          </cell>
        </row>
        <row r="28">
          <cell r="B28">
            <v>24.116666666666664</v>
          </cell>
          <cell r="C28">
            <v>30.4</v>
          </cell>
          <cell r="D28">
            <v>18.399999999999999</v>
          </cell>
          <cell r="E28">
            <v>68.625</v>
          </cell>
          <cell r="F28">
            <v>88</v>
          </cell>
          <cell r="G28">
            <v>46</v>
          </cell>
          <cell r="H28">
            <v>13.68</v>
          </cell>
          <cell r="I28" t="str">
            <v>NO</v>
          </cell>
          <cell r="J28">
            <v>27.36</v>
          </cell>
          <cell r="K28">
            <v>0</v>
          </cell>
        </row>
        <row r="29">
          <cell r="B29">
            <v>24.629166666666666</v>
          </cell>
          <cell r="C29">
            <v>29.9</v>
          </cell>
          <cell r="D29">
            <v>19.399999999999999</v>
          </cell>
          <cell r="E29">
            <v>66.125</v>
          </cell>
          <cell r="F29">
            <v>86</v>
          </cell>
          <cell r="G29">
            <v>41</v>
          </cell>
          <cell r="H29">
            <v>14.4</v>
          </cell>
          <cell r="I29" t="str">
            <v>NO</v>
          </cell>
          <cell r="J29">
            <v>30.240000000000002</v>
          </cell>
          <cell r="K29">
            <v>0</v>
          </cell>
        </row>
        <row r="30">
          <cell r="B30">
            <v>25.158333333333328</v>
          </cell>
          <cell r="C30">
            <v>29.9</v>
          </cell>
          <cell r="D30">
            <v>19.899999999999999</v>
          </cell>
          <cell r="E30">
            <v>63.5</v>
          </cell>
          <cell r="F30">
            <v>82</v>
          </cell>
          <cell r="G30">
            <v>45</v>
          </cell>
          <cell r="H30">
            <v>18.720000000000002</v>
          </cell>
          <cell r="I30" t="str">
            <v>NO</v>
          </cell>
          <cell r="J30">
            <v>33.119999999999997</v>
          </cell>
          <cell r="K30">
            <v>0</v>
          </cell>
        </row>
        <row r="31">
          <cell r="B31">
            <v>24.825000000000003</v>
          </cell>
          <cell r="C31">
            <v>29</v>
          </cell>
          <cell r="D31">
            <v>21.6</v>
          </cell>
          <cell r="E31">
            <v>69.041666666666671</v>
          </cell>
          <cell r="F31">
            <v>84</v>
          </cell>
          <cell r="G31">
            <v>53</v>
          </cell>
          <cell r="H31">
            <v>16.2</v>
          </cell>
          <cell r="I31" t="str">
            <v>NO</v>
          </cell>
          <cell r="J31">
            <v>34.92</v>
          </cell>
          <cell r="K31">
            <v>3.6</v>
          </cell>
        </row>
        <row r="32">
          <cell r="B32">
            <v>23.524999999999995</v>
          </cell>
          <cell r="C32">
            <v>28.3</v>
          </cell>
          <cell r="D32">
            <v>20.3</v>
          </cell>
          <cell r="E32">
            <v>75.291666666666671</v>
          </cell>
          <cell r="F32">
            <v>90</v>
          </cell>
          <cell r="G32">
            <v>47</v>
          </cell>
          <cell r="H32">
            <v>18.36</v>
          </cell>
          <cell r="I32" t="str">
            <v>NO</v>
          </cell>
          <cell r="J32">
            <v>35.28</v>
          </cell>
          <cell r="K32">
            <v>0</v>
          </cell>
        </row>
        <row r="33">
          <cell r="B33">
            <v>24.362500000000001</v>
          </cell>
          <cell r="C33">
            <v>29.6</v>
          </cell>
          <cell r="D33">
            <v>19.5</v>
          </cell>
          <cell r="E33">
            <v>71.75</v>
          </cell>
          <cell r="F33">
            <v>91</v>
          </cell>
          <cell r="G33">
            <v>46</v>
          </cell>
          <cell r="H33">
            <v>17.28</v>
          </cell>
          <cell r="I33" t="str">
            <v>NO</v>
          </cell>
          <cell r="J33">
            <v>36</v>
          </cell>
          <cell r="K33">
            <v>0</v>
          </cell>
        </row>
        <row r="34">
          <cell r="B34">
            <v>24.945833333333336</v>
          </cell>
          <cell r="C34">
            <v>30.5</v>
          </cell>
          <cell r="D34">
            <v>20.2</v>
          </cell>
          <cell r="E34">
            <v>64.083333333333329</v>
          </cell>
          <cell r="F34">
            <v>85</v>
          </cell>
          <cell r="G34">
            <v>37</v>
          </cell>
          <cell r="H34">
            <v>15.120000000000001</v>
          </cell>
          <cell r="I34" t="str">
            <v>NO</v>
          </cell>
          <cell r="J34">
            <v>28.8</v>
          </cell>
          <cell r="K34">
            <v>0</v>
          </cell>
        </row>
        <row r="35">
          <cell r="B35">
            <v>25.074999999999999</v>
          </cell>
          <cell r="C35">
            <v>30.7</v>
          </cell>
          <cell r="D35">
            <v>20.3</v>
          </cell>
          <cell r="E35">
            <v>57.083333333333336</v>
          </cell>
          <cell r="F35">
            <v>77</v>
          </cell>
          <cell r="G35">
            <v>29</v>
          </cell>
          <cell r="H35">
            <v>12.24</v>
          </cell>
          <cell r="I35" t="str">
            <v>NO</v>
          </cell>
          <cell r="J35">
            <v>24.12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28.030434782608697</v>
          </cell>
          <cell r="C5">
            <v>33.799999999999997</v>
          </cell>
          <cell r="D5">
            <v>23.5</v>
          </cell>
          <cell r="E5">
            <v>72.521739130434781</v>
          </cell>
          <cell r="F5">
            <v>92</v>
          </cell>
          <cell r="G5">
            <v>44</v>
          </cell>
          <cell r="H5">
            <v>9</v>
          </cell>
          <cell r="I5" t="str">
            <v>L</v>
          </cell>
          <cell r="J5">
            <v>19.079999999999998</v>
          </cell>
          <cell r="K5">
            <v>0</v>
          </cell>
        </row>
        <row r="6">
          <cell r="B6">
            <v>29.247826086956525</v>
          </cell>
          <cell r="C6">
            <v>35.5</v>
          </cell>
          <cell r="D6">
            <v>26.5</v>
          </cell>
          <cell r="E6">
            <v>69.608695652173907</v>
          </cell>
          <cell r="F6">
            <v>85</v>
          </cell>
          <cell r="G6">
            <v>41</v>
          </cell>
          <cell r="H6">
            <v>17.28</v>
          </cell>
          <cell r="I6" t="str">
            <v>L</v>
          </cell>
          <cell r="J6">
            <v>40.32</v>
          </cell>
          <cell r="K6">
            <v>0</v>
          </cell>
        </row>
        <row r="7">
          <cell r="B7">
            <v>28.662499999999998</v>
          </cell>
          <cell r="C7">
            <v>34</v>
          </cell>
          <cell r="D7">
            <v>25.2</v>
          </cell>
          <cell r="E7">
            <v>68.333333333333329</v>
          </cell>
          <cell r="F7">
            <v>85</v>
          </cell>
          <cell r="G7">
            <v>46</v>
          </cell>
          <cell r="H7">
            <v>1.08</v>
          </cell>
          <cell r="I7" t="str">
            <v>L</v>
          </cell>
          <cell r="J7">
            <v>16.2</v>
          </cell>
          <cell r="K7">
            <v>0</v>
          </cell>
        </row>
        <row r="8">
          <cell r="B8">
            <v>29.295833333333324</v>
          </cell>
          <cell r="C8">
            <v>34.5</v>
          </cell>
          <cell r="D8">
            <v>24.5</v>
          </cell>
          <cell r="E8">
            <v>70.083333333333329</v>
          </cell>
          <cell r="F8">
            <v>92</v>
          </cell>
          <cell r="G8">
            <v>47</v>
          </cell>
          <cell r="H8">
            <v>13.32</v>
          </cell>
          <cell r="I8" t="str">
            <v>N</v>
          </cell>
          <cell r="J8">
            <v>42.480000000000004</v>
          </cell>
          <cell r="K8">
            <v>0</v>
          </cell>
        </row>
        <row r="9">
          <cell r="B9">
            <v>29.654166666666665</v>
          </cell>
          <cell r="C9">
            <v>33.799999999999997</v>
          </cell>
          <cell r="D9">
            <v>26.7</v>
          </cell>
          <cell r="E9">
            <v>71.625</v>
          </cell>
          <cell r="F9">
            <v>84</v>
          </cell>
          <cell r="G9">
            <v>53</v>
          </cell>
          <cell r="H9">
            <v>2.16</v>
          </cell>
          <cell r="I9" t="str">
            <v>L</v>
          </cell>
          <cell r="J9">
            <v>24.840000000000003</v>
          </cell>
          <cell r="K9">
            <v>0</v>
          </cell>
        </row>
        <row r="10">
          <cell r="B10">
            <v>29.139130434782604</v>
          </cell>
          <cell r="C10">
            <v>34.200000000000003</v>
          </cell>
          <cell r="D10">
            <v>25.5</v>
          </cell>
          <cell r="E10">
            <v>72.695652173913047</v>
          </cell>
          <cell r="F10">
            <v>90</v>
          </cell>
          <cell r="G10">
            <v>50</v>
          </cell>
          <cell r="H10">
            <v>3.9600000000000004</v>
          </cell>
          <cell r="I10" t="str">
            <v>N</v>
          </cell>
          <cell r="J10">
            <v>24.48</v>
          </cell>
          <cell r="K10">
            <v>0</v>
          </cell>
        </row>
        <row r="11">
          <cell r="B11">
            <v>29.299999999999994</v>
          </cell>
          <cell r="C11">
            <v>34.1</v>
          </cell>
          <cell r="D11">
            <v>25.6</v>
          </cell>
          <cell r="E11">
            <v>70.5</v>
          </cell>
          <cell r="F11">
            <v>87</v>
          </cell>
          <cell r="G11">
            <v>48</v>
          </cell>
          <cell r="H11">
            <v>10.44</v>
          </cell>
          <cell r="I11" t="str">
            <v>N</v>
          </cell>
          <cell r="J11">
            <v>37.440000000000005</v>
          </cell>
          <cell r="K11">
            <v>0</v>
          </cell>
        </row>
        <row r="12">
          <cell r="B12">
            <v>29.6875</v>
          </cell>
          <cell r="C12">
            <v>35.200000000000003</v>
          </cell>
          <cell r="D12">
            <v>25.7</v>
          </cell>
          <cell r="E12">
            <v>67.708333333333329</v>
          </cell>
          <cell r="F12">
            <v>85</v>
          </cell>
          <cell r="G12">
            <v>43</v>
          </cell>
          <cell r="H12">
            <v>15.48</v>
          </cell>
          <cell r="I12" t="str">
            <v>NE</v>
          </cell>
          <cell r="J12">
            <v>45.72</v>
          </cell>
          <cell r="K12">
            <v>0</v>
          </cell>
        </row>
        <row r="13">
          <cell r="B13">
            <v>26.854166666666661</v>
          </cell>
          <cell r="C13">
            <v>32.1</v>
          </cell>
          <cell r="D13">
            <v>23.2</v>
          </cell>
          <cell r="E13">
            <v>78.583333333333329</v>
          </cell>
          <cell r="F13">
            <v>92</v>
          </cell>
          <cell r="G13">
            <v>56</v>
          </cell>
          <cell r="H13">
            <v>12.96</v>
          </cell>
          <cell r="I13" t="str">
            <v>NO</v>
          </cell>
          <cell r="J13">
            <v>41.04</v>
          </cell>
          <cell r="K13">
            <v>10.6</v>
          </cell>
        </row>
        <row r="14">
          <cell r="B14">
            <v>25.370833333333337</v>
          </cell>
          <cell r="C14">
            <v>30</v>
          </cell>
          <cell r="D14">
            <v>22.5</v>
          </cell>
          <cell r="E14">
            <v>80.375</v>
          </cell>
          <cell r="F14">
            <v>93</v>
          </cell>
          <cell r="G14">
            <v>62</v>
          </cell>
          <cell r="H14">
            <v>14.4</v>
          </cell>
          <cell r="I14" t="str">
            <v>SO</v>
          </cell>
          <cell r="J14">
            <v>31.319999999999997</v>
          </cell>
          <cell r="K14">
            <v>0.2</v>
          </cell>
        </row>
        <row r="15">
          <cell r="B15">
            <v>27.4375</v>
          </cell>
          <cell r="C15">
            <v>33.200000000000003</v>
          </cell>
          <cell r="D15">
            <v>22.7</v>
          </cell>
          <cell r="E15">
            <v>68.708333333333329</v>
          </cell>
          <cell r="F15">
            <v>86</v>
          </cell>
          <cell r="G15">
            <v>48</v>
          </cell>
          <cell r="H15">
            <v>13.68</v>
          </cell>
          <cell r="I15" t="str">
            <v>S</v>
          </cell>
          <cell r="J15">
            <v>29.16</v>
          </cell>
          <cell r="K15">
            <v>0</v>
          </cell>
        </row>
        <row r="16">
          <cell r="B16">
            <v>27.583333333333343</v>
          </cell>
          <cell r="C16">
            <v>33.799999999999997</v>
          </cell>
          <cell r="D16">
            <v>24.5</v>
          </cell>
          <cell r="E16">
            <v>73.333333333333329</v>
          </cell>
          <cell r="F16">
            <v>88</v>
          </cell>
          <cell r="G16">
            <v>48</v>
          </cell>
          <cell r="H16">
            <v>12.6</v>
          </cell>
          <cell r="I16" t="str">
            <v>SE</v>
          </cell>
          <cell r="J16">
            <v>41.4</v>
          </cell>
          <cell r="K16">
            <v>0</v>
          </cell>
        </row>
        <row r="17">
          <cell r="B17">
            <v>27.720833333333335</v>
          </cell>
          <cell r="C17">
            <v>33.5</v>
          </cell>
          <cell r="D17">
            <v>24.6</v>
          </cell>
          <cell r="E17">
            <v>74.875</v>
          </cell>
          <cell r="F17">
            <v>90</v>
          </cell>
          <cell r="G17">
            <v>50</v>
          </cell>
          <cell r="H17">
            <v>13.32</v>
          </cell>
          <cell r="I17" t="str">
            <v>L</v>
          </cell>
          <cell r="J17">
            <v>46.800000000000004</v>
          </cell>
          <cell r="K17">
            <v>7.3999999999999995</v>
          </cell>
        </row>
        <row r="18">
          <cell r="B18">
            <v>27.820833333333329</v>
          </cell>
          <cell r="C18">
            <v>34</v>
          </cell>
          <cell r="D18">
            <v>24.7</v>
          </cell>
          <cell r="E18">
            <v>77.666666666666671</v>
          </cell>
          <cell r="F18">
            <v>92</v>
          </cell>
          <cell r="G18">
            <v>49</v>
          </cell>
          <cell r="H18">
            <v>8.64</v>
          </cell>
          <cell r="I18" t="str">
            <v>NO</v>
          </cell>
          <cell r="J18">
            <v>27.36</v>
          </cell>
          <cell r="K18">
            <v>0</v>
          </cell>
        </row>
        <row r="19">
          <cell r="B19">
            <v>27.165217391304346</v>
          </cell>
          <cell r="C19">
            <v>34</v>
          </cell>
          <cell r="D19">
            <v>22.9</v>
          </cell>
          <cell r="E19">
            <v>81.611111111111114</v>
          </cell>
          <cell r="F19">
            <v>94</v>
          </cell>
          <cell r="G19">
            <v>49</v>
          </cell>
          <cell r="H19">
            <v>31.104000000000003</v>
          </cell>
          <cell r="I19" t="str">
            <v>L</v>
          </cell>
          <cell r="J19">
            <v>98.495999999999995</v>
          </cell>
          <cell r="K19">
            <v>13.799999999999999</v>
          </cell>
        </row>
        <row r="20">
          <cell r="B20">
            <v>26.662499999999998</v>
          </cell>
          <cell r="C20">
            <v>32.1</v>
          </cell>
          <cell r="D20">
            <v>24.4</v>
          </cell>
          <cell r="E20">
            <v>80.5</v>
          </cell>
          <cell r="F20">
            <v>90</v>
          </cell>
          <cell r="G20">
            <v>60</v>
          </cell>
          <cell r="H20">
            <v>13.32</v>
          </cell>
          <cell r="I20" t="str">
            <v>SE</v>
          </cell>
          <cell r="J20">
            <v>34.56</v>
          </cell>
          <cell r="K20">
            <v>0</v>
          </cell>
        </row>
        <row r="21">
          <cell r="B21">
            <v>27.365217391304352</v>
          </cell>
          <cell r="C21">
            <v>32.200000000000003</v>
          </cell>
          <cell r="D21">
            <v>24.6</v>
          </cell>
          <cell r="E21">
            <v>76.695652173913047</v>
          </cell>
          <cell r="F21">
            <v>85</v>
          </cell>
          <cell r="G21">
            <v>58</v>
          </cell>
          <cell r="H21">
            <v>7.2</v>
          </cell>
          <cell r="I21" t="str">
            <v>NO</v>
          </cell>
          <cell r="J21">
            <v>23.040000000000003</v>
          </cell>
          <cell r="K21">
            <v>0</v>
          </cell>
        </row>
        <row r="22">
          <cell r="B22">
            <v>28.7</v>
          </cell>
          <cell r="C22">
            <v>34.4</v>
          </cell>
          <cell r="D22">
            <v>25.7</v>
          </cell>
          <cell r="E22">
            <v>75.625</v>
          </cell>
          <cell r="F22">
            <v>91</v>
          </cell>
          <cell r="G22">
            <v>49</v>
          </cell>
          <cell r="H22">
            <v>11.879999999999999</v>
          </cell>
          <cell r="I22" t="str">
            <v>L</v>
          </cell>
          <cell r="J22">
            <v>26.64</v>
          </cell>
          <cell r="K22">
            <v>0</v>
          </cell>
        </row>
        <row r="23">
          <cell r="B23">
            <v>28.64782608695652</v>
          </cell>
          <cell r="C23">
            <v>34.5</v>
          </cell>
          <cell r="D23">
            <v>25.6</v>
          </cell>
          <cell r="E23">
            <v>73.086956521739125</v>
          </cell>
          <cell r="F23">
            <v>88</v>
          </cell>
          <cell r="G23">
            <v>47</v>
          </cell>
          <cell r="H23">
            <v>6.48</v>
          </cell>
          <cell r="I23" t="str">
            <v>NE</v>
          </cell>
          <cell r="J23">
            <v>26.28</v>
          </cell>
          <cell r="K23">
            <v>0.6</v>
          </cell>
        </row>
        <row r="24">
          <cell r="B24">
            <v>27.012499999999992</v>
          </cell>
          <cell r="C24">
            <v>33</v>
          </cell>
          <cell r="D24">
            <v>22.2</v>
          </cell>
          <cell r="E24">
            <v>78.291666666666671</v>
          </cell>
          <cell r="F24">
            <v>92</v>
          </cell>
          <cell r="G24">
            <v>55</v>
          </cell>
          <cell r="H24">
            <v>19.079999999999998</v>
          </cell>
          <cell r="I24" t="str">
            <v>L</v>
          </cell>
          <cell r="J24">
            <v>51.12</v>
          </cell>
          <cell r="K24">
            <v>24.8</v>
          </cell>
        </row>
        <row r="25">
          <cell r="B25">
            <v>23.858333333333331</v>
          </cell>
          <cell r="C25">
            <v>29.1</v>
          </cell>
          <cell r="D25">
            <v>20.8</v>
          </cell>
          <cell r="E25">
            <v>79.875</v>
          </cell>
          <cell r="F25">
            <v>91</v>
          </cell>
          <cell r="G25">
            <v>57</v>
          </cell>
          <cell r="H25">
            <v>13.32</v>
          </cell>
          <cell r="I25" t="str">
            <v>SO</v>
          </cell>
          <cell r="J25">
            <v>33.840000000000003</v>
          </cell>
          <cell r="K25">
            <v>0</v>
          </cell>
        </row>
        <row r="26">
          <cell r="B26">
            <v>24.895833333333332</v>
          </cell>
          <cell r="C26">
            <v>31</v>
          </cell>
          <cell r="D26">
            <v>20.7</v>
          </cell>
          <cell r="E26">
            <v>75.291666666666671</v>
          </cell>
          <cell r="F26">
            <v>90</v>
          </cell>
          <cell r="G26">
            <v>52</v>
          </cell>
          <cell r="H26">
            <v>13.32</v>
          </cell>
          <cell r="I26" t="str">
            <v>O</v>
          </cell>
          <cell r="J26">
            <v>28.08</v>
          </cell>
          <cell r="K26">
            <v>0</v>
          </cell>
        </row>
        <row r="27">
          <cell r="B27">
            <v>27.954166666666666</v>
          </cell>
          <cell r="C27">
            <v>32.799999999999997</v>
          </cell>
          <cell r="D27">
            <v>22.8</v>
          </cell>
          <cell r="E27">
            <v>69.666666666666671</v>
          </cell>
          <cell r="F27">
            <v>93</v>
          </cell>
          <cell r="G27">
            <v>45</v>
          </cell>
          <cell r="H27">
            <v>12.24</v>
          </cell>
          <cell r="I27" t="str">
            <v>L</v>
          </cell>
          <cell r="J27">
            <v>21.6</v>
          </cell>
          <cell r="K27">
            <v>0</v>
          </cell>
        </row>
        <row r="28">
          <cell r="B28">
            <v>28.258333333333329</v>
          </cell>
          <cell r="C28">
            <v>33.799999999999997</v>
          </cell>
          <cell r="D28">
            <v>23.1</v>
          </cell>
          <cell r="E28">
            <v>65.458333333333329</v>
          </cell>
          <cell r="F28">
            <v>92</v>
          </cell>
          <cell r="G28">
            <v>42</v>
          </cell>
          <cell r="H28">
            <v>9</v>
          </cell>
          <cell r="I28" t="str">
            <v>L</v>
          </cell>
          <cell r="J28">
            <v>19.8</v>
          </cell>
          <cell r="K28">
            <v>0</v>
          </cell>
        </row>
        <row r="29">
          <cell r="B29">
            <v>28.829166666666666</v>
          </cell>
          <cell r="C29">
            <v>34.200000000000003</v>
          </cell>
          <cell r="D29">
            <v>23</v>
          </cell>
          <cell r="E29">
            <v>61.458333333333336</v>
          </cell>
          <cell r="F29">
            <v>92</v>
          </cell>
          <cell r="G29">
            <v>32</v>
          </cell>
          <cell r="H29">
            <v>9</v>
          </cell>
          <cell r="I29" t="str">
            <v>L</v>
          </cell>
          <cell r="J29">
            <v>19.079999999999998</v>
          </cell>
          <cell r="K29">
            <v>0</v>
          </cell>
        </row>
        <row r="30">
          <cell r="B30">
            <v>29.220833333333328</v>
          </cell>
          <cell r="C30">
            <v>34.299999999999997</v>
          </cell>
          <cell r="D30">
            <v>22.8</v>
          </cell>
          <cell r="E30">
            <v>58</v>
          </cell>
          <cell r="F30">
            <v>88</v>
          </cell>
          <cell r="G30">
            <v>39</v>
          </cell>
          <cell r="H30">
            <v>15.120000000000001</v>
          </cell>
          <cell r="I30" t="str">
            <v>SE</v>
          </cell>
          <cell r="J30">
            <v>29.52</v>
          </cell>
          <cell r="K30">
            <v>0</v>
          </cell>
        </row>
        <row r="31">
          <cell r="B31">
            <v>29.004166666666674</v>
          </cell>
          <cell r="C31">
            <v>34</v>
          </cell>
          <cell r="D31">
            <v>24</v>
          </cell>
          <cell r="E31">
            <v>57.166666666666664</v>
          </cell>
          <cell r="F31">
            <v>76</v>
          </cell>
          <cell r="G31">
            <v>39</v>
          </cell>
          <cell r="H31">
            <v>14.76</v>
          </cell>
          <cell r="I31" t="str">
            <v>S</v>
          </cell>
          <cell r="J31">
            <v>28.8</v>
          </cell>
          <cell r="K31">
            <v>0</v>
          </cell>
        </row>
        <row r="32">
          <cell r="B32">
            <v>27.837500000000006</v>
          </cell>
          <cell r="C32">
            <v>33.200000000000003</v>
          </cell>
          <cell r="D32">
            <v>23.4</v>
          </cell>
          <cell r="E32">
            <v>62.375</v>
          </cell>
          <cell r="F32">
            <v>81</v>
          </cell>
          <cell r="G32">
            <v>49</v>
          </cell>
          <cell r="H32">
            <v>17.28</v>
          </cell>
          <cell r="I32" t="str">
            <v>S</v>
          </cell>
          <cell r="J32">
            <v>37.800000000000004</v>
          </cell>
          <cell r="K32">
            <v>0.4</v>
          </cell>
        </row>
        <row r="33">
          <cell r="B33">
            <v>28.783333333333331</v>
          </cell>
          <cell r="C33">
            <v>34.799999999999997</v>
          </cell>
          <cell r="D33">
            <v>24.6</v>
          </cell>
          <cell r="E33">
            <v>69.166666666666671</v>
          </cell>
          <cell r="F33">
            <v>87</v>
          </cell>
          <cell r="G33">
            <v>50</v>
          </cell>
          <cell r="H33">
            <v>19.440000000000001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28.158333333333331</v>
          </cell>
          <cell r="C34">
            <v>32.200000000000003</v>
          </cell>
          <cell r="D34">
            <v>23.8</v>
          </cell>
          <cell r="E34">
            <v>75.291666666666671</v>
          </cell>
          <cell r="F34">
            <v>91</v>
          </cell>
          <cell r="G34">
            <v>57</v>
          </cell>
          <cell r="H34">
            <v>15.48</v>
          </cell>
          <cell r="I34" t="str">
            <v>L</v>
          </cell>
          <cell r="J34">
            <v>29.16</v>
          </cell>
          <cell r="K34">
            <v>0</v>
          </cell>
        </row>
        <row r="35">
          <cell r="B35">
            <v>29.512500000000003</v>
          </cell>
          <cell r="C35">
            <v>35</v>
          </cell>
          <cell r="D35">
            <v>26.3</v>
          </cell>
          <cell r="E35">
            <v>70.166666666666671</v>
          </cell>
          <cell r="F35">
            <v>83</v>
          </cell>
          <cell r="G35">
            <v>48</v>
          </cell>
          <cell r="H35">
            <v>10.8</v>
          </cell>
          <cell r="I35" t="str">
            <v>L</v>
          </cell>
          <cell r="J35">
            <v>26.64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23.308333333333334</v>
          </cell>
          <cell r="C5">
            <v>30.1</v>
          </cell>
          <cell r="D5">
            <v>20.2</v>
          </cell>
          <cell r="E5">
            <v>85.666666666666671</v>
          </cell>
          <cell r="F5">
            <v>98</v>
          </cell>
          <cell r="G5">
            <v>55</v>
          </cell>
          <cell r="H5">
            <v>21.240000000000002</v>
          </cell>
          <cell r="I5" t="str">
            <v>N</v>
          </cell>
          <cell r="J5">
            <v>42.84</v>
          </cell>
          <cell r="K5">
            <v>0.60000000000000009</v>
          </cell>
        </row>
        <row r="6">
          <cell r="B6">
            <v>22.462499999999995</v>
          </cell>
          <cell r="C6">
            <v>28</v>
          </cell>
          <cell r="D6">
            <v>19.7</v>
          </cell>
          <cell r="E6">
            <v>90.375</v>
          </cell>
          <cell r="F6">
            <v>98</v>
          </cell>
          <cell r="G6">
            <v>68</v>
          </cell>
          <cell r="H6">
            <v>22.32</v>
          </cell>
          <cell r="I6" t="str">
            <v>NE</v>
          </cell>
          <cell r="J6">
            <v>41.4</v>
          </cell>
          <cell r="K6">
            <v>6.2</v>
          </cell>
        </row>
        <row r="7">
          <cell r="B7">
            <v>22.3125</v>
          </cell>
          <cell r="C7">
            <v>30.4</v>
          </cell>
          <cell r="D7">
            <v>18.5</v>
          </cell>
          <cell r="E7">
            <v>86.583333333333329</v>
          </cell>
          <cell r="F7">
            <v>98</v>
          </cell>
          <cell r="G7">
            <v>56</v>
          </cell>
          <cell r="H7">
            <v>13.68</v>
          </cell>
          <cell r="I7" t="str">
            <v>NE</v>
          </cell>
          <cell r="J7">
            <v>45</v>
          </cell>
          <cell r="K7">
            <v>13.599999999999998</v>
          </cell>
        </row>
        <row r="8">
          <cell r="B8">
            <v>24.091666666666669</v>
          </cell>
          <cell r="C8">
            <v>31.3</v>
          </cell>
          <cell r="D8">
            <v>19.600000000000001</v>
          </cell>
          <cell r="E8">
            <v>79.875</v>
          </cell>
          <cell r="F8">
            <v>97</v>
          </cell>
          <cell r="G8">
            <v>50</v>
          </cell>
          <cell r="H8">
            <v>22.32</v>
          </cell>
          <cell r="I8" t="str">
            <v>NE</v>
          </cell>
          <cell r="J8">
            <v>39.6</v>
          </cell>
          <cell r="K8">
            <v>12.2</v>
          </cell>
        </row>
        <row r="9">
          <cell r="B9">
            <v>23.704166666666669</v>
          </cell>
          <cell r="C9">
            <v>31.6</v>
          </cell>
          <cell r="D9">
            <v>19.8</v>
          </cell>
          <cell r="E9">
            <v>81.458333333333329</v>
          </cell>
          <cell r="F9">
            <v>97</v>
          </cell>
          <cell r="G9">
            <v>50</v>
          </cell>
          <cell r="H9">
            <v>25.2</v>
          </cell>
          <cell r="I9" t="str">
            <v>NE</v>
          </cell>
          <cell r="J9">
            <v>46.080000000000005</v>
          </cell>
          <cell r="K9">
            <v>5.8000000000000007</v>
          </cell>
        </row>
        <row r="10">
          <cell r="B10">
            <v>23.833333333333332</v>
          </cell>
          <cell r="C10">
            <v>31.9</v>
          </cell>
          <cell r="D10">
            <v>20.5</v>
          </cell>
          <cell r="E10">
            <v>80.416666666666671</v>
          </cell>
          <cell r="F10">
            <v>94</v>
          </cell>
          <cell r="G10">
            <v>45</v>
          </cell>
          <cell r="H10">
            <v>22.32</v>
          </cell>
          <cell r="I10" t="str">
            <v>NE</v>
          </cell>
          <cell r="J10">
            <v>45</v>
          </cell>
          <cell r="K10">
            <v>6.4</v>
          </cell>
        </row>
        <row r="11">
          <cell r="B11">
            <v>23.954166666666669</v>
          </cell>
          <cell r="C11">
            <v>30.9</v>
          </cell>
          <cell r="D11">
            <v>20.399999999999999</v>
          </cell>
          <cell r="E11">
            <v>79.666666666666671</v>
          </cell>
          <cell r="F11">
            <v>94</v>
          </cell>
          <cell r="G11">
            <v>49</v>
          </cell>
          <cell r="H11">
            <v>24.840000000000003</v>
          </cell>
          <cell r="I11" t="str">
            <v>N</v>
          </cell>
          <cell r="J11">
            <v>53.28</v>
          </cell>
          <cell r="K11">
            <v>2.6</v>
          </cell>
        </row>
        <row r="12">
          <cell r="B12">
            <v>25.020833333333329</v>
          </cell>
          <cell r="C12">
            <v>32.799999999999997</v>
          </cell>
          <cell r="D12">
            <v>20.3</v>
          </cell>
          <cell r="E12">
            <v>72.333333333333329</v>
          </cell>
          <cell r="F12">
            <v>90</v>
          </cell>
          <cell r="G12">
            <v>39</v>
          </cell>
          <cell r="H12">
            <v>19.8</v>
          </cell>
          <cell r="I12" t="str">
            <v>N</v>
          </cell>
          <cell r="J12">
            <v>34.200000000000003</v>
          </cell>
          <cell r="K12">
            <v>0</v>
          </cell>
        </row>
        <row r="13">
          <cell r="B13">
            <v>23.733333333333324</v>
          </cell>
          <cell r="C13">
            <v>31.7</v>
          </cell>
          <cell r="D13">
            <v>19.8</v>
          </cell>
          <cell r="E13">
            <v>79.458333333333329</v>
          </cell>
          <cell r="F13">
            <v>96</v>
          </cell>
          <cell r="G13">
            <v>41</v>
          </cell>
          <cell r="H13">
            <v>22.32</v>
          </cell>
          <cell r="I13" t="str">
            <v>NE</v>
          </cell>
          <cell r="J13">
            <v>32.4</v>
          </cell>
          <cell r="K13">
            <v>4.6000000000000005</v>
          </cell>
        </row>
        <row r="14">
          <cell r="B14">
            <v>23.858333333333334</v>
          </cell>
          <cell r="C14">
            <v>31.4</v>
          </cell>
          <cell r="D14">
            <v>19.5</v>
          </cell>
          <cell r="E14">
            <v>82.041666666666671</v>
          </cell>
          <cell r="F14">
            <v>99</v>
          </cell>
          <cell r="G14">
            <v>46</v>
          </cell>
          <cell r="H14">
            <v>12.96</v>
          </cell>
          <cell r="I14" t="str">
            <v>L</v>
          </cell>
          <cell r="J14">
            <v>26.28</v>
          </cell>
          <cell r="K14">
            <v>5.2000000000000011</v>
          </cell>
        </row>
        <row r="15">
          <cell r="B15">
            <v>23.833333333333329</v>
          </cell>
          <cell r="C15">
            <v>31.4</v>
          </cell>
          <cell r="D15">
            <v>20.100000000000001</v>
          </cell>
          <cell r="E15">
            <v>80.083333333333329</v>
          </cell>
          <cell r="F15">
            <v>98</v>
          </cell>
          <cell r="G15">
            <v>44</v>
          </cell>
          <cell r="H15">
            <v>18.36</v>
          </cell>
          <cell r="I15" t="str">
            <v>NE</v>
          </cell>
          <cell r="J15">
            <v>44.28</v>
          </cell>
          <cell r="K15">
            <v>4.4000000000000004</v>
          </cell>
        </row>
        <row r="16">
          <cell r="B16">
            <v>23.883333333333329</v>
          </cell>
          <cell r="C16">
            <v>32.299999999999997</v>
          </cell>
          <cell r="D16">
            <v>19.399999999999999</v>
          </cell>
          <cell r="E16">
            <v>80.416666666666671</v>
          </cell>
          <cell r="F16">
            <v>98</v>
          </cell>
          <cell r="G16">
            <v>49</v>
          </cell>
          <cell r="H16">
            <v>19.440000000000001</v>
          </cell>
          <cell r="I16" t="str">
            <v>NE</v>
          </cell>
          <cell r="J16">
            <v>51.480000000000004</v>
          </cell>
          <cell r="K16">
            <v>17.8</v>
          </cell>
        </row>
        <row r="17">
          <cell r="B17">
            <v>23.86666666666666</v>
          </cell>
          <cell r="C17">
            <v>31.5</v>
          </cell>
          <cell r="D17">
            <v>19.600000000000001</v>
          </cell>
          <cell r="E17">
            <v>77.166666666666671</v>
          </cell>
          <cell r="F17">
            <v>91</v>
          </cell>
          <cell r="G17">
            <v>45</v>
          </cell>
          <cell r="H17">
            <v>21.6</v>
          </cell>
          <cell r="I17" t="str">
            <v>NO</v>
          </cell>
          <cell r="J17">
            <v>44.28</v>
          </cell>
          <cell r="K17">
            <v>0.2</v>
          </cell>
        </row>
        <row r="18">
          <cell r="B18">
            <v>24.329166666666666</v>
          </cell>
          <cell r="C18">
            <v>31.2</v>
          </cell>
          <cell r="D18">
            <v>21.2</v>
          </cell>
          <cell r="E18">
            <v>83.25</v>
          </cell>
          <cell r="F18">
            <v>98</v>
          </cell>
          <cell r="G18">
            <v>50</v>
          </cell>
          <cell r="H18">
            <v>27.720000000000002</v>
          </cell>
          <cell r="I18" t="str">
            <v>O</v>
          </cell>
          <cell r="J18">
            <v>41.76</v>
          </cell>
          <cell r="K18">
            <v>1</v>
          </cell>
        </row>
        <row r="19">
          <cell r="B19">
            <v>23.483333333333331</v>
          </cell>
          <cell r="C19">
            <v>31.5</v>
          </cell>
          <cell r="D19">
            <v>19.899999999999999</v>
          </cell>
          <cell r="E19">
            <v>85.333333333333329</v>
          </cell>
          <cell r="F19">
            <v>98</v>
          </cell>
          <cell r="G19">
            <v>47</v>
          </cell>
          <cell r="H19">
            <v>23.400000000000002</v>
          </cell>
          <cell r="I19" t="str">
            <v>N</v>
          </cell>
          <cell r="J19">
            <v>45.72</v>
          </cell>
          <cell r="K19">
            <v>0.8</v>
          </cell>
        </row>
        <row r="20">
          <cell r="B20">
            <v>23.912499999999998</v>
          </cell>
          <cell r="C20">
            <v>32.5</v>
          </cell>
          <cell r="D20">
            <v>19.600000000000001</v>
          </cell>
          <cell r="E20">
            <v>80.416666666666671</v>
          </cell>
          <cell r="F20">
            <v>98</v>
          </cell>
          <cell r="G20">
            <v>39</v>
          </cell>
          <cell r="H20">
            <v>19.440000000000001</v>
          </cell>
          <cell r="I20" t="str">
            <v>NE</v>
          </cell>
          <cell r="J20">
            <v>32.4</v>
          </cell>
          <cell r="K20">
            <v>0.4</v>
          </cell>
        </row>
        <row r="21">
          <cell r="B21">
            <v>24.650000000000002</v>
          </cell>
          <cell r="C21">
            <v>31.4</v>
          </cell>
          <cell r="D21">
            <v>20.9</v>
          </cell>
          <cell r="E21">
            <v>79.958333333333329</v>
          </cell>
          <cell r="F21">
            <v>96</v>
          </cell>
          <cell r="G21">
            <v>50</v>
          </cell>
          <cell r="H21">
            <v>18.720000000000002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23.995833333333334</v>
          </cell>
          <cell r="C22">
            <v>31.6</v>
          </cell>
          <cell r="D22">
            <v>20.5</v>
          </cell>
          <cell r="E22">
            <v>81.5</v>
          </cell>
          <cell r="F22">
            <v>97</v>
          </cell>
          <cell r="G22">
            <v>48</v>
          </cell>
          <cell r="H22">
            <v>25.56</v>
          </cell>
          <cell r="I22" t="str">
            <v>NE</v>
          </cell>
          <cell r="J22">
            <v>41.76</v>
          </cell>
          <cell r="K22">
            <v>6.8</v>
          </cell>
        </row>
        <row r="23">
          <cell r="B23">
            <v>25.012500000000006</v>
          </cell>
          <cell r="C23">
            <v>32.200000000000003</v>
          </cell>
          <cell r="D23">
            <v>20.3</v>
          </cell>
          <cell r="E23">
            <v>76.833333333333329</v>
          </cell>
          <cell r="F23">
            <v>98</v>
          </cell>
          <cell r="G23">
            <v>44</v>
          </cell>
          <cell r="H23">
            <v>15.120000000000001</v>
          </cell>
          <cell r="I23" t="str">
            <v>NE</v>
          </cell>
          <cell r="J23">
            <v>30.6</v>
          </cell>
          <cell r="K23">
            <v>0.2</v>
          </cell>
        </row>
        <row r="24">
          <cell r="B24">
            <v>24.483333333333331</v>
          </cell>
          <cell r="C24">
            <v>32.1</v>
          </cell>
          <cell r="D24">
            <v>19</v>
          </cell>
          <cell r="E24">
            <v>78.875</v>
          </cell>
          <cell r="F24">
            <v>98</v>
          </cell>
          <cell r="G24">
            <v>47</v>
          </cell>
          <cell r="H24">
            <v>30.240000000000002</v>
          </cell>
          <cell r="I24" t="str">
            <v>O</v>
          </cell>
          <cell r="J24">
            <v>53.64</v>
          </cell>
          <cell r="K24">
            <v>6</v>
          </cell>
        </row>
        <row r="25">
          <cell r="B25">
            <v>21.269565217391303</v>
          </cell>
          <cell r="C25">
            <v>26</v>
          </cell>
          <cell r="D25">
            <v>18.7</v>
          </cell>
          <cell r="E25">
            <v>85.608695652173907</v>
          </cell>
          <cell r="F25">
            <v>99</v>
          </cell>
          <cell r="G25">
            <v>64</v>
          </cell>
          <cell r="H25">
            <v>15.840000000000002</v>
          </cell>
          <cell r="I25" t="str">
            <v>SO</v>
          </cell>
          <cell r="J25">
            <v>22.68</v>
          </cell>
          <cell r="K25">
            <v>0.2</v>
          </cell>
        </row>
        <row r="26">
          <cell r="B26">
            <v>22.204166666666666</v>
          </cell>
          <cell r="C26">
            <v>28.1</v>
          </cell>
          <cell r="D26">
            <v>18.7</v>
          </cell>
          <cell r="E26">
            <v>83.208333333333329</v>
          </cell>
          <cell r="F26">
            <v>98</v>
          </cell>
          <cell r="G26">
            <v>57</v>
          </cell>
          <cell r="H26">
            <v>12.6</v>
          </cell>
          <cell r="I26" t="str">
            <v>S</v>
          </cell>
          <cell r="J26">
            <v>21.96</v>
          </cell>
          <cell r="K26">
            <v>0</v>
          </cell>
        </row>
        <row r="27">
          <cell r="B27">
            <v>23.141666666666666</v>
          </cell>
          <cell r="C27">
            <v>30.7</v>
          </cell>
          <cell r="D27">
            <v>17.5</v>
          </cell>
          <cell r="E27">
            <v>74.333333333333329</v>
          </cell>
          <cell r="F27">
            <v>97</v>
          </cell>
          <cell r="G27">
            <v>41</v>
          </cell>
          <cell r="H27">
            <v>18.36</v>
          </cell>
          <cell r="I27" t="str">
            <v>L</v>
          </cell>
          <cell r="J27">
            <v>33.840000000000003</v>
          </cell>
          <cell r="K27">
            <v>0.2</v>
          </cell>
        </row>
        <row r="28">
          <cell r="B28">
            <v>24.504166666666666</v>
          </cell>
          <cell r="C28">
            <v>32.6</v>
          </cell>
          <cell r="D28">
            <v>18.2</v>
          </cell>
          <cell r="E28">
            <v>68.791666666666671</v>
          </cell>
          <cell r="F28">
            <v>91</v>
          </cell>
          <cell r="G28">
            <v>35</v>
          </cell>
          <cell r="H28">
            <v>14.76</v>
          </cell>
          <cell r="I28" t="str">
            <v>L</v>
          </cell>
          <cell r="J28">
            <v>43.56</v>
          </cell>
          <cell r="K28">
            <v>0</v>
          </cell>
        </row>
        <row r="29">
          <cell r="B29">
            <v>25.479166666666671</v>
          </cell>
          <cell r="C29">
            <v>31.9</v>
          </cell>
          <cell r="D29">
            <v>20.2</v>
          </cell>
          <cell r="E29">
            <v>64.916666666666671</v>
          </cell>
          <cell r="F29">
            <v>85</v>
          </cell>
          <cell r="G29">
            <v>35</v>
          </cell>
          <cell r="H29">
            <v>16.2</v>
          </cell>
          <cell r="I29" t="str">
            <v>L</v>
          </cell>
          <cell r="J29">
            <v>32.76</v>
          </cell>
          <cell r="K29">
            <v>0</v>
          </cell>
        </row>
        <row r="30">
          <cell r="B30">
            <v>25.516666666666662</v>
          </cell>
          <cell r="C30">
            <v>32</v>
          </cell>
          <cell r="D30">
            <v>19.8</v>
          </cell>
          <cell r="E30">
            <v>65.583333333333329</v>
          </cell>
          <cell r="F30">
            <v>86</v>
          </cell>
          <cell r="G30">
            <v>41</v>
          </cell>
          <cell r="H30">
            <v>20.52</v>
          </cell>
          <cell r="I30" t="str">
            <v>L</v>
          </cell>
          <cell r="J30">
            <v>32.76</v>
          </cell>
          <cell r="K30">
            <v>0</v>
          </cell>
        </row>
        <row r="31">
          <cell r="B31">
            <v>24.337499999999991</v>
          </cell>
          <cell r="C31">
            <v>31.5</v>
          </cell>
          <cell r="D31">
            <v>20.5</v>
          </cell>
          <cell r="E31">
            <v>75.083333333333329</v>
          </cell>
          <cell r="F31">
            <v>90</v>
          </cell>
          <cell r="G31">
            <v>46</v>
          </cell>
          <cell r="H31">
            <v>17.64</v>
          </cell>
          <cell r="I31" t="str">
            <v>SE</v>
          </cell>
          <cell r="J31">
            <v>55.440000000000005</v>
          </cell>
          <cell r="K31">
            <v>8.1999999999999993</v>
          </cell>
        </row>
        <row r="32">
          <cell r="B32">
            <v>24.112500000000001</v>
          </cell>
          <cell r="C32">
            <v>30.7</v>
          </cell>
          <cell r="D32">
            <v>20.2</v>
          </cell>
          <cell r="E32">
            <v>77</v>
          </cell>
          <cell r="F32">
            <v>93</v>
          </cell>
          <cell r="G32">
            <v>45</v>
          </cell>
          <cell r="H32">
            <v>19.440000000000001</v>
          </cell>
          <cell r="I32" t="str">
            <v>L</v>
          </cell>
          <cell r="J32">
            <v>33.840000000000003</v>
          </cell>
          <cell r="K32">
            <v>0</v>
          </cell>
        </row>
        <row r="33">
          <cell r="B33">
            <v>25.412499999999998</v>
          </cell>
          <cell r="C33">
            <v>31.7</v>
          </cell>
          <cell r="D33">
            <v>19.7</v>
          </cell>
          <cell r="E33">
            <v>70.208333333333329</v>
          </cell>
          <cell r="F33">
            <v>95</v>
          </cell>
          <cell r="G33">
            <v>42</v>
          </cell>
          <cell r="H33">
            <v>19.440000000000001</v>
          </cell>
          <cell r="I33" t="str">
            <v>L</v>
          </cell>
          <cell r="J33">
            <v>35.28</v>
          </cell>
          <cell r="K33">
            <v>0</v>
          </cell>
        </row>
        <row r="34">
          <cell r="B34">
            <v>25.591666666666669</v>
          </cell>
          <cell r="C34">
            <v>32.200000000000003</v>
          </cell>
          <cell r="D34">
            <v>19.899999999999999</v>
          </cell>
          <cell r="E34">
            <v>66</v>
          </cell>
          <cell r="F34">
            <v>90</v>
          </cell>
          <cell r="G34">
            <v>34</v>
          </cell>
          <cell r="H34">
            <v>16.559999999999999</v>
          </cell>
          <cell r="I34" t="str">
            <v>L</v>
          </cell>
          <cell r="J34">
            <v>27</v>
          </cell>
          <cell r="K34">
            <v>0</v>
          </cell>
        </row>
        <row r="35">
          <cell r="B35">
            <v>25.370833333333334</v>
          </cell>
          <cell r="C35">
            <v>33.1</v>
          </cell>
          <cell r="D35">
            <v>18.8</v>
          </cell>
          <cell r="E35">
            <v>61.333333333333336</v>
          </cell>
          <cell r="F35">
            <v>90</v>
          </cell>
          <cell r="G35">
            <v>27</v>
          </cell>
          <cell r="H35">
            <v>17.64</v>
          </cell>
          <cell r="I35" t="str">
            <v>L</v>
          </cell>
          <cell r="J35">
            <v>27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25.830434782608702</v>
          </cell>
          <cell r="C5">
            <v>30.7</v>
          </cell>
          <cell r="D5">
            <v>23.3</v>
          </cell>
          <cell r="E5">
            <v>83.652173913043484</v>
          </cell>
          <cell r="F5">
            <v>90</v>
          </cell>
          <cell r="G5">
            <v>72</v>
          </cell>
          <cell r="H5">
            <v>20.88</v>
          </cell>
          <cell r="I5" t="str">
            <v>L</v>
          </cell>
          <cell r="J5">
            <v>46.800000000000004</v>
          </cell>
          <cell r="K5" t="str">
            <v>*</v>
          </cell>
        </row>
        <row r="6">
          <cell r="B6">
            <v>26.229166666666671</v>
          </cell>
          <cell r="C6">
            <v>32.1</v>
          </cell>
          <cell r="D6">
            <v>23.3</v>
          </cell>
          <cell r="E6">
            <v>81.208333333333329</v>
          </cell>
          <cell r="F6">
            <v>89</v>
          </cell>
          <cell r="G6">
            <v>65</v>
          </cell>
          <cell r="H6">
            <v>15.120000000000001</v>
          </cell>
          <cell r="I6" t="str">
            <v>NO</v>
          </cell>
          <cell r="J6">
            <v>37.080000000000005</v>
          </cell>
          <cell r="K6" t="str">
            <v>*</v>
          </cell>
        </row>
        <row r="7">
          <cell r="B7">
            <v>26.274999999999995</v>
          </cell>
          <cell r="C7">
            <v>32.5</v>
          </cell>
          <cell r="D7">
            <v>22.2</v>
          </cell>
          <cell r="E7">
            <v>79.583333333333329</v>
          </cell>
          <cell r="F7">
            <v>90</v>
          </cell>
          <cell r="G7">
            <v>59</v>
          </cell>
          <cell r="H7">
            <v>5.7600000000000007</v>
          </cell>
          <cell r="I7" t="str">
            <v>SE</v>
          </cell>
          <cell r="J7">
            <v>19.079999999999998</v>
          </cell>
          <cell r="K7" t="str">
            <v>*</v>
          </cell>
        </row>
        <row r="8">
          <cell r="B8">
            <v>26.183333333333337</v>
          </cell>
          <cell r="C8">
            <v>31.9</v>
          </cell>
          <cell r="D8">
            <v>22.2</v>
          </cell>
          <cell r="E8">
            <v>80</v>
          </cell>
          <cell r="F8">
            <v>89</v>
          </cell>
          <cell r="G8">
            <v>65</v>
          </cell>
          <cell r="H8">
            <v>9</v>
          </cell>
          <cell r="I8" t="str">
            <v>O</v>
          </cell>
          <cell r="J8">
            <v>36.36</v>
          </cell>
          <cell r="K8" t="str">
            <v>*</v>
          </cell>
        </row>
        <row r="9">
          <cell r="B9">
            <v>25.658333333333331</v>
          </cell>
          <cell r="C9">
            <v>31</v>
          </cell>
          <cell r="D9">
            <v>21.8</v>
          </cell>
          <cell r="E9">
            <v>81.666666666666671</v>
          </cell>
          <cell r="F9">
            <v>88</v>
          </cell>
          <cell r="G9">
            <v>71</v>
          </cell>
          <cell r="H9">
            <v>10.44</v>
          </cell>
          <cell r="I9" t="str">
            <v>SE</v>
          </cell>
          <cell r="J9">
            <v>26.28</v>
          </cell>
          <cell r="K9" t="str">
            <v>*</v>
          </cell>
        </row>
        <row r="10">
          <cell r="B10">
            <v>25.745833333333326</v>
          </cell>
          <cell r="C10">
            <v>31.2</v>
          </cell>
          <cell r="D10">
            <v>22.3</v>
          </cell>
          <cell r="E10">
            <v>83.208333333333329</v>
          </cell>
          <cell r="F10">
            <v>90</v>
          </cell>
          <cell r="G10">
            <v>71</v>
          </cell>
          <cell r="H10">
            <v>12.6</v>
          </cell>
          <cell r="I10" t="str">
            <v>NE</v>
          </cell>
          <cell r="J10">
            <v>25.56</v>
          </cell>
          <cell r="K10" t="str">
            <v>*</v>
          </cell>
        </row>
        <row r="11">
          <cell r="B11">
            <v>26.829166666666669</v>
          </cell>
          <cell r="C11">
            <v>33.1</v>
          </cell>
          <cell r="D11">
            <v>22.6</v>
          </cell>
          <cell r="E11">
            <v>79.208333333333329</v>
          </cell>
          <cell r="F11">
            <v>90</v>
          </cell>
          <cell r="G11">
            <v>57</v>
          </cell>
          <cell r="H11">
            <v>11.520000000000001</v>
          </cell>
          <cell r="I11" t="str">
            <v>NO</v>
          </cell>
          <cell r="J11">
            <v>40.680000000000007</v>
          </cell>
          <cell r="K11" t="str">
            <v>*</v>
          </cell>
        </row>
        <row r="12">
          <cell r="B12">
            <v>27.687500000000004</v>
          </cell>
          <cell r="C12">
            <v>34.5</v>
          </cell>
          <cell r="D12">
            <v>22.1</v>
          </cell>
          <cell r="E12">
            <v>70.083333333333329</v>
          </cell>
          <cell r="F12">
            <v>86</v>
          </cell>
          <cell r="G12">
            <v>48</v>
          </cell>
          <cell r="H12">
            <v>16.2</v>
          </cell>
          <cell r="I12" t="str">
            <v>NE</v>
          </cell>
          <cell r="J12">
            <v>36.36</v>
          </cell>
          <cell r="K12" t="str">
            <v>*</v>
          </cell>
        </row>
        <row r="13">
          <cell r="B13">
            <v>26.524999999999995</v>
          </cell>
          <cell r="C13">
            <v>32.5</v>
          </cell>
          <cell r="D13">
            <v>24.2</v>
          </cell>
          <cell r="E13">
            <v>78.125</v>
          </cell>
          <cell r="F13">
            <v>86</v>
          </cell>
          <cell r="G13">
            <v>64</v>
          </cell>
          <cell r="H13">
            <v>13.32</v>
          </cell>
          <cell r="I13" t="str">
            <v>SE</v>
          </cell>
          <cell r="J13">
            <v>44.64</v>
          </cell>
          <cell r="K13" t="str">
            <v>*</v>
          </cell>
        </row>
        <row r="14">
          <cell r="B14">
            <v>25.175000000000001</v>
          </cell>
          <cell r="C14">
            <v>30</v>
          </cell>
          <cell r="D14">
            <v>22.1</v>
          </cell>
          <cell r="E14">
            <v>82.291666666666671</v>
          </cell>
          <cell r="F14">
            <v>89</v>
          </cell>
          <cell r="G14">
            <v>72</v>
          </cell>
          <cell r="H14">
            <v>7.2</v>
          </cell>
          <cell r="I14" t="str">
            <v>SO</v>
          </cell>
          <cell r="J14">
            <v>20.16</v>
          </cell>
          <cell r="K14" t="str">
            <v>*</v>
          </cell>
        </row>
        <row r="15">
          <cell r="B15">
            <v>26.583333333333339</v>
          </cell>
          <cell r="C15">
            <v>33.4</v>
          </cell>
          <cell r="D15">
            <v>22.3</v>
          </cell>
          <cell r="E15">
            <v>76.5</v>
          </cell>
          <cell r="F15">
            <v>89</v>
          </cell>
          <cell r="G15">
            <v>53</v>
          </cell>
          <cell r="H15">
            <v>6.12</v>
          </cell>
          <cell r="I15" t="str">
            <v>SE</v>
          </cell>
          <cell r="J15">
            <v>18.720000000000002</v>
          </cell>
          <cell r="K15" t="str">
            <v>*</v>
          </cell>
        </row>
        <row r="16">
          <cell r="B16">
            <v>27.200000000000003</v>
          </cell>
          <cell r="C16">
            <v>33.700000000000003</v>
          </cell>
          <cell r="D16">
            <v>21.9</v>
          </cell>
          <cell r="E16">
            <v>72.875</v>
          </cell>
          <cell r="F16">
            <v>86</v>
          </cell>
          <cell r="G16">
            <v>55</v>
          </cell>
          <cell r="H16">
            <v>12.96</v>
          </cell>
          <cell r="I16" t="str">
            <v>NO</v>
          </cell>
          <cell r="J16">
            <v>38.880000000000003</v>
          </cell>
          <cell r="K16" t="str">
            <v>*</v>
          </cell>
        </row>
        <row r="17">
          <cell r="B17">
            <v>26.400000000000002</v>
          </cell>
          <cell r="C17">
            <v>32.5</v>
          </cell>
          <cell r="D17">
            <v>22.9</v>
          </cell>
          <cell r="E17">
            <v>77.708333333333329</v>
          </cell>
          <cell r="F17">
            <v>88</v>
          </cell>
          <cell r="G17">
            <v>64</v>
          </cell>
          <cell r="H17">
            <v>16.2</v>
          </cell>
          <cell r="I17" t="str">
            <v>O</v>
          </cell>
          <cell r="J17">
            <v>36</v>
          </cell>
          <cell r="K17" t="str">
            <v>*</v>
          </cell>
        </row>
        <row r="18">
          <cell r="B18">
            <v>26.049999999999997</v>
          </cell>
          <cell r="C18">
            <v>31.9</v>
          </cell>
          <cell r="D18">
            <v>23.2</v>
          </cell>
          <cell r="E18">
            <v>79.958333333333329</v>
          </cell>
          <cell r="F18">
            <v>88</v>
          </cell>
          <cell r="G18">
            <v>68</v>
          </cell>
          <cell r="H18">
            <v>10.44</v>
          </cell>
          <cell r="I18" t="str">
            <v>L</v>
          </cell>
          <cell r="J18">
            <v>38.159999999999997</v>
          </cell>
          <cell r="K18" t="str">
            <v>*</v>
          </cell>
        </row>
        <row r="19">
          <cell r="B19">
            <v>24.987500000000001</v>
          </cell>
          <cell r="C19">
            <v>31.4</v>
          </cell>
          <cell r="D19">
            <v>23.2</v>
          </cell>
          <cell r="E19">
            <v>83.5</v>
          </cell>
          <cell r="F19">
            <v>89</v>
          </cell>
          <cell r="G19">
            <v>71</v>
          </cell>
          <cell r="H19">
            <v>12.24</v>
          </cell>
          <cell r="I19" t="str">
            <v>SE</v>
          </cell>
          <cell r="J19">
            <v>33.840000000000003</v>
          </cell>
          <cell r="K19" t="str">
            <v>*</v>
          </cell>
        </row>
        <row r="20">
          <cell r="B20">
            <v>26.295833333333338</v>
          </cell>
          <cell r="C20">
            <v>33.1</v>
          </cell>
          <cell r="D20">
            <v>22.3</v>
          </cell>
          <cell r="E20">
            <v>81.416666666666671</v>
          </cell>
          <cell r="F20">
            <v>91</v>
          </cell>
          <cell r="G20">
            <v>58</v>
          </cell>
          <cell r="H20">
            <v>7.2</v>
          </cell>
          <cell r="I20" t="str">
            <v>SE</v>
          </cell>
          <cell r="J20">
            <v>15.840000000000002</v>
          </cell>
          <cell r="K20" t="str">
            <v>*</v>
          </cell>
        </row>
        <row r="21">
          <cell r="B21">
            <v>27.543478260869566</v>
          </cell>
          <cell r="C21">
            <v>32.799999999999997</v>
          </cell>
          <cell r="D21">
            <v>24</v>
          </cell>
          <cell r="E21">
            <v>76.869565217391298</v>
          </cell>
          <cell r="F21">
            <v>86</v>
          </cell>
          <cell r="G21">
            <v>61</v>
          </cell>
          <cell r="H21">
            <v>15.120000000000001</v>
          </cell>
          <cell r="I21" t="str">
            <v>NO</v>
          </cell>
          <cell r="J21">
            <v>28.08</v>
          </cell>
          <cell r="K21" t="str">
            <v>*</v>
          </cell>
        </row>
        <row r="22">
          <cell r="B22">
            <v>26.756521739130434</v>
          </cell>
          <cell r="C22">
            <v>33.5</v>
          </cell>
          <cell r="D22">
            <v>23.1</v>
          </cell>
          <cell r="E22">
            <v>78.521739130434781</v>
          </cell>
          <cell r="F22">
            <v>88</v>
          </cell>
          <cell r="G22">
            <v>61</v>
          </cell>
          <cell r="H22">
            <v>15.840000000000002</v>
          </cell>
          <cell r="I22" t="str">
            <v>NE</v>
          </cell>
          <cell r="J22">
            <v>36</v>
          </cell>
          <cell r="K22" t="str">
            <v>*</v>
          </cell>
        </row>
        <row r="23">
          <cell r="B23">
            <v>27.234782608695649</v>
          </cell>
          <cell r="C23">
            <v>34.700000000000003</v>
          </cell>
          <cell r="D23">
            <v>22.1</v>
          </cell>
          <cell r="E23">
            <v>76.130434782608702</v>
          </cell>
          <cell r="F23">
            <v>90</v>
          </cell>
          <cell r="G23">
            <v>50</v>
          </cell>
          <cell r="H23">
            <v>8.64</v>
          </cell>
          <cell r="I23" t="str">
            <v>NO</v>
          </cell>
          <cell r="J23">
            <v>23.759999999999998</v>
          </cell>
          <cell r="K23" t="str">
            <v>*</v>
          </cell>
        </row>
        <row r="24">
          <cell r="B24">
            <v>25.782608695652169</v>
          </cell>
          <cell r="C24">
            <v>33.4</v>
          </cell>
          <cell r="D24">
            <v>22.4</v>
          </cell>
          <cell r="E24">
            <v>81.869565217391298</v>
          </cell>
          <cell r="F24">
            <v>88</v>
          </cell>
          <cell r="G24">
            <v>65</v>
          </cell>
          <cell r="H24">
            <v>20.16</v>
          </cell>
          <cell r="I24" t="str">
            <v>S</v>
          </cell>
          <cell r="J24">
            <v>74.160000000000011</v>
          </cell>
          <cell r="K24" t="str">
            <v>*</v>
          </cell>
        </row>
        <row r="25">
          <cell r="B25">
            <v>23.775000000000002</v>
          </cell>
          <cell r="C25">
            <v>28.7</v>
          </cell>
          <cell r="D25">
            <v>20.9</v>
          </cell>
          <cell r="E25">
            <v>82.875</v>
          </cell>
          <cell r="F25">
            <v>90</v>
          </cell>
          <cell r="G25">
            <v>68</v>
          </cell>
          <cell r="H25">
            <v>7.5600000000000005</v>
          </cell>
          <cell r="I25" t="str">
            <v>S</v>
          </cell>
          <cell r="J25">
            <v>18.720000000000002</v>
          </cell>
          <cell r="K25" t="str">
            <v>*</v>
          </cell>
        </row>
        <row r="26">
          <cell r="B26">
            <v>24.750000000000004</v>
          </cell>
          <cell r="C26">
            <v>31.8</v>
          </cell>
          <cell r="D26">
            <v>19.600000000000001</v>
          </cell>
          <cell r="E26">
            <v>76.25</v>
          </cell>
          <cell r="F26">
            <v>89</v>
          </cell>
          <cell r="G26">
            <v>55</v>
          </cell>
          <cell r="H26">
            <v>7.9200000000000008</v>
          </cell>
          <cell r="I26" t="str">
            <v>SE</v>
          </cell>
          <cell r="J26">
            <v>21.240000000000002</v>
          </cell>
          <cell r="K26" t="str">
            <v>*</v>
          </cell>
        </row>
        <row r="27">
          <cell r="B27">
            <v>26.058333333333337</v>
          </cell>
          <cell r="C27">
            <v>32.799999999999997</v>
          </cell>
          <cell r="D27">
            <v>20.5</v>
          </cell>
          <cell r="E27">
            <v>74.083333333333329</v>
          </cell>
          <cell r="F27">
            <v>88</v>
          </cell>
          <cell r="G27">
            <v>50</v>
          </cell>
          <cell r="H27">
            <v>9</v>
          </cell>
          <cell r="I27" t="str">
            <v>SE</v>
          </cell>
          <cell r="J27">
            <v>22.32</v>
          </cell>
          <cell r="K27" t="str">
            <v>*</v>
          </cell>
        </row>
        <row r="28">
          <cell r="B28">
            <v>26.437499999999996</v>
          </cell>
          <cell r="C28">
            <v>34.299999999999997</v>
          </cell>
          <cell r="D28">
            <v>20.9</v>
          </cell>
          <cell r="E28">
            <v>70.791666666666671</v>
          </cell>
          <cell r="F28">
            <v>87</v>
          </cell>
          <cell r="G28">
            <v>41</v>
          </cell>
          <cell r="H28">
            <v>9.7200000000000006</v>
          </cell>
          <cell r="I28" t="str">
            <v>SE</v>
          </cell>
          <cell r="J28">
            <v>24.48</v>
          </cell>
          <cell r="K28" t="str">
            <v>*</v>
          </cell>
        </row>
        <row r="29">
          <cell r="B29">
            <v>26.070833333333336</v>
          </cell>
          <cell r="C29">
            <v>34.799999999999997</v>
          </cell>
          <cell r="D29">
            <v>20</v>
          </cell>
          <cell r="E29">
            <v>69.791666666666671</v>
          </cell>
          <cell r="F29">
            <v>85</v>
          </cell>
          <cell r="G29">
            <v>42</v>
          </cell>
          <cell r="H29">
            <v>7.9200000000000008</v>
          </cell>
          <cell r="I29" t="str">
            <v>SE</v>
          </cell>
          <cell r="J29">
            <v>18</v>
          </cell>
          <cell r="K29" t="str">
            <v>*</v>
          </cell>
        </row>
        <row r="30">
          <cell r="B30">
            <v>27.479166666666668</v>
          </cell>
          <cell r="C30">
            <v>35.4</v>
          </cell>
          <cell r="D30">
            <v>21.5</v>
          </cell>
          <cell r="E30">
            <v>66.958333333333329</v>
          </cell>
          <cell r="F30">
            <v>84</v>
          </cell>
          <cell r="G30">
            <v>41</v>
          </cell>
          <cell r="H30">
            <v>10.8</v>
          </cell>
          <cell r="I30" t="str">
            <v>SE</v>
          </cell>
          <cell r="J30">
            <v>32.4</v>
          </cell>
          <cell r="K30" t="str">
            <v>*</v>
          </cell>
        </row>
        <row r="31">
          <cell r="B31">
            <v>26.608333333333334</v>
          </cell>
          <cell r="C31">
            <v>33.700000000000003</v>
          </cell>
          <cell r="D31">
            <v>21.1</v>
          </cell>
          <cell r="E31">
            <v>69.041666666666671</v>
          </cell>
          <cell r="F31">
            <v>84</v>
          </cell>
          <cell r="G31">
            <v>49</v>
          </cell>
          <cell r="H31">
            <v>15.48</v>
          </cell>
          <cell r="I31" t="str">
            <v>SE</v>
          </cell>
          <cell r="J31">
            <v>30.240000000000002</v>
          </cell>
          <cell r="K31" t="str">
            <v>*</v>
          </cell>
        </row>
        <row r="32">
          <cell r="B32">
            <v>26.175000000000001</v>
          </cell>
          <cell r="C32">
            <v>32.6</v>
          </cell>
          <cell r="D32">
            <v>23.1</v>
          </cell>
          <cell r="E32">
            <v>77.583333333333329</v>
          </cell>
          <cell r="F32">
            <v>87</v>
          </cell>
          <cell r="G32">
            <v>59</v>
          </cell>
          <cell r="H32">
            <v>19.079999999999998</v>
          </cell>
          <cell r="I32" t="str">
            <v>SE</v>
          </cell>
          <cell r="J32">
            <v>52.2</v>
          </cell>
          <cell r="K32" t="str">
            <v>*</v>
          </cell>
        </row>
        <row r="33">
          <cell r="B33">
            <v>27.712499999999991</v>
          </cell>
          <cell r="C33">
            <v>34.700000000000003</v>
          </cell>
          <cell r="D33">
            <v>23</v>
          </cell>
          <cell r="E33">
            <v>72.666666666666671</v>
          </cell>
          <cell r="F33">
            <v>87</v>
          </cell>
          <cell r="G33">
            <v>47</v>
          </cell>
          <cell r="H33">
            <v>9</v>
          </cell>
          <cell r="I33" t="str">
            <v>L</v>
          </cell>
          <cell r="J33">
            <v>28.8</v>
          </cell>
          <cell r="K33" t="str">
            <v>*</v>
          </cell>
        </row>
        <row r="34">
          <cell r="B34">
            <v>27.720833333333328</v>
          </cell>
          <cell r="C34">
            <v>34.299999999999997</v>
          </cell>
          <cell r="D34">
            <v>22.6</v>
          </cell>
          <cell r="E34">
            <v>71.166666666666671</v>
          </cell>
          <cell r="F34">
            <v>86</v>
          </cell>
          <cell r="G34">
            <v>45</v>
          </cell>
          <cell r="H34">
            <v>6.48</v>
          </cell>
          <cell r="I34" t="str">
            <v>SE</v>
          </cell>
          <cell r="J34">
            <v>19.440000000000001</v>
          </cell>
          <cell r="K34" t="str">
            <v>*</v>
          </cell>
        </row>
        <row r="35">
          <cell r="B35">
            <v>27.154166666666665</v>
          </cell>
          <cell r="C35">
            <v>34.4</v>
          </cell>
          <cell r="D35">
            <v>21.7</v>
          </cell>
          <cell r="E35">
            <v>72.5</v>
          </cell>
          <cell r="F35">
            <v>88</v>
          </cell>
          <cell r="G35">
            <v>45</v>
          </cell>
          <cell r="H35">
            <v>7.5600000000000005</v>
          </cell>
          <cell r="I35" t="str">
            <v>L</v>
          </cell>
          <cell r="J35">
            <v>28.08</v>
          </cell>
          <cell r="K35" t="str">
            <v>*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>
        <row r="5">
          <cell r="B5">
            <v>25.0625</v>
          </cell>
          <cell r="C5">
            <v>32.9</v>
          </cell>
          <cell r="D5">
            <v>17.7</v>
          </cell>
          <cell r="E5">
            <v>60.833333333333336</v>
          </cell>
          <cell r="F5">
            <v>85</v>
          </cell>
          <cell r="G5">
            <v>33</v>
          </cell>
          <cell r="H5">
            <v>9.3600000000000012</v>
          </cell>
          <cell r="I5" t="str">
            <v>NO</v>
          </cell>
          <cell r="J5">
            <v>21.96</v>
          </cell>
          <cell r="K5">
            <v>0</v>
          </cell>
        </row>
        <row r="6">
          <cell r="B6">
            <v>27.020833333333332</v>
          </cell>
          <cell r="C6">
            <v>33.4</v>
          </cell>
          <cell r="D6">
            <v>20.100000000000001</v>
          </cell>
          <cell r="E6">
            <v>59.25</v>
          </cell>
          <cell r="F6">
            <v>92</v>
          </cell>
          <cell r="G6">
            <v>28</v>
          </cell>
          <cell r="H6">
            <v>10.44</v>
          </cell>
          <cell r="I6" t="str">
            <v>SO</v>
          </cell>
          <cell r="J6">
            <v>25.2</v>
          </cell>
          <cell r="K6">
            <v>0</v>
          </cell>
        </row>
        <row r="7">
          <cell r="B7">
            <v>27.833333333333332</v>
          </cell>
          <cell r="C7">
            <v>33.799999999999997</v>
          </cell>
          <cell r="D7">
            <v>20.2</v>
          </cell>
          <cell r="E7">
            <v>45.125</v>
          </cell>
          <cell r="F7">
            <v>78</v>
          </cell>
          <cell r="G7">
            <v>22</v>
          </cell>
          <cell r="H7">
            <v>10.08</v>
          </cell>
          <cell r="I7" t="str">
            <v>NO</v>
          </cell>
          <cell r="J7">
            <v>23.400000000000002</v>
          </cell>
          <cell r="K7">
            <v>0</v>
          </cell>
        </row>
        <row r="8">
          <cell r="B8">
            <v>27.629166666666663</v>
          </cell>
          <cell r="C8">
            <v>33.799999999999997</v>
          </cell>
          <cell r="D8">
            <v>21.9</v>
          </cell>
          <cell r="E8">
            <v>63.25</v>
          </cell>
          <cell r="F8">
            <v>88</v>
          </cell>
          <cell r="G8">
            <v>37</v>
          </cell>
          <cell r="H8">
            <v>15.48</v>
          </cell>
          <cell r="I8" t="str">
            <v>SO</v>
          </cell>
          <cell r="J8">
            <v>36.36</v>
          </cell>
          <cell r="K8">
            <v>0</v>
          </cell>
        </row>
        <row r="9">
          <cell r="B9">
            <v>27.108333333333334</v>
          </cell>
          <cell r="C9">
            <v>33.9</v>
          </cell>
          <cell r="D9">
            <v>22.9</v>
          </cell>
          <cell r="E9">
            <v>70.416666666666671</v>
          </cell>
          <cell r="F9">
            <v>91</v>
          </cell>
          <cell r="G9">
            <v>40</v>
          </cell>
          <cell r="H9">
            <v>14.76</v>
          </cell>
          <cell r="I9" t="str">
            <v>O</v>
          </cell>
          <cell r="J9">
            <v>48.96</v>
          </cell>
          <cell r="K9">
            <v>0</v>
          </cell>
        </row>
        <row r="10">
          <cell r="B10">
            <v>26.099999999999998</v>
          </cell>
          <cell r="C10">
            <v>33.9</v>
          </cell>
          <cell r="D10">
            <v>22.1</v>
          </cell>
          <cell r="E10">
            <v>72.75</v>
          </cell>
          <cell r="F10">
            <v>91</v>
          </cell>
          <cell r="G10">
            <v>40</v>
          </cell>
          <cell r="H10">
            <v>20.88</v>
          </cell>
          <cell r="I10" t="str">
            <v>S</v>
          </cell>
          <cell r="J10">
            <v>54</v>
          </cell>
          <cell r="K10">
            <v>0</v>
          </cell>
        </row>
        <row r="11">
          <cell r="B11">
            <v>26.3125</v>
          </cell>
          <cell r="C11">
            <v>35.1</v>
          </cell>
          <cell r="D11">
            <v>21.5</v>
          </cell>
          <cell r="E11">
            <v>73.791666666666671</v>
          </cell>
          <cell r="F11">
            <v>94</v>
          </cell>
          <cell r="G11">
            <v>41</v>
          </cell>
          <cell r="H11">
            <v>19.440000000000001</v>
          </cell>
          <cell r="I11" t="str">
            <v>S</v>
          </cell>
          <cell r="J11">
            <v>46.440000000000005</v>
          </cell>
          <cell r="K11">
            <v>0.6</v>
          </cell>
        </row>
        <row r="12">
          <cell r="B12">
            <v>27.416666666666661</v>
          </cell>
          <cell r="C12">
            <v>34.799999999999997</v>
          </cell>
          <cell r="D12">
            <v>21.4</v>
          </cell>
          <cell r="E12">
            <v>69.25</v>
          </cell>
          <cell r="F12">
            <v>96</v>
          </cell>
          <cell r="G12">
            <v>38</v>
          </cell>
          <cell r="H12">
            <v>20.52</v>
          </cell>
          <cell r="I12" t="str">
            <v>S</v>
          </cell>
          <cell r="J12">
            <v>46.800000000000004</v>
          </cell>
          <cell r="K12">
            <v>0</v>
          </cell>
        </row>
        <row r="13">
          <cell r="B13">
            <v>25.045833333333334</v>
          </cell>
          <cell r="C13">
            <v>29.9</v>
          </cell>
          <cell r="D13">
            <v>21.2</v>
          </cell>
          <cell r="E13">
            <v>72.958333333333329</v>
          </cell>
          <cell r="F13">
            <v>93</v>
          </cell>
          <cell r="G13">
            <v>46</v>
          </cell>
          <cell r="H13">
            <v>12.6</v>
          </cell>
          <cell r="I13" t="str">
            <v>N</v>
          </cell>
          <cell r="J13">
            <v>27</v>
          </cell>
          <cell r="K13">
            <v>0.6</v>
          </cell>
        </row>
        <row r="14">
          <cell r="B14">
            <v>24.033333333333335</v>
          </cell>
          <cell r="C14">
            <v>31</v>
          </cell>
          <cell r="D14">
            <v>20.2</v>
          </cell>
          <cell r="E14">
            <v>78.541666666666671</v>
          </cell>
          <cell r="F14">
            <v>96</v>
          </cell>
          <cell r="G14">
            <v>49</v>
          </cell>
          <cell r="H14">
            <v>13.32</v>
          </cell>
          <cell r="I14" t="str">
            <v>N</v>
          </cell>
          <cell r="J14">
            <v>42.12</v>
          </cell>
          <cell r="K14">
            <v>0</v>
          </cell>
        </row>
        <row r="15">
          <cell r="B15">
            <v>23.766666666666666</v>
          </cell>
          <cell r="C15">
            <v>28.5</v>
          </cell>
          <cell r="D15">
            <v>20.2</v>
          </cell>
          <cell r="E15">
            <v>84.041666666666671</v>
          </cell>
          <cell r="F15">
            <v>96</v>
          </cell>
          <cell r="G15">
            <v>67</v>
          </cell>
          <cell r="H15">
            <v>12.96</v>
          </cell>
          <cell r="I15" t="str">
            <v>N</v>
          </cell>
          <cell r="J15">
            <v>25.2</v>
          </cell>
          <cell r="K15">
            <v>2</v>
          </cell>
        </row>
        <row r="16">
          <cell r="B16">
            <v>24.395000000000003</v>
          </cell>
          <cell r="C16">
            <v>28</v>
          </cell>
          <cell r="D16">
            <v>21</v>
          </cell>
          <cell r="E16">
            <v>84.45</v>
          </cell>
          <cell r="F16">
            <v>96</v>
          </cell>
          <cell r="G16">
            <v>71</v>
          </cell>
          <cell r="H16">
            <v>11.520000000000001</v>
          </cell>
          <cell r="I16" t="str">
            <v>SO</v>
          </cell>
          <cell r="J16">
            <v>27.36</v>
          </cell>
          <cell r="K16">
            <v>21.4</v>
          </cell>
        </row>
        <row r="17">
          <cell r="B17">
            <v>23.662499999999998</v>
          </cell>
          <cell r="C17">
            <v>28.5</v>
          </cell>
          <cell r="D17">
            <v>20.9</v>
          </cell>
          <cell r="E17">
            <v>87.333333333333329</v>
          </cell>
          <cell r="F17">
            <v>97</v>
          </cell>
          <cell r="G17">
            <v>71</v>
          </cell>
          <cell r="H17">
            <v>15.48</v>
          </cell>
          <cell r="I17" t="str">
            <v>S</v>
          </cell>
          <cell r="J17">
            <v>33.480000000000004</v>
          </cell>
          <cell r="K17">
            <v>0.60000000000000009</v>
          </cell>
        </row>
        <row r="18">
          <cell r="B18">
            <v>24.283333333333335</v>
          </cell>
          <cell r="C18">
            <v>30.8</v>
          </cell>
          <cell r="D18">
            <v>20.8</v>
          </cell>
          <cell r="E18">
            <v>86.208333333333329</v>
          </cell>
          <cell r="F18">
            <v>97</v>
          </cell>
          <cell r="G18">
            <v>58</v>
          </cell>
          <cell r="H18">
            <v>16.559999999999999</v>
          </cell>
          <cell r="I18" t="str">
            <v>S</v>
          </cell>
          <cell r="J18">
            <v>28.8</v>
          </cell>
          <cell r="K18">
            <v>2.6</v>
          </cell>
        </row>
        <row r="19">
          <cell r="B19">
            <v>23.412500000000005</v>
          </cell>
          <cell r="C19">
            <v>28.4</v>
          </cell>
          <cell r="D19">
            <v>21.1</v>
          </cell>
          <cell r="E19">
            <v>89.083333333333329</v>
          </cell>
          <cell r="F19">
            <v>98</v>
          </cell>
          <cell r="G19">
            <v>64</v>
          </cell>
          <cell r="H19">
            <v>18.36</v>
          </cell>
          <cell r="I19" t="str">
            <v>S</v>
          </cell>
          <cell r="J19">
            <v>32.76</v>
          </cell>
          <cell r="K19">
            <v>88.199999999999989</v>
          </cell>
        </row>
        <row r="20">
          <cell r="B20">
            <v>23.150000000000006</v>
          </cell>
          <cell r="C20">
            <v>25.1</v>
          </cell>
          <cell r="D20">
            <v>21.6</v>
          </cell>
          <cell r="E20">
            <v>89.041666666666671</v>
          </cell>
          <cell r="F20">
            <v>94</v>
          </cell>
          <cell r="G20">
            <v>77</v>
          </cell>
          <cell r="H20">
            <v>10.8</v>
          </cell>
          <cell r="I20" t="str">
            <v>SO</v>
          </cell>
          <cell r="J20">
            <v>19.440000000000001</v>
          </cell>
          <cell r="K20">
            <v>0.4</v>
          </cell>
        </row>
        <row r="21">
          <cell r="B21">
            <v>23.179166666666664</v>
          </cell>
          <cell r="C21">
            <v>26.1</v>
          </cell>
          <cell r="D21">
            <v>20.8</v>
          </cell>
          <cell r="E21">
            <v>91.5</v>
          </cell>
          <cell r="F21">
            <v>97</v>
          </cell>
          <cell r="G21">
            <v>79</v>
          </cell>
          <cell r="H21">
            <v>10.44</v>
          </cell>
          <cell r="I21" t="str">
            <v>S</v>
          </cell>
          <cell r="J21">
            <v>26.64</v>
          </cell>
          <cell r="K21">
            <v>9.1999999999999993</v>
          </cell>
        </row>
        <row r="22">
          <cell r="B22">
            <v>23.244999999999997</v>
          </cell>
          <cell r="C22">
            <v>27</v>
          </cell>
          <cell r="D22">
            <v>21.3</v>
          </cell>
          <cell r="E22">
            <v>91.4</v>
          </cell>
          <cell r="F22">
            <v>97</v>
          </cell>
          <cell r="G22">
            <v>72</v>
          </cell>
          <cell r="H22">
            <v>13.68</v>
          </cell>
          <cell r="I22" t="str">
            <v>SO</v>
          </cell>
          <cell r="J22">
            <v>31.319999999999997</v>
          </cell>
          <cell r="K22">
            <v>16.600000000000001</v>
          </cell>
        </row>
        <row r="23">
          <cell r="B23">
            <v>24.331578947368421</v>
          </cell>
          <cell r="C23">
            <v>29.4</v>
          </cell>
          <cell r="D23">
            <v>21.6</v>
          </cell>
          <cell r="E23">
            <v>89.315789473684205</v>
          </cell>
          <cell r="F23">
            <v>98</v>
          </cell>
          <cell r="G23">
            <v>71</v>
          </cell>
          <cell r="H23">
            <v>16.2</v>
          </cell>
          <cell r="I23" t="str">
            <v>S</v>
          </cell>
          <cell r="J23">
            <v>31.680000000000003</v>
          </cell>
          <cell r="K23">
            <v>6.8000000000000007</v>
          </cell>
        </row>
        <row r="24">
          <cell r="B24">
            <v>21.557894736842105</v>
          </cell>
          <cell r="C24">
            <v>23.4</v>
          </cell>
          <cell r="D24">
            <v>19.100000000000001</v>
          </cell>
          <cell r="E24">
            <v>92.736842105263165</v>
          </cell>
          <cell r="F24">
            <v>97</v>
          </cell>
          <cell r="G24">
            <v>83</v>
          </cell>
          <cell r="H24">
            <v>16.2</v>
          </cell>
          <cell r="I24" t="str">
            <v>S</v>
          </cell>
          <cell r="J24">
            <v>39.6</v>
          </cell>
          <cell r="K24">
            <v>4.5999999999999996</v>
          </cell>
        </row>
        <row r="25">
          <cell r="B25">
            <v>22.958333333333329</v>
          </cell>
          <cell r="C25">
            <v>26</v>
          </cell>
          <cell r="D25">
            <v>19</v>
          </cell>
          <cell r="E25">
            <v>77.083333333333329</v>
          </cell>
          <cell r="F25">
            <v>95</v>
          </cell>
          <cell r="G25">
            <v>64</v>
          </cell>
          <cell r="H25">
            <v>15.48</v>
          </cell>
          <cell r="I25" t="str">
            <v>N</v>
          </cell>
          <cell r="J25">
            <v>27.36</v>
          </cell>
          <cell r="K25">
            <v>0</v>
          </cell>
        </row>
        <row r="26">
          <cell r="B26">
            <v>23.504166666666663</v>
          </cell>
          <cell r="C26">
            <v>28.8</v>
          </cell>
          <cell r="D26">
            <v>20.100000000000001</v>
          </cell>
          <cell r="E26">
            <v>75.708333333333329</v>
          </cell>
          <cell r="F26">
            <v>94</v>
          </cell>
          <cell r="G26">
            <v>52</v>
          </cell>
          <cell r="H26">
            <v>15.48</v>
          </cell>
          <cell r="I26" t="str">
            <v>NO</v>
          </cell>
          <cell r="J26">
            <v>29.16</v>
          </cell>
          <cell r="K26">
            <v>0</v>
          </cell>
        </row>
        <row r="27">
          <cell r="B27">
            <v>24.441666666666663</v>
          </cell>
          <cell r="C27">
            <v>30.4</v>
          </cell>
          <cell r="D27">
            <v>19.2</v>
          </cell>
          <cell r="E27">
            <v>69.458333333333329</v>
          </cell>
          <cell r="F27">
            <v>91</v>
          </cell>
          <cell r="G27">
            <v>45</v>
          </cell>
          <cell r="H27">
            <v>11.16</v>
          </cell>
          <cell r="I27" t="str">
            <v>NO</v>
          </cell>
          <cell r="J27">
            <v>22.68</v>
          </cell>
          <cell r="K27">
            <v>0</v>
          </cell>
        </row>
        <row r="28">
          <cell r="B28">
            <v>25.470833333333328</v>
          </cell>
          <cell r="C28">
            <v>31.5</v>
          </cell>
          <cell r="D28">
            <v>18.5</v>
          </cell>
          <cell r="E28">
            <v>61.416666666666664</v>
          </cell>
          <cell r="F28">
            <v>95</v>
          </cell>
          <cell r="G28">
            <v>32</v>
          </cell>
          <cell r="H28">
            <v>13.68</v>
          </cell>
          <cell r="I28" t="str">
            <v>O</v>
          </cell>
          <cell r="J28">
            <v>24.840000000000003</v>
          </cell>
          <cell r="K28">
            <v>0</v>
          </cell>
        </row>
        <row r="29">
          <cell r="B29">
            <v>26.170833333333334</v>
          </cell>
          <cell r="C29">
            <v>32.200000000000003</v>
          </cell>
          <cell r="D29">
            <v>18.899999999999999</v>
          </cell>
          <cell r="E29">
            <v>57.041666666666664</v>
          </cell>
          <cell r="F29">
            <v>88</v>
          </cell>
          <cell r="G29">
            <v>34</v>
          </cell>
          <cell r="H29">
            <v>11.879999999999999</v>
          </cell>
          <cell r="I29" t="str">
            <v>O</v>
          </cell>
          <cell r="J29">
            <v>21.96</v>
          </cell>
          <cell r="K29">
            <v>0</v>
          </cell>
        </row>
        <row r="30">
          <cell r="B30">
            <v>25.783333333333335</v>
          </cell>
          <cell r="C30">
            <v>32.200000000000003</v>
          </cell>
          <cell r="D30">
            <v>20.399999999999999</v>
          </cell>
          <cell r="E30">
            <v>65.25</v>
          </cell>
          <cell r="F30">
            <v>86</v>
          </cell>
          <cell r="G30">
            <v>37</v>
          </cell>
          <cell r="H30">
            <v>13.68</v>
          </cell>
          <cell r="I30" t="str">
            <v>NO</v>
          </cell>
          <cell r="J30">
            <v>23.759999999999998</v>
          </cell>
          <cell r="K30">
            <v>0</v>
          </cell>
        </row>
        <row r="31">
          <cell r="B31">
            <v>24.862499999999997</v>
          </cell>
          <cell r="C31">
            <v>31.8</v>
          </cell>
          <cell r="D31">
            <v>18.3</v>
          </cell>
          <cell r="E31">
            <v>58.625</v>
          </cell>
          <cell r="F31">
            <v>74</v>
          </cell>
          <cell r="G31">
            <v>39</v>
          </cell>
          <cell r="H31">
            <v>14.04</v>
          </cell>
          <cell r="I31" t="str">
            <v>N</v>
          </cell>
          <cell r="J31">
            <v>25.92</v>
          </cell>
          <cell r="K31">
            <v>0</v>
          </cell>
        </row>
        <row r="32">
          <cell r="B32">
            <v>25.620833333333337</v>
          </cell>
          <cell r="C32">
            <v>31.5</v>
          </cell>
          <cell r="D32">
            <v>20.100000000000001</v>
          </cell>
          <cell r="E32">
            <v>68.541666666666671</v>
          </cell>
          <cell r="F32">
            <v>86</v>
          </cell>
          <cell r="G32">
            <v>48</v>
          </cell>
          <cell r="H32">
            <v>14.76</v>
          </cell>
          <cell r="I32" t="str">
            <v>O</v>
          </cell>
          <cell r="J32">
            <v>29.52</v>
          </cell>
          <cell r="K32">
            <v>0</v>
          </cell>
        </row>
        <row r="33">
          <cell r="B33">
            <v>26.045833333333331</v>
          </cell>
          <cell r="C33">
            <v>31</v>
          </cell>
          <cell r="D33">
            <v>21.2</v>
          </cell>
          <cell r="E33">
            <v>66</v>
          </cell>
          <cell r="F33">
            <v>86</v>
          </cell>
          <cell r="G33">
            <v>47</v>
          </cell>
          <cell r="H33">
            <v>16.2</v>
          </cell>
          <cell r="I33" t="str">
            <v>O</v>
          </cell>
          <cell r="J33">
            <v>34.56</v>
          </cell>
          <cell r="K33">
            <v>0</v>
          </cell>
        </row>
        <row r="34">
          <cell r="B34">
            <v>25.954166666666666</v>
          </cell>
          <cell r="C34">
            <v>31.7</v>
          </cell>
          <cell r="D34">
            <v>20.399999999999999</v>
          </cell>
          <cell r="E34">
            <v>64.458333333333329</v>
          </cell>
          <cell r="F34">
            <v>84</v>
          </cell>
          <cell r="G34">
            <v>45</v>
          </cell>
          <cell r="H34">
            <v>14.4</v>
          </cell>
          <cell r="I34" t="str">
            <v>O</v>
          </cell>
          <cell r="J34">
            <v>30.240000000000002</v>
          </cell>
          <cell r="K34">
            <v>0</v>
          </cell>
        </row>
        <row r="35">
          <cell r="B35">
            <v>24.995833333333334</v>
          </cell>
          <cell r="C35">
            <v>29.5</v>
          </cell>
          <cell r="D35">
            <v>19.3</v>
          </cell>
          <cell r="E35">
            <v>63.666666666666664</v>
          </cell>
          <cell r="F35">
            <v>88</v>
          </cell>
          <cell r="G35">
            <v>44</v>
          </cell>
          <cell r="H35">
            <v>13.32</v>
          </cell>
          <cell r="I35" t="str">
            <v>SO</v>
          </cell>
          <cell r="J35">
            <v>25.56</v>
          </cell>
          <cell r="K35">
            <v>0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23.979166666666671</v>
          </cell>
          <cell r="C5">
            <v>33.200000000000003</v>
          </cell>
          <cell r="D5">
            <v>16.2</v>
          </cell>
          <cell r="E5">
            <v>58.708333333333336</v>
          </cell>
          <cell r="F5">
            <v>89</v>
          </cell>
          <cell r="G5">
            <v>25</v>
          </cell>
          <cell r="H5">
            <v>9.7200000000000006</v>
          </cell>
          <cell r="I5" t="str">
            <v>SO</v>
          </cell>
          <cell r="J5">
            <v>23.040000000000003</v>
          </cell>
          <cell r="K5" t="str">
            <v>*</v>
          </cell>
        </row>
        <row r="6">
          <cell r="B6">
            <v>25.458333333333339</v>
          </cell>
          <cell r="C6">
            <v>34.700000000000003</v>
          </cell>
          <cell r="D6">
            <v>17.7</v>
          </cell>
          <cell r="E6">
            <v>57.833333333333336</v>
          </cell>
          <cell r="F6">
            <v>92</v>
          </cell>
          <cell r="G6">
            <v>22</v>
          </cell>
          <cell r="H6">
            <v>10.44</v>
          </cell>
          <cell r="I6" t="str">
            <v>SO</v>
          </cell>
          <cell r="J6">
            <v>21.96</v>
          </cell>
          <cell r="K6" t="str">
            <v>*</v>
          </cell>
        </row>
        <row r="7">
          <cell r="B7">
            <v>25.295833333333331</v>
          </cell>
          <cell r="C7">
            <v>33.799999999999997</v>
          </cell>
          <cell r="D7">
            <v>16</v>
          </cell>
          <cell r="E7">
            <v>51.666666666666664</v>
          </cell>
          <cell r="F7">
            <v>92</v>
          </cell>
          <cell r="G7">
            <v>18</v>
          </cell>
          <cell r="H7">
            <v>10.08</v>
          </cell>
          <cell r="I7" t="str">
            <v>SO</v>
          </cell>
          <cell r="J7">
            <v>30.6</v>
          </cell>
          <cell r="K7" t="str">
            <v>*</v>
          </cell>
        </row>
        <row r="8">
          <cell r="B8">
            <v>26.025000000000002</v>
          </cell>
          <cell r="C8">
            <v>34.4</v>
          </cell>
          <cell r="D8">
            <v>17.899999999999999</v>
          </cell>
          <cell r="E8">
            <v>58.166666666666664</v>
          </cell>
          <cell r="F8">
            <v>91</v>
          </cell>
          <cell r="G8">
            <v>30</v>
          </cell>
          <cell r="H8">
            <v>17.28</v>
          </cell>
          <cell r="I8" t="str">
            <v>SO</v>
          </cell>
          <cell r="J8">
            <v>39.6</v>
          </cell>
          <cell r="K8" t="str">
            <v>*</v>
          </cell>
        </row>
        <row r="9">
          <cell r="B9">
            <v>26.891666666666676</v>
          </cell>
          <cell r="C9">
            <v>34.4</v>
          </cell>
          <cell r="D9">
            <v>22.5</v>
          </cell>
          <cell r="E9">
            <v>70.083333333333329</v>
          </cell>
          <cell r="F9">
            <v>92</v>
          </cell>
          <cell r="G9">
            <v>34</v>
          </cell>
          <cell r="H9">
            <v>12.24</v>
          </cell>
          <cell r="I9" t="str">
            <v>SO</v>
          </cell>
          <cell r="J9">
            <v>27.720000000000002</v>
          </cell>
          <cell r="K9" t="str">
            <v>*</v>
          </cell>
        </row>
        <row r="10">
          <cell r="B10">
            <v>26.229166666666671</v>
          </cell>
          <cell r="C10">
            <v>35.200000000000003</v>
          </cell>
          <cell r="D10">
            <v>21.4</v>
          </cell>
          <cell r="E10">
            <v>73.25</v>
          </cell>
          <cell r="F10">
            <v>98</v>
          </cell>
          <cell r="G10">
            <v>32</v>
          </cell>
          <cell r="H10">
            <v>12.96</v>
          </cell>
          <cell r="I10" t="str">
            <v>SO</v>
          </cell>
          <cell r="J10">
            <v>44.64</v>
          </cell>
          <cell r="K10" t="str">
            <v>*</v>
          </cell>
        </row>
        <row r="11">
          <cell r="B11">
            <v>25.866666666666671</v>
          </cell>
          <cell r="C11">
            <v>33.799999999999997</v>
          </cell>
          <cell r="D11">
            <v>21.5</v>
          </cell>
          <cell r="E11">
            <v>77.833333333333329</v>
          </cell>
          <cell r="F11">
            <v>98</v>
          </cell>
          <cell r="G11">
            <v>39</v>
          </cell>
          <cell r="H11">
            <v>16.559999999999999</v>
          </cell>
          <cell r="I11" t="str">
            <v>SO</v>
          </cell>
          <cell r="J11">
            <v>38.159999999999997</v>
          </cell>
          <cell r="K11" t="str">
            <v>*</v>
          </cell>
        </row>
        <row r="12">
          <cell r="B12">
            <v>27.195833333333336</v>
          </cell>
          <cell r="C12">
            <v>34.9</v>
          </cell>
          <cell r="D12">
            <v>21.4</v>
          </cell>
          <cell r="E12">
            <v>69.708333333333329</v>
          </cell>
          <cell r="F12">
            <v>98</v>
          </cell>
          <cell r="G12">
            <v>35</v>
          </cell>
          <cell r="H12">
            <v>20.52</v>
          </cell>
          <cell r="I12" t="str">
            <v>SO</v>
          </cell>
          <cell r="J12">
            <v>43.92</v>
          </cell>
          <cell r="K12" t="str">
            <v>*</v>
          </cell>
        </row>
        <row r="13">
          <cell r="B13">
            <v>23.320833333333329</v>
          </cell>
          <cell r="C13">
            <v>29</v>
          </cell>
          <cell r="D13">
            <v>20.5</v>
          </cell>
          <cell r="E13">
            <v>82.166666666666671</v>
          </cell>
          <cell r="F13">
            <v>99</v>
          </cell>
          <cell r="G13">
            <v>50</v>
          </cell>
          <cell r="H13">
            <v>13.68</v>
          </cell>
          <cell r="I13" t="str">
            <v>SO</v>
          </cell>
          <cell r="J13">
            <v>36</v>
          </cell>
          <cell r="K13" t="str">
            <v>*</v>
          </cell>
        </row>
        <row r="14">
          <cell r="B14">
            <v>24.483333333333334</v>
          </cell>
          <cell r="C14">
            <v>31.2</v>
          </cell>
          <cell r="D14">
            <v>20.8</v>
          </cell>
          <cell r="E14">
            <v>79.375</v>
          </cell>
          <cell r="F14">
            <v>98</v>
          </cell>
          <cell r="G14">
            <v>49</v>
          </cell>
          <cell r="H14">
            <v>9.7200000000000006</v>
          </cell>
          <cell r="I14" t="str">
            <v>SO</v>
          </cell>
          <cell r="J14">
            <v>25.92</v>
          </cell>
          <cell r="K14" t="str">
            <v>*</v>
          </cell>
        </row>
        <row r="15">
          <cell r="B15">
            <v>23.174999999999997</v>
          </cell>
          <cell r="C15">
            <v>30.8</v>
          </cell>
          <cell r="D15">
            <v>19.899999999999999</v>
          </cell>
          <cell r="E15">
            <v>87</v>
          </cell>
          <cell r="F15">
            <v>99</v>
          </cell>
          <cell r="G15">
            <v>52</v>
          </cell>
          <cell r="H15">
            <v>24.48</v>
          </cell>
          <cell r="I15" t="str">
            <v>SO</v>
          </cell>
          <cell r="J15">
            <v>53.64</v>
          </cell>
          <cell r="K15" t="str">
            <v>*</v>
          </cell>
        </row>
        <row r="16">
          <cell r="B16">
            <v>23.091666666666669</v>
          </cell>
          <cell r="C16">
            <v>28.1</v>
          </cell>
          <cell r="D16">
            <v>20</v>
          </cell>
          <cell r="E16">
            <v>89.25</v>
          </cell>
          <cell r="F16">
            <v>99</v>
          </cell>
          <cell r="G16">
            <v>61</v>
          </cell>
          <cell r="H16">
            <v>13.32</v>
          </cell>
          <cell r="I16" t="str">
            <v>SO</v>
          </cell>
          <cell r="J16">
            <v>27.36</v>
          </cell>
          <cell r="K16" t="str">
            <v>*</v>
          </cell>
        </row>
        <row r="17">
          <cell r="B17">
            <v>24.900000000000002</v>
          </cell>
          <cell r="C17">
            <v>29.6</v>
          </cell>
          <cell r="D17">
            <v>22.1</v>
          </cell>
          <cell r="E17">
            <v>83.666666666666671</v>
          </cell>
          <cell r="F17">
            <v>98</v>
          </cell>
          <cell r="G17">
            <v>55</v>
          </cell>
          <cell r="H17">
            <v>12.96</v>
          </cell>
          <cell r="I17" t="str">
            <v>SO</v>
          </cell>
          <cell r="J17">
            <v>31.319999999999997</v>
          </cell>
          <cell r="K17" t="str">
            <v>*</v>
          </cell>
        </row>
        <row r="18">
          <cell r="B18">
            <v>24.933333333333337</v>
          </cell>
          <cell r="C18">
            <v>31.8</v>
          </cell>
          <cell r="D18">
            <v>21.6</v>
          </cell>
          <cell r="E18">
            <v>81.333333333333329</v>
          </cell>
          <cell r="F18">
            <v>99</v>
          </cell>
          <cell r="G18">
            <v>42</v>
          </cell>
          <cell r="H18">
            <v>10.8</v>
          </cell>
          <cell r="I18" t="str">
            <v>SO</v>
          </cell>
          <cell r="J18">
            <v>27</v>
          </cell>
          <cell r="K18" t="str">
            <v>*</v>
          </cell>
        </row>
        <row r="19">
          <cell r="B19">
            <v>24.037499999999998</v>
          </cell>
          <cell r="C19">
            <v>28.5</v>
          </cell>
          <cell r="D19">
            <v>20.8</v>
          </cell>
          <cell r="E19">
            <v>85.583333333333329</v>
          </cell>
          <cell r="F19">
            <v>99</v>
          </cell>
          <cell r="G19">
            <v>63</v>
          </cell>
          <cell r="H19">
            <v>14.76</v>
          </cell>
          <cell r="I19" t="str">
            <v>SO</v>
          </cell>
          <cell r="J19">
            <v>26.28</v>
          </cell>
          <cell r="K19" t="str">
            <v>*</v>
          </cell>
        </row>
        <row r="20">
          <cell r="B20">
            <v>22.237499999999997</v>
          </cell>
          <cell r="C20">
            <v>24.6</v>
          </cell>
          <cell r="D20">
            <v>20.5</v>
          </cell>
          <cell r="E20">
            <v>95.5</v>
          </cell>
          <cell r="F20">
            <v>99</v>
          </cell>
          <cell r="G20">
            <v>82</v>
          </cell>
          <cell r="H20">
            <v>9.3600000000000012</v>
          </cell>
          <cell r="I20" t="str">
            <v>SO</v>
          </cell>
          <cell r="J20">
            <v>15.840000000000002</v>
          </cell>
          <cell r="K20" t="str">
            <v>*</v>
          </cell>
        </row>
        <row r="21">
          <cell r="B21">
            <v>22.074999999999999</v>
          </cell>
          <cell r="C21">
            <v>23.9</v>
          </cell>
          <cell r="D21">
            <v>20.6</v>
          </cell>
          <cell r="E21">
            <v>94.6875</v>
          </cell>
          <cell r="F21">
            <v>99</v>
          </cell>
          <cell r="G21">
            <v>83</v>
          </cell>
          <cell r="H21">
            <v>12.24</v>
          </cell>
          <cell r="I21" t="str">
            <v>SO</v>
          </cell>
          <cell r="J21">
            <v>18.36</v>
          </cell>
          <cell r="K21" t="str">
            <v>*</v>
          </cell>
        </row>
        <row r="22">
          <cell r="B22">
            <v>25.224999999999998</v>
          </cell>
          <cell r="C22">
            <v>30.6</v>
          </cell>
          <cell r="D22">
            <v>21.8</v>
          </cell>
          <cell r="E22">
            <v>84.083333333333329</v>
          </cell>
          <cell r="F22">
            <v>98</v>
          </cell>
          <cell r="G22">
            <v>58</v>
          </cell>
          <cell r="H22">
            <v>24.48</v>
          </cell>
          <cell r="I22" t="str">
            <v>SO</v>
          </cell>
          <cell r="J22">
            <v>47.16</v>
          </cell>
          <cell r="K22" t="str">
            <v>*</v>
          </cell>
        </row>
        <row r="23">
          <cell r="B23">
            <v>24.712500000000002</v>
          </cell>
          <cell r="C23">
            <v>29.9</v>
          </cell>
          <cell r="D23">
            <v>22.6</v>
          </cell>
          <cell r="E23">
            <v>89.458333333333329</v>
          </cell>
          <cell r="F23">
            <v>99</v>
          </cell>
          <cell r="G23">
            <v>63</v>
          </cell>
          <cell r="H23">
            <v>10.44</v>
          </cell>
          <cell r="I23" t="str">
            <v>SO</v>
          </cell>
          <cell r="J23">
            <v>29.16</v>
          </cell>
          <cell r="K23" t="str">
            <v>*</v>
          </cell>
        </row>
        <row r="24">
          <cell r="B24">
            <v>22.15909090909091</v>
          </cell>
          <cell r="C24">
            <v>25.2</v>
          </cell>
          <cell r="D24">
            <v>19</v>
          </cell>
          <cell r="E24">
            <v>93.681818181818187</v>
          </cell>
          <cell r="F24">
            <v>99</v>
          </cell>
          <cell r="G24">
            <v>68</v>
          </cell>
          <cell r="H24">
            <v>7.2</v>
          </cell>
          <cell r="I24" t="str">
            <v>SO</v>
          </cell>
          <cell r="J24">
            <v>42.12</v>
          </cell>
          <cell r="K24">
            <v>0.60000000000000009</v>
          </cell>
        </row>
        <row r="25">
          <cell r="B25">
            <v>23.018750000000004</v>
          </cell>
          <cell r="C25">
            <v>28.6</v>
          </cell>
          <cell r="D25">
            <v>19</v>
          </cell>
          <cell r="E25">
            <v>75.8125</v>
          </cell>
          <cell r="F25">
            <v>96</v>
          </cell>
          <cell r="G25">
            <v>49</v>
          </cell>
          <cell r="H25">
            <v>5.7600000000000007</v>
          </cell>
          <cell r="I25" t="str">
            <v>SO</v>
          </cell>
          <cell r="J25">
            <v>20.52</v>
          </cell>
          <cell r="K25">
            <v>0.2</v>
          </cell>
        </row>
        <row r="26">
          <cell r="B26">
            <v>22.837500000000002</v>
          </cell>
          <cell r="C26">
            <v>29.5</v>
          </cell>
          <cell r="D26">
            <v>18.399999999999999</v>
          </cell>
          <cell r="E26">
            <v>76.791666666666671</v>
          </cell>
          <cell r="F26">
            <v>99</v>
          </cell>
          <cell r="G26">
            <v>45</v>
          </cell>
          <cell r="H26">
            <v>12.24</v>
          </cell>
          <cell r="I26" t="str">
            <v>SO</v>
          </cell>
          <cell r="J26">
            <v>26.64</v>
          </cell>
          <cell r="K26">
            <v>0.8</v>
          </cell>
        </row>
        <row r="27">
          <cell r="B27">
            <v>23.775000000000002</v>
          </cell>
          <cell r="C27">
            <v>31.4</v>
          </cell>
          <cell r="D27">
            <v>18.3</v>
          </cell>
          <cell r="E27">
            <v>73.791666666666671</v>
          </cell>
          <cell r="F27">
            <v>99</v>
          </cell>
          <cell r="G27">
            <v>35</v>
          </cell>
          <cell r="H27">
            <v>12.96</v>
          </cell>
          <cell r="I27" t="str">
            <v>SO</v>
          </cell>
          <cell r="J27">
            <v>24.48</v>
          </cell>
          <cell r="K27">
            <v>0.4</v>
          </cell>
        </row>
        <row r="28">
          <cell r="B28">
            <v>24.408333333333335</v>
          </cell>
          <cell r="C28">
            <v>32.1</v>
          </cell>
          <cell r="D28">
            <v>17.5</v>
          </cell>
          <cell r="E28">
            <v>68.25</v>
          </cell>
          <cell r="F28">
            <v>99</v>
          </cell>
          <cell r="G28">
            <v>30</v>
          </cell>
          <cell r="H28">
            <v>7.5600000000000005</v>
          </cell>
          <cell r="I28" t="str">
            <v>SO</v>
          </cell>
          <cell r="J28">
            <v>20.88</v>
          </cell>
          <cell r="K28">
            <v>0.4</v>
          </cell>
        </row>
        <row r="29">
          <cell r="B29">
            <v>24.729166666666668</v>
          </cell>
          <cell r="C29">
            <v>32.1</v>
          </cell>
          <cell r="D29">
            <v>18.8</v>
          </cell>
          <cell r="E29">
            <v>69.416666666666671</v>
          </cell>
          <cell r="F29">
            <v>93</v>
          </cell>
          <cell r="G29">
            <v>33</v>
          </cell>
          <cell r="H29">
            <v>7.5600000000000005</v>
          </cell>
          <cell r="I29" t="str">
            <v>SO</v>
          </cell>
          <cell r="J29">
            <v>22.32</v>
          </cell>
          <cell r="K29">
            <v>0</v>
          </cell>
        </row>
        <row r="30">
          <cell r="B30">
            <v>24.779166666666665</v>
          </cell>
          <cell r="C30">
            <v>32.6</v>
          </cell>
          <cell r="D30">
            <v>18.7</v>
          </cell>
          <cell r="E30">
            <v>66</v>
          </cell>
          <cell r="F30">
            <v>92</v>
          </cell>
          <cell r="G30">
            <v>32</v>
          </cell>
          <cell r="H30">
            <v>7.2</v>
          </cell>
          <cell r="I30" t="str">
            <v>SO</v>
          </cell>
          <cell r="J30">
            <v>22.32</v>
          </cell>
          <cell r="K30">
            <v>0</v>
          </cell>
        </row>
        <row r="31">
          <cell r="B31">
            <v>24.345833333333335</v>
          </cell>
          <cell r="C31">
            <v>32.4</v>
          </cell>
          <cell r="D31">
            <v>16.600000000000001</v>
          </cell>
          <cell r="E31">
            <v>50.75</v>
          </cell>
          <cell r="F31">
            <v>78</v>
          </cell>
          <cell r="G31">
            <v>27</v>
          </cell>
          <cell r="H31">
            <v>8.64</v>
          </cell>
          <cell r="I31" t="str">
            <v>SO</v>
          </cell>
          <cell r="J31">
            <v>26.28</v>
          </cell>
          <cell r="K31">
            <v>0</v>
          </cell>
        </row>
        <row r="32">
          <cell r="B32">
            <v>24.541666666666668</v>
          </cell>
          <cell r="C32">
            <v>32</v>
          </cell>
          <cell r="D32">
            <v>18.5</v>
          </cell>
          <cell r="E32">
            <v>67.375</v>
          </cell>
          <cell r="F32">
            <v>91</v>
          </cell>
          <cell r="G32">
            <v>41</v>
          </cell>
          <cell r="H32">
            <v>20.52</v>
          </cell>
          <cell r="I32" t="str">
            <v>SO</v>
          </cell>
          <cell r="J32">
            <v>34.200000000000003</v>
          </cell>
          <cell r="K32">
            <v>0</v>
          </cell>
        </row>
        <row r="33">
          <cell r="B33">
            <v>25.066666666666666</v>
          </cell>
          <cell r="C33">
            <v>31.3</v>
          </cell>
          <cell r="D33">
            <v>20</v>
          </cell>
          <cell r="E33">
            <v>69.708333333333329</v>
          </cell>
          <cell r="F33">
            <v>92</v>
          </cell>
          <cell r="G33">
            <v>42</v>
          </cell>
          <cell r="H33">
            <v>20.88</v>
          </cell>
          <cell r="I33" t="str">
            <v>SO</v>
          </cell>
          <cell r="J33">
            <v>37.080000000000005</v>
          </cell>
          <cell r="K33">
            <v>0</v>
          </cell>
        </row>
        <row r="34">
          <cell r="B34">
            <v>24.383333333333329</v>
          </cell>
          <cell r="C34">
            <v>31.9</v>
          </cell>
          <cell r="D34">
            <v>18</v>
          </cell>
          <cell r="E34">
            <v>70.541666666666671</v>
          </cell>
          <cell r="F34">
            <v>99</v>
          </cell>
          <cell r="G34">
            <v>39</v>
          </cell>
          <cell r="H34">
            <v>13.68</v>
          </cell>
          <cell r="I34" t="str">
            <v>SO</v>
          </cell>
          <cell r="J34">
            <v>29.880000000000003</v>
          </cell>
          <cell r="K34">
            <v>0</v>
          </cell>
        </row>
        <row r="35">
          <cell r="B35">
            <v>23.324999999999999</v>
          </cell>
          <cell r="C35">
            <v>29.8</v>
          </cell>
          <cell r="D35">
            <v>17.8</v>
          </cell>
          <cell r="E35">
            <v>72.208333333333329</v>
          </cell>
          <cell r="F35">
            <v>93</v>
          </cell>
          <cell r="G35">
            <v>42</v>
          </cell>
          <cell r="H35">
            <v>12.96</v>
          </cell>
          <cell r="I35" t="str">
            <v>SO</v>
          </cell>
          <cell r="J35">
            <v>24.48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23.849999999999998</v>
          </cell>
          <cell r="C5">
            <v>33</v>
          </cell>
          <cell r="D5">
            <v>14.3</v>
          </cell>
          <cell r="E5">
            <v>65.333333333333329</v>
          </cell>
          <cell r="F5">
            <v>96</v>
          </cell>
          <cell r="G5">
            <v>36</v>
          </cell>
          <cell r="H5">
            <v>11.879999999999999</v>
          </cell>
          <cell r="I5" t="str">
            <v>SE</v>
          </cell>
          <cell r="J5">
            <v>23.040000000000003</v>
          </cell>
          <cell r="K5">
            <v>0</v>
          </cell>
        </row>
        <row r="6">
          <cell r="B6">
            <v>25.566666666666659</v>
          </cell>
          <cell r="C6">
            <v>34.1</v>
          </cell>
          <cell r="D6">
            <v>15.3</v>
          </cell>
          <cell r="E6">
            <v>62.916666666666664</v>
          </cell>
          <cell r="F6">
            <v>97</v>
          </cell>
          <cell r="G6">
            <v>30</v>
          </cell>
          <cell r="H6">
            <v>14.76</v>
          </cell>
          <cell r="I6" t="str">
            <v>L</v>
          </cell>
          <cell r="J6">
            <v>24.48</v>
          </cell>
          <cell r="K6">
            <v>0</v>
          </cell>
        </row>
        <row r="7">
          <cell r="B7">
            <v>24.629166666666674</v>
          </cell>
          <cell r="C7">
            <v>34.5</v>
          </cell>
          <cell r="D7">
            <v>14.4</v>
          </cell>
          <cell r="E7">
            <v>61.041666666666664</v>
          </cell>
          <cell r="F7">
            <v>98</v>
          </cell>
          <cell r="G7">
            <v>26</v>
          </cell>
          <cell r="H7">
            <v>16.920000000000002</v>
          </cell>
          <cell r="I7" t="str">
            <v>L</v>
          </cell>
          <cell r="J7">
            <v>31.680000000000003</v>
          </cell>
          <cell r="K7">
            <v>0</v>
          </cell>
        </row>
        <row r="8">
          <cell r="B8">
            <v>27.479166666666661</v>
          </cell>
          <cell r="C8">
            <v>35.299999999999997</v>
          </cell>
          <cell r="D8">
            <v>19.600000000000001</v>
          </cell>
          <cell r="E8">
            <v>62.916666666666664</v>
          </cell>
          <cell r="F8">
            <v>93</v>
          </cell>
          <cell r="G8">
            <v>37</v>
          </cell>
          <cell r="H8">
            <v>29.16</v>
          </cell>
          <cell r="I8" t="str">
            <v>NE</v>
          </cell>
          <cell r="J8">
            <v>47.88</v>
          </cell>
          <cell r="K8">
            <v>0</v>
          </cell>
        </row>
        <row r="9">
          <cell r="B9">
            <v>27.441666666666674</v>
          </cell>
          <cell r="C9">
            <v>35.1</v>
          </cell>
          <cell r="D9">
            <v>22.6</v>
          </cell>
          <cell r="E9">
            <v>72.875</v>
          </cell>
          <cell r="F9">
            <v>94</v>
          </cell>
          <cell r="G9">
            <v>47</v>
          </cell>
          <cell r="H9">
            <v>21.240000000000002</v>
          </cell>
          <cell r="I9" t="str">
            <v>NE</v>
          </cell>
          <cell r="J9">
            <v>38.519999999999996</v>
          </cell>
          <cell r="K9">
            <v>0</v>
          </cell>
        </row>
        <row r="10">
          <cell r="B10">
            <v>26.783333333333331</v>
          </cell>
          <cell r="C10">
            <v>35.299999999999997</v>
          </cell>
          <cell r="D10">
            <v>21</v>
          </cell>
          <cell r="E10">
            <v>75.166666666666671</v>
          </cell>
          <cell r="F10">
            <v>96</v>
          </cell>
          <cell r="G10">
            <v>46</v>
          </cell>
          <cell r="H10">
            <v>23.400000000000002</v>
          </cell>
          <cell r="I10" t="str">
            <v>NE</v>
          </cell>
          <cell r="J10">
            <v>48.6</v>
          </cell>
          <cell r="K10">
            <v>0</v>
          </cell>
        </row>
        <row r="11">
          <cell r="B11">
            <v>26.008333333333329</v>
          </cell>
          <cell r="C11">
            <v>34.5</v>
          </cell>
          <cell r="D11">
            <v>21.7</v>
          </cell>
          <cell r="E11">
            <v>81.708333333333329</v>
          </cell>
          <cell r="F11">
            <v>97</v>
          </cell>
          <cell r="G11">
            <v>47</v>
          </cell>
          <cell r="H11">
            <v>28.08</v>
          </cell>
          <cell r="I11" t="str">
            <v>NE</v>
          </cell>
          <cell r="J11">
            <v>41.04</v>
          </cell>
          <cell r="K11">
            <v>25.4</v>
          </cell>
        </row>
        <row r="12">
          <cell r="B12">
            <v>26.666666666666661</v>
          </cell>
          <cell r="C12">
            <v>35.5</v>
          </cell>
          <cell r="D12">
            <v>21.8</v>
          </cell>
          <cell r="E12">
            <v>78.541666666666671</v>
          </cell>
          <cell r="F12">
            <v>96</v>
          </cell>
          <cell r="G12">
            <v>43</v>
          </cell>
          <cell r="H12">
            <v>47.519999999999996</v>
          </cell>
          <cell r="I12" t="str">
            <v>NE</v>
          </cell>
          <cell r="J12">
            <v>74.52</v>
          </cell>
          <cell r="K12">
            <v>15.8</v>
          </cell>
        </row>
        <row r="13">
          <cell r="B13">
            <v>23.787499999999998</v>
          </cell>
          <cell r="C13">
            <v>30.2</v>
          </cell>
          <cell r="D13">
            <v>20.7</v>
          </cell>
          <cell r="E13">
            <v>85.166666666666671</v>
          </cell>
          <cell r="F13">
            <v>97</v>
          </cell>
          <cell r="G13">
            <v>60</v>
          </cell>
          <cell r="H13">
            <v>22.32</v>
          </cell>
          <cell r="I13" t="str">
            <v>S</v>
          </cell>
          <cell r="J13">
            <v>73.8</v>
          </cell>
          <cell r="K13">
            <v>10.799999999999997</v>
          </cell>
        </row>
        <row r="14">
          <cell r="B14">
            <v>24.258333333333336</v>
          </cell>
          <cell r="C14">
            <v>29.8</v>
          </cell>
          <cell r="D14">
            <v>20.6</v>
          </cell>
          <cell r="E14">
            <v>84.166666666666671</v>
          </cell>
          <cell r="F14">
            <v>98</v>
          </cell>
          <cell r="G14">
            <v>59</v>
          </cell>
          <cell r="H14">
            <v>12.96</v>
          </cell>
          <cell r="I14" t="str">
            <v>SO</v>
          </cell>
          <cell r="J14">
            <v>25.2</v>
          </cell>
          <cell r="K14">
            <v>0</v>
          </cell>
        </row>
        <row r="15">
          <cell r="B15">
            <v>24.570833333333336</v>
          </cell>
          <cell r="C15">
            <v>30.5</v>
          </cell>
          <cell r="D15">
            <v>20.2</v>
          </cell>
          <cell r="E15">
            <v>84.75</v>
          </cell>
          <cell r="F15">
            <v>98</v>
          </cell>
          <cell r="G15">
            <v>60</v>
          </cell>
          <cell r="H15">
            <v>27.720000000000002</v>
          </cell>
          <cell r="I15" t="str">
            <v>NE</v>
          </cell>
          <cell r="J15">
            <v>40.32</v>
          </cell>
          <cell r="K15">
            <v>0</v>
          </cell>
        </row>
        <row r="16">
          <cell r="B16">
            <v>24.854166666666671</v>
          </cell>
          <cell r="C16">
            <v>29.9</v>
          </cell>
          <cell r="D16">
            <v>21.1</v>
          </cell>
          <cell r="E16">
            <v>82.166666666666671</v>
          </cell>
          <cell r="F16">
            <v>95</v>
          </cell>
          <cell r="G16">
            <v>63</v>
          </cell>
          <cell r="H16">
            <v>18.720000000000002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23.324999999999999</v>
          </cell>
          <cell r="C17">
            <v>28.1</v>
          </cell>
          <cell r="D17">
            <v>20.9</v>
          </cell>
          <cell r="E17">
            <v>92</v>
          </cell>
          <cell r="F17">
            <v>98</v>
          </cell>
          <cell r="G17">
            <v>74</v>
          </cell>
          <cell r="H17">
            <v>29.52</v>
          </cell>
          <cell r="I17" t="str">
            <v>L</v>
          </cell>
          <cell r="J17">
            <v>41.04</v>
          </cell>
          <cell r="K17">
            <v>19.8</v>
          </cell>
        </row>
        <row r="18">
          <cell r="B18">
            <v>23.799999999999997</v>
          </cell>
          <cell r="C18">
            <v>29.3</v>
          </cell>
          <cell r="D18">
            <v>20.5</v>
          </cell>
          <cell r="E18">
            <v>89.791666666666671</v>
          </cell>
          <cell r="F18">
            <v>98</v>
          </cell>
          <cell r="G18">
            <v>68</v>
          </cell>
          <cell r="H18">
            <v>14.4</v>
          </cell>
          <cell r="I18" t="str">
            <v>L</v>
          </cell>
          <cell r="J18">
            <v>27.720000000000002</v>
          </cell>
          <cell r="K18">
            <v>1.5999999999999999</v>
          </cell>
        </row>
        <row r="19">
          <cell r="B19">
            <v>24.854166666666668</v>
          </cell>
          <cell r="C19">
            <v>29.3</v>
          </cell>
          <cell r="D19">
            <v>22.3</v>
          </cell>
          <cell r="E19">
            <v>86.291666666666671</v>
          </cell>
          <cell r="F19">
            <v>97</v>
          </cell>
          <cell r="G19">
            <v>65</v>
          </cell>
          <cell r="H19">
            <v>10.8</v>
          </cell>
          <cell r="I19" t="str">
            <v>N</v>
          </cell>
          <cell r="J19">
            <v>23.400000000000002</v>
          </cell>
          <cell r="K19">
            <v>3</v>
          </cell>
        </row>
        <row r="20">
          <cell r="B20">
            <v>23.575000000000003</v>
          </cell>
          <cell r="C20">
            <v>26.6</v>
          </cell>
          <cell r="D20">
            <v>21.6</v>
          </cell>
          <cell r="E20">
            <v>90.291666666666671</v>
          </cell>
          <cell r="F20">
            <v>97</v>
          </cell>
          <cell r="G20">
            <v>75</v>
          </cell>
          <cell r="H20">
            <v>17.64</v>
          </cell>
          <cell r="I20" t="str">
            <v>NE</v>
          </cell>
          <cell r="J20">
            <v>28.8</v>
          </cell>
          <cell r="K20">
            <v>1</v>
          </cell>
        </row>
        <row r="21">
          <cell r="B21">
            <v>22.808333333333334</v>
          </cell>
          <cell r="C21">
            <v>25</v>
          </cell>
          <cell r="D21">
            <v>21.3</v>
          </cell>
          <cell r="F21">
            <v>97</v>
          </cell>
          <cell r="G21">
            <v>78</v>
          </cell>
          <cell r="H21">
            <v>15.120000000000001</v>
          </cell>
          <cell r="I21" t="str">
            <v>NE</v>
          </cell>
          <cell r="J21">
            <v>37.800000000000004</v>
          </cell>
          <cell r="K21">
            <v>9.1999999999999993</v>
          </cell>
        </row>
        <row r="22">
          <cell r="B22">
            <v>24.320833333333329</v>
          </cell>
          <cell r="C22">
            <v>30.7</v>
          </cell>
          <cell r="D22">
            <v>21.9</v>
          </cell>
          <cell r="E22">
            <v>88</v>
          </cell>
          <cell r="F22">
            <v>97</v>
          </cell>
          <cell r="G22">
            <v>61</v>
          </cell>
          <cell r="H22">
            <v>23.040000000000003</v>
          </cell>
          <cell r="I22" t="str">
            <v>N</v>
          </cell>
          <cell r="J22">
            <v>42.84</v>
          </cell>
          <cell r="K22">
            <v>3.4000000000000004</v>
          </cell>
        </row>
        <row r="23">
          <cell r="B23">
            <v>23.55</v>
          </cell>
          <cell r="C23">
            <v>27.7</v>
          </cell>
          <cell r="D23">
            <v>21.4</v>
          </cell>
          <cell r="E23">
            <v>93.416666666666671</v>
          </cell>
          <cell r="F23">
            <v>98</v>
          </cell>
          <cell r="G23">
            <v>80</v>
          </cell>
          <cell r="H23">
            <v>12.24</v>
          </cell>
          <cell r="J23">
            <v>20.16</v>
          </cell>
          <cell r="K23">
            <v>24.2</v>
          </cell>
        </row>
        <row r="24">
          <cell r="B24">
            <v>22.275000000000002</v>
          </cell>
          <cell r="C24">
            <v>24.1</v>
          </cell>
          <cell r="D24">
            <v>20.6</v>
          </cell>
          <cell r="E24">
            <v>94.833333333333329</v>
          </cell>
          <cell r="F24">
            <v>98</v>
          </cell>
          <cell r="G24">
            <v>78</v>
          </cell>
          <cell r="H24">
            <v>16.2</v>
          </cell>
          <cell r="I24" t="str">
            <v>SO</v>
          </cell>
          <cell r="J24">
            <v>38.159999999999997</v>
          </cell>
          <cell r="K24">
            <v>28.6</v>
          </cell>
        </row>
        <row r="25">
          <cell r="B25">
            <v>21.845833333333331</v>
          </cell>
          <cell r="C25">
            <v>27.9</v>
          </cell>
          <cell r="D25">
            <v>17.899999999999999</v>
          </cell>
          <cell r="E25">
            <v>86.291666666666671</v>
          </cell>
          <cell r="F25">
            <v>98</v>
          </cell>
          <cell r="G25">
            <v>63</v>
          </cell>
          <cell r="H25">
            <v>15.840000000000002</v>
          </cell>
          <cell r="I25" t="str">
            <v>S</v>
          </cell>
          <cell r="J25">
            <v>24.12</v>
          </cell>
          <cell r="K25">
            <v>0.2</v>
          </cell>
        </row>
        <row r="26">
          <cell r="B26">
            <v>23.591666666666665</v>
          </cell>
          <cell r="C26">
            <v>29.7</v>
          </cell>
          <cell r="D26">
            <v>18.7</v>
          </cell>
          <cell r="E26">
            <v>77.083333333333329</v>
          </cell>
          <cell r="F26">
            <v>98</v>
          </cell>
          <cell r="G26">
            <v>51</v>
          </cell>
          <cell r="H26">
            <v>20.88</v>
          </cell>
          <cell r="I26" t="str">
            <v>L</v>
          </cell>
          <cell r="J26">
            <v>35.64</v>
          </cell>
          <cell r="K26">
            <v>0</v>
          </cell>
        </row>
        <row r="27">
          <cell r="B27">
            <v>23.933333333333334</v>
          </cell>
          <cell r="C27">
            <v>31.8</v>
          </cell>
          <cell r="D27">
            <v>17.7</v>
          </cell>
          <cell r="E27">
            <v>75.791666666666671</v>
          </cell>
          <cell r="F27">
            <v>98</v>
          </cell>
          <cell r="G27">
            <v>45</v>
          </cell>
          <cell r="H27">
            <v>21.6</v>
          </cell>
          <cell r="I27" t="str">
            <v>NE</v>
          </cell>
          <cell r="J27">
            <v>31.680000000000003</v>
          </cell>
          <cell r="K27">
            <v>0</v>
          </cell>
        </row>
        <row r="28">
          <cell r="B28">
            <v>24.799999999999997</v>
          </cell>
          <cell r="C28">
            <v>32.799999999999997</v>
          </cell>
          <cell r="D28">
            <v>17.5</v>
          </cell>
          <cell r="E28">
            <v>71.958333333333329</v>
          </cell>
          <cell r="F28">
            <v>98</v>
          </cell>
          <cell r="G28">
            <v>39</v>
          </cell>
          <cell r="H28">
            <v>7.5600000000000005</v>
          </cell>
          <cell r="I28" t="str">
            <v>SE</v>
          </cell>
          <cell r="J28">
            <v>20.52</v>
          </cell>
          <cell r="K28">
            <v>0</v>
          </cell>
        </row>
        <row r="29">
          <cell r="B29">
            <v>24.516666666666666</v>
          </cell>
          <cell r="C29">
            <v>31.6</v>
          </cell>
          <cell r="D29">
            <v>18.3</v>
          </cell>
          <cell r="E29">
            <v>77.625</v>
          </cell>
          <cell r="F29">
            <v>98</v>
          </cell>
          <cell r="G29">
            <v>47</v>
          </cell>
          <cell r="H29">
            <v>13.32</v>
          </cell>
          <cell r="I29" t="str">
            <v>S</v>
          </cell>
          <cell r="J29">
            <v>23.040000000000003</v>
          </cell>
          <cell r="K29">
            <v>0</v>
          </cell>
        </row>
        <row r="30">
          <cell r="B30">
            <v>24.029166666666669</v>
          </cell>
          <cell r="C30">
            <v>31.4</v>
          </cell>
          <cell r="D30">
            <v>16.7</v>
          </cell>
          <cell r="E30">
            <v>71.666666666666671</v>
          </cell>
          <cell r="F30">
            <v>98</v>
          </cell>
          <cell r="G30">
            <v>30</v>
          </cell>
          <cell r="H30">
            <v>15.120000000000001</v>
          </cell>
          <cell r="I30" t="str">
            <v>S</v>
          </cell>
          <cell r="J30">
            <v>25.56</v>
          </cell>
          <cell r="K30">
            <v>0</v>
          </cell>
        </row>
        <row r="31">
          <cell r="B31">
            <v>24.008333333333329</v>
          </cell>
          <cell r="C31">
            <v>32</v>
          </cell>
          <cell r="D31">
            <v>14.6</v>
          </cell>
          <cell r="E31">
            <v>63.375</v>
          </cell>
          <cell r="F31">
            <v>93</v>
          </cell>
          <cell r="G31">
            <v>38</v>
          </cell>
          <cell r="H31">
            <v>15.120000000000001</v>
          </cell>
          <cell r="I31" t="str">
            <v>S</v>
          </cell>
          <cell r="J31">
            <v>28.8</v>
          </cell>
          <cell r="K31">
            <v>0</v>
          </cell>
        </row>
        <row r="32">
          <cell r="B32">
            <v>24.729166666666668</v>
          </cell>
          <cell r="C32">
            <v>33.200000000000003</v>
          </cell>
          <cell r="D32">
            <v>17.7</v>
          </cell>
          <cell r="E32">
            <v>74.458333333333329</v>
          </cell>
          <cell r="F32">
            <v>98</v>
          </cell>
          <cell r="G32">
            <v>49</v>
          </cell>
          <cell r="H32">
            <v>20.52</v>
          </cell>
          <cell r="I32" t="str">
            <v>L</v>
          </cell>
          <cell r="J32">
            <v>34.56</v>
          </cell>
          <cell r="K32">
            <v>0</v>
          </cell>
        </row>
        <row r="33">
          <cell r="B33">
            <v>25.829166666666676</v>
          </cell>
          <cell r="C33">
            <v>31.7</v>
          </cell>
          <cell r="D33">
            <v>21</v>
          </cell>
          <cell r="E33">
            <v>68.375</v>
          </cell>
          <cell r="F33">
            <v>87</v>
          </cell>
          <cell r="G33">
            <v>45</v>
          </cell>
          <cell r="H33">
            <v>22.32</v>
          </cell>
          <cell r="I33" t="str">
            <v>L</v>
          </cell>
          <cell r="J33">
            <v>42.12</v>
          </cell>
          <cell r="K33">
            <v>0</v>
          </cell>
        </row>
        <row r="34">
          <cell r="B34">
            <v>25.558333333333334</v>
          </cell>
          <cell r="C34">
            <v>31.7</v>
          </cell>
          <cell r="D34">
            <v>20.2</v>
          </cell>
          <cell r="E34">
            <v>66.375</v>
          </cell>
          <cell r="F34">
            <v>85</v>
          </cell>
          <cell r="G34">
            <v>45</v>
          </cell>
          <cell r="H34">
            <v>25.56</v>
          </cell>
          <cell r="I34" t="str">
            <v>L</v>
          </cell>
          <cell r="J34">
            <v>41.04</v>
          </cell>
          <cell r="K34">
            <v>0</v>
          </cell>
        </row>
        <row r="35">
          <cell r="B35">
            <v>23.420833333333334</v>
          </cell>
          <cell r="C35">
            <v>29.5</v>
          </cell>
          <cell r="D35">
            <v>16.5</v>
          </cell>
          <cell r="E35">
            <v>73.916666666666671</v>
          </cell>
          <cell r="F35">
            <v>97</v>
          </cell>
          <cell r="G35">
            <v>53</v>
          </cell>
          <cell r="H35">
            <v>20.16</v>
          </cell>
          <cell r="I35" t="str">
            <v>L</v>
          </cell>
          <cell r="J35">
            <v>30.240000000000002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25.866666666666664</v>
          </cell>
          <cell r="C5">
            <v>34.1</v>
          </cell>
          <cell r="D5">
            <v>17.5</v>
          </cell>
          <cell r="E5">
            <v>62.333333333333336</v>
          </cell>
          <cell r="F5">
            <v>92</v>
          </cell>
          <cell r="G5">
            <v>38</v>
          </cell>
          <cell r="H5">
            <v>12.96</v>
          </cell>
          <cell r="I5" t="str">
            <v>SE</v>
          </cell>
          <cell r="J5">
            <v>24.840000000000003</v>
          </cell>
          <cell r="K5">
            <v>0</v>
          </cell>
        </row>
        <row r="6">
          <cell r="B6">
            <v>27.425000000000001</v>
          </cell>
          <cell r="C6">
            <v>35.799999999999997</v>
          </cell>
          <cell r="D6">
            <v>20.7</v>
          </cell>
          <cell r="E6">
            <v>62.791666666666664</v>
          </cell>
          <cell r="F6">
            <v>96</v>
          </cell>
          <cell r="G6">
            <v>25</v>
          </cell>
          <cell r="H6">
            <v>12.96</v>
          </cell>
          <cell r="I6" t="str">
            <v>SE</v>
          </cell>
          <cell r="J6">
            <v>33.840000000000003</v>
          </cell>
          <cell r="K6">
            <v>0</v>
          </cell>
        </row>
        <row r="7">
          <cell r="B7">
            <v>26.825000000000003</v>
          </cell>
          <cell r="C7">
            <v>35.299999999999997</v>
          </cell>
          <cell r="D7">
            <v>18.5</v>
          </cell>
          <cell r="E7">
            <v>58.041666666666664</v>
          </cell>
          <cell r="F7">
            <v>92</v>
          </cell>
          <cell r="G7">
            <v>26</v>
          </cell>
          <cell r="H7">
            <v>11.16</v>
          </cell>
          <cell r="I7" t="str">
            <v>L</v>
          </cell>
          <cell r="J7">
            <v>25.56</v>
          </cell>
          <cell r="K7">
            <v>0</v>
          </cell>
        </row>
        <row r="8">
          <cell r="B8">
            <v>27.837499999999995</v>
          </cell>
          <cell r="C8">
            <v>34.700000000000003</v>
          </cell>
          <cell r="D8">
            <v>21.6</v>
          </cell>
          <cell r="E8">
            <v>67.041666666666671</v>
          </cell>
          <cell r="F8">
            <v>91</v>
          </cell>
          <cell r="G8">
            <v>43</v>
          </cell>
          <cell r="H8">
            <v>13.68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27.745833333333326</v>
          </cell>
          <cell r="C9">
            <v>35.6</v>
          </cell>
          <cell r="D9">
            <v>23.1</v>
          </cell>
          <cell r="E9">
            <v>71.458333333333329</v>
          </cell>
          <cell r="F9">
            <v>93</v>
          </cell>
          <cell r="G9">
            <v>42</v>
          </cell>
          <cell r="H9">
            <v>17.64</v>
          </cell>
          <cell r="I9" t="str">
            <v>L</v>
          </cell>
          <cell r="J9">
            <v>45.72</v>
          </cell>
          <cell r="K9">
            <v>0</v>
          </cell>
        </row>
        <row r="10">
          <cell r="B10">
            <v>26.137499999999999</v>
          </cell>
          <cell r="C10">
            <v>34.4</v>
          </cell>
          <cell r="D10">
            <v>22.4</v>
          </cell>
          <cell r="E10">
            <v>77.125</v>
          </cell>
          <cell r="F10">
            <v>95</v>
          </cell>
          <cell r="G10">
            <v>45</v>
          </cell>
          <cell r="H10">
            <v>24.840000000000003</v>
          </cell>
          <cell r="I10" t="str">
            <v>NO</v>
          </cell>
          <cell r="J10">
            <v>48.96</v>
          </cell>
          <cell r="K10">
            <v>0</v>
          </cell>
        </row>
        <row r="11">
          <cell r="B11">
            <v>26.991666666666664</v>
          </cell>
          <cell r="C11">
            <v>34.700000000000003</v>
          </cell>
          <cell r="D11">
            <v>21.9</v>
          </cell>
          <cell r="E11">
            <v>74.416666666666671</v>
          </cell>
          <cell r="F11">
            <v>94</v>
          </cell>
          <cell r="G11">
            <v>44</v>
          </cell>
          <cell r="H11">
            <v>21.240000000000002</v>
          </cell>
          <cell r="I11" t="str">
            <v>N</v>
          </cell>
          <cell r="J11">
            <v>55.080000000000005</v>
          </cell>
          <cell r="K11">
            <v>0</v>
          </cell>
        </row>
        <row r="12">
          <cell r="B12">
            <v>27.737500000000001</v>
          </cell>
          <cell r="C12">
            <v>35.299999999999997</v>
          </cell>
          <cell r="D12">
            <v>22.2</v>
          </cell>
          <cell r="E12">
            <v>71.166666666666671</v>
          </cell>
          <cell r="F12">
            <v>95</v>
          </cell>
          <cell r="G12">
            <v>44</v>
          </cell>
          <cell r="H12">
            <v>27.36</v>
          </cell>
          <cell r="I12" t="str">
            <v>NO</v>
          </cell>
          <cell r="J12">
            <v>45.36</v>
          </cell>
          <cell r="K12">
            <v>0</v>
          </cell>
        </row>
        <row r="13">
          <cell r="B13">
            <v>26.483333333333331</v>
          </cell>
          <cell r="C13">
            <v>32.6</v>
          </cell>
          <cell r="D13">
            <v>22.7</v>
          </cell>
          <cell r="E13">
            <v>70.833333333333329</v>
          </cell>
          <cell r="F13">
            <v>89</v>
          </cell>
          <cell r="G13">
            <v>44</v>
          </cell>
          <cell r="H13">
            <v>11.879999999999999</v>
          </cell>
          <cell r="I13" t="str">
            <v>SE</v>
          </cell>
          <cell r="J13">
            <v>28.08</v>
          </cell>
          <cell r="K13">
            <v>0</v>
          </cell>
        </row>
        <row r="14">
          <cell r="B14">
            <v>25.612499999999997</v>
          </cell>
          <cell r="C14">
            <v>33.4</v>
          </cell>
          <cell r="D14">
            <v>20.7</v>
          </cell>
          <cell r="E14">
            <v>74.416666666666671</v>
          </cell>
          <cell r="F14">
            <v>96</v>
          </cell>
          <cell r="G14">
            <v>45</v>
          </cell>
          <cell r="H14">
            <v>10.44</v>
          </cell>
          <cell r="I14" t="str">
            <v>S</v>
          </cell>
          <cell r="J14">
            <v>38.880000000000003</v>
          </cell>
          <cell r="K14">
            <v>0.6</v>
          </cell>
        </row>
        <row r="15">
          <cell r="B15">
            <v>25.762499999999999</v>
          </cell>
          <cell r="C15">
            <v>31.7</v>
          </cell>
          <cell r="D15">
            <v>20.9</v>
          </cell>
          <cell r="E15">
            <v>77.25</v>
          </cell>
          <cell r="F15">
            <v>97</v>
          </cell>
          <cell r="G15">
            <v>58</v>
          </cell>
          <cell r="H15">
            <v>13.68</v>
          </cell>
          <cell r="I15" t="str">
            <v>S</v>
          </cell>
          <cell r="J15">
            <v>32.04</v>
          </cell>
          <cell r="K15">
            <v>0</v>
          </cell>
        </row>
        <row r="16">
          <cell r="B16">
            <v>24.387499999999999</v>
          </cell>
          <cell r="C16">
            <v>29.3</v>
          </cell>
          <cell r="D16">
            <v>19.600000000000001</v>
          </cell>
          <cell r="E16">
            <v>87.833333333333329</v>
          </cell>
          <cell r="F16">
            <v>98</v>
          </cell>
          <cell r="G16">
            <v>68</v>
          </cell>
          <cell r="H16">
            <v>11.879999999999999</v>
          </cell>
          <cell r="I16" t="str">
            <v>L</v>
          </cell>
          <cell r="J16">
            <v>52.56</v>
          </cell>
          <cell r="K16">
            <v>118.60000000000001</v>
          </cell>
        </row>
        <row r="17">
          <cell r="B17">
            <v>24.254166666666666</v>
          </cell>
          <cell r="C17">
            <v>29.7</v>
          </cell>
          <cell r="D17">
            <v>20.7</v>
          </cell>
          <cell r="E17">
            <v>87.958333333333329</v>
          </cell>
          <cell r="F17">
            <v>98</v>
          </cell>
          <cell r="G17">
            <v>70</v>
          </cell>
          <cell r="H17">
            <v>22.32</v>
          </cell>
          <cell r="I17" t="str">
            <v>SE</v>
          </cell>
          <cell r="J17">
            <v>39.6</v>
          </cell>
          <cell r="K17">
            <v>0.2</v>
          </cell>
        </row>
        <row r="18">
          <cell r="B18">
            <v>24.875000000000004</v>
          </cell>
          <cell r="C18">
            <v>32.6</v>
          </cell>
          <cell r="D18">
            <v>21</v>
          </cell>
          <cell r="E18">
            <v>87.625</v>
          </cell>
          <cell r="F18">
            <v>98</v>
          </cell>
          <cell r="G18">
            <v>55</v>
          </cell>
          <cell r="H18">
            <v>19.079999999999998</v>
          </cell>
          <cell r="I18" t="str">
            <v>NO</v>
          </cell>
          <cell r="J18">
            <v>33.840000000000003</v>
          </cell>
          <cell r="K18">
            <v>34</v>
          </cell>
        </row>
        <row r="19">
          <cell r="B19">
            <v>24.212500000000006</v>
          </cell>
          <cell r="C19">
            <v>29.1</v>
          </cell>
          <cell r="D19">
            <v>22.2</v>
          </cell>
          <cell r="E19">
            <v>88.041666666666671</v>
          </cell>
          <cell r="F19">
            <v>98</v>
          </cell>
          <cell r="G19">
            <v>63</v>
          </cell>
          <cell r="H19">
            <v>17.28</v>
          </cell>
          <cell r="I19" t="str">
            <v>N</v>
          </cell>
          <cell r="J19">
            <v>27.36</v>
          </cell>
          <cell r="K19">
            <v>26.599999999999998</v>
          </cell>
        </row>
        <row r="20">
          <cell r="B20">
            <v>24.083333333333329</v>
          </cell>
          <cell r="C20">
            <v>26.6</v>
          </cell>
          <cell r="D20">
            <v>22</v>
          </cell>
          <cell r="E20">
            <v>88.625</v>
          </cell>
          <cell r="F20">
            <v>97</v>
          </cell>
          <cell r="G20">
            <v>75</v>
          </cell>
          <cell r="H20">
            <v>9.3600000000000012</v>
          </cell>
          <cell r="I20" t="str">
            <v>SE</v>
          </cell>
          <cell r="J20">
            <v>20.88</v>
          </cell>
          <cell r="K20">
            <v>0.2</v>
          </cell>
        </row>
        <row r="21">
          <cell r="B21">
            <v>24.258333333333326</v>
          </cell>
          <cell r="C21">
            <v>27.4</v>
          </cell>
          <cell r="D21">
            <v>22.4</v>
          </cell>
          <cell r="E21">
            <v>89.791666666666671</v>
          </cell>
          <cell r="F21">
            <v>98</v>
          </cell>
          <cell r="G21">
            <v>74</v>
          </cell>
          <cell r="H21">
            <v>11.879999999999999</v>
          </cell>
          <cell r="I21" t="str">
            <v>SE</v>
          </cell>
          <cell r="J21">
            <v>26.64</v>
          </cell>
          <cell r="K21">
            <v>2.6</v>
          </cell>
        </row>
        <row r="22">
          <cell r="B22">
            <v>23.350000000000005</v>
          </cell>
          <cell r="C22">
            <v>26.9</v>
          </cell>
          <cell r="D22">
            <v>20.8</v>
          </cell>
          <cell r="E22">
            <v>93.208333333333329</v>
          </cell>
          <cell r="F22">
            <v>98</v>
          </cell>
          <cell r="G22">
            <v>78</v>
          </cell>
          <cell r="H22">
            <v>17.28</v>
          </cell>
          <cell r="I22" t="str">
            <v>NO</v>
          </cell>
          <cell r="J22">
            <v>32.04</v>
          </cell>
          <cell r="K22">
            <v>21.799999999999994</v>
          </cell>
        </row>
        <row r="23">
          <cell r="B23">
            <v>23.850000000000005</v>
          </cell>
          <cell r="C23">
            <v>28</v>
          </cell>
          <cell r="D23">
            <v>21.3</v>
          </cell>
          <cell r="E23">
            <v>93</v>
          </cell>
          <cell r="F23">
            <v>99</v>
          </cell>
          <cell r="G23">
            <v>80</v>
          </cell>
          <cell r="H23">
            <v>15.840000000000002</v>
          </cell>
          <cell r="I23" t="str">
            <v>N</v>
          </cell>
          <cell r="J23">
            <v>25.92</v>
          </cell>
          <cell r="K23">
            <v>24</v>
          </cell>
        </row>
        <row r="24">
          <cell r="B24">
            <v>21.766666666666669</v>
          </cell>
          <cell r="C24">
            <v>24.2</v>
          </cell>
          <cell r="D24">
            <v>18.899999999999999</v>
          </cell>
          <cell r="E24">
            <v>94.083333333333329</v>
          </cell>
          <cell r="F24">
            <v>99</v>
          </cell>
          <cell r="G24">
            <v>79</v>
          </cell>
          <cell r="H24">
            <v>20.16</v>
          </cell>
          <cell r="I24" t="str">
            <v>SO</v>
          </cell>
          <cell r="J24">
            <v>60.480000000000004</v>
          </cell>
          <cell r="K24">
            <v>27.6</v>
          </cell>
        </row>
        <row r="25">
          <cell r="B25">
            <v>21.924999999999997</v>
          </cell>
          <cell r="C25">
            <v>27.3</v>
          </cell>
          <cell r="D25">
            <v>19</v>
          </cell>
          <cell r="E25">
            <v>85.458333333333329</v>
          </cell>
          <cell r="F25">
            <v>98</v>
          </cell>
          <cell r="G25">
            <v>64</v>
          </cell>
          <cell r="H25">
            <v>11.16</v>
          </cell>
          <cell r="I25" t="str">
            <v>S</v>
          </cell>
          <cell r="J25">
            <v>24.840000000000003</v>
          </cell>
          <cell r="K25">
            <v>0.2</v>
          </cell>
        </row>
        <row r="26">
          <cell r="B26">
            <v>24.462500000000006</v>
          </cell>
          <cell r="C26">
            <v>30.8</v>
          </cell>
          <cell r="D26">
            <v>20</v>
          </cell>
          <cell r="E26">
            <v>74.875</v>
          </cell>
          <cell r="F26">
            <v>95</v>
          </cell>
          <cell r="G26">
            <v>49</v>
          </cell>
          <cell r="H26">
            <v>13.32</v>
          </cell>
          <cell r="I26" t="str">
            <v>SE</v>
          </cell>
          <cell r="J26">
            <v>29.16</v>
          </cell>
          <cell r="K26">
            <v>0</v>
          </cell>
        </row>
        <row r="27">
          <cell r="B27">
            <v>25.224999999999998</v>
          </cell>
          <cell r="C27">
            <v>32.5</v>
          </cell>
          <cell r="D27">
            <v>20.5</v>
          </cell>
          <cell r="E27">
            <v>70.791666666666671</v>
          </cell>
          <cell r="F27">
            <v>88</v>
          </cell>
          <cell r="G27">
            <v>43</v>
          </cell>
          <cell r="H27">
            <v>9.7200000000000006</v>
          </cell>
          <cell r="I27" t="str">
            <v>SE</v>
          </cell>
          <cell r="J27">
            <v>20.88</v>
          </cell>
          <cell r="K27">
            <v>0</v>
          </cell>
        </row>
        <row r="28">
          <cell r="B28">
            <v>25.712500000000006</v>
          </cell>
          <cell r="C28">
            <v>33</v>
          </cell>
          <cell r="D28">
            <v>18.600000000000001</v>
          </cell>
          <cell r="E28">
            <v>66.083333333333329</v>
          </cell>
          <cell r="F28">
            <v>95</v>
          </cell>
          <cell r="G28">
            <v>37</v>
          </cell>
          <cell r="H28">
            <v>8.64</v>
          </cell>
          <cell r="I28" t="str">
            <v>SE</v>
          </cell>
          <cell r="J28">
            <v>24.12</v>
          </cell>
          <cell r="K28">
            <v>0</v>
          </cell>
        </row>
        <row r="29">
          <cell r="B29">
            <v>26.412500000000005</v>
          </cell>
          <cell r="C29">
            <v>33.5</v>
          </cell>
          <cell r="D29">
            <v>18.3</v>
          </cell>
          <cell r="E29">
            <v>60.791666666666664</v>
          </cell>
          <cell r="F29">
            <v>89</v>
          </cell>
          <cell r="G29">
            <v>37</v>
          </cell>
          <cell r="H29">
            <v>10.08</v>
          </cell>
          <cell r="I29" t="str">
            <v>SE</v>
          </cell>
          <cell r="J29">
            <v>21.240000000000002</v>
          </cell>
          <cell r="K29">
            <v>0</v>
          </cell>
        </row>
        <row r="30">
          <cell r="B30">
            <v>27.675000000000001</v>
          </cell>
          <cell r="C30">
            <v>33.6</v>
          </cell>
          <cell r="D30">
            <v>22.7</v>
          </cell>
          <cell r="E30">
            <v>58.333333333333336</v>
          </cell>
          <cell r="F30">
            <v>77</v>
          </cell>
          <cell r="G30">
            <v>35</v>
          </cell>
          <cell r="H30">
            <v>16.920000000000002</v>
          </cell>
          <cell r="I30" t="str">
            <v>SE</v>
          </cell>
          <cell r="J30">
            <v>32.76</v>
          </cell>
          <cell r="K30">
            <v>0</v>
          </cell>
        </row>
        <row r="31">
          <cell r="B31">
            <v>26.854166666666668</v>
          </cell>
          <cell r="C31">
            <v>33.700000000000003</v>
          </cell>
          <cell r="D31">
            <v>19.8</v>
          </cell>
          <cell r="E31">
            <v>53.208333333333336</v>
          </cell>
          <cell r="F31">
            <v>70</v>
          </cell>
          <cell r="G31">
            <v>40</v>
          </cell>
          <cell r="H31">
            <v>18</v>
          </cell>
          <cell r="I31" t="str">
            <v>S</v>
          </cell>
          <cell r="J31">
            <v>39.6</v>
          </cell>
          <cell r="K31">
            <v>0</v>
          </cell>
        </row>
        <row r="32">
          <cell r="B32">
            <v>27.079166666666666</v>
          </cell>
          <cell r="C32">
            <v>33</v>
          </cell>
          <cell r="D32">
            <v>21.7</v>
          </cell>
          <cell r="E32">
            <v>65.291666666666671</v>
          </cell>
          <cell r="F32">
            <v>86</v>
          </cell>
          <cell r="G32">
            <v>48</v>
          </cell>
          <cell r="H32">
            <v>15.48</v>
          </cell>
          <cell r="I32" t="str">
            <v>SE</v>
          </cell>
          <cell r="J32">
            <v>29.880000000000003</v>
          </cell>
          <cell r="K32">
            <v>0</v>
          </cell>
        </row>
        <row r="33">
          <cell r="B33">
            <v>26.366666666666664</v>
          </cell>
          <cell r="C33">
            <v>32.200000000000003</v>
          </cell>
          <cell r="D33">
            <v>21.3</v>
          </cell>
          <cell r="E33">
            <v>68.875</v>
          </cell>
          <cell r="F33">
            <v>89</v>
          </cell>
          <cell r="G33">
            <v>48</v>
          </cell>
          <cell r="H33">
            <v>14.4</v>
          </cell>
          <cell r="I33" t="str">
            <v>L</v>
          </cell>
          <cell r="J33">
            <v>32.4</v>
          </cell>
          <cell r="K33">
            <v>0</v>
          </cell>
        </row>
        <row r="34">
          <cell r="B34">
            <v>25.95</v>
          </cell>
          <cell r="C34">
            <v>33</v>
          </cell>
          <cell r="D34">
            <v>20.2</v>
          </cell>
          <cell r="E34">
            <v>68.583333333333329</v>
          </cell>
          <cell r="F34">
            <v>87</v>
          </cell>
          <cell r="G34">
            <v>47</v>
          </cell>
          <cell r="H34">
            <v>11.879999999999999</v>
          </cell>
          <cell r="I34" t="str">
            <v>SE</v>
          </cell>
          <cell r="J34">
            <v>27</v>
          </cell>
          <cell r="K34">
            <v>0</v>
          </cell>
        </row>
        <row r="35">
          <cell r="B35">
            <v>25.079166666666669</v>
          </cell>
          <cell r="C35">
            <v>30.9</v>
          </cell>
          <cell r="D35">
            <v>19</v>
          </cell>
          <cell r="E35">
            <v>67.791666666666671</v>
          </cell>
          <cell r="F35">
            <v>90</v>
          </cell>
          <cell r="G35">
            <v>48</v>
          </cell>
          <cell r="H35">
            <v>11.879999999999999</v>
          </cell>
          <cell r="I35" t="str">
            <v>L</v>
          </cell>
          <cell r="J35">
            <v>24.12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25.266666666666666</v>
          </cell>
          <cell r="C5">
            <v>33.299999999999997</v>
          </cell>
          <cell r="D5">
            <v>18.2</v>
          </cell>
          <cell r="E5">
            <v>60.916666666666664</v>
          </cell>
          <cell r="F5">
            <v>84</v>
          </cell>
          <cell r="G5">
            <v>35</v>
          </cell>
          <cell r="H5">
            <v>11.16</v>
          </cell>
          <cell r="I5" t="str">
            <v>O</v>
          </cell>
          <cell r="J5">
            <v>20.16</v>
          </cell>
          <cell r="K5">
            <v>0</v>
          </cell>
        </row>
        <row r="6">
          <cell r="B6">
            <v>26.324999999999999</v>
          </cell>
          <cell r="C6">
            <v>34.1</v>
          </cell>
          <cell r="D6">
            <v>19.399999999999999</v>
          </cell>
          <cell r="E6">
            <v>62.875</v>
          </cell>
          <cell r="F6">
            <v>87</v>
          </cell>
          <cell r="G6">
            <v>32</v>
          </cell>
          <cell r="H6">
            <v>15.48</v>
          </cell>
          <cell r="I6" t="str">
            <v>SO</v>
          </cell>
          <cell r="J6">
            <v>26.64</v>
          </cell>
          <cell r="K6">
            <v>0</v>
          </cell>
        </row>
        <row r="7">
          <cell r="B7">
            <v>25.99166666666666</v>
          </cell>
          <cell r="C7">
            <v>34.1</v>
          </cell>
          <cell r="D7">
            <v>16.8</v>
          </cell>
          <cell r="E7">
            <v>57.666666666666664</v>
          </cell>
          <cell r="F7">
            <v>96</v>
          </cell>
          <cell r="G7">
            <v>29</v>
          </cell>
          <cell r="H7">
            <v>14.4</v>
          </cell>
          <cell r="I7" t="str">
            <v>SO</v>
          </cell>
          <cell r="J7">
            <v>23.759999999999998</v>
          </cell>
          <cell r="K7">
            <v>0</v>
          </cell>
        </row>
        <row r="8">
          <cell r="B8">
            <v>26.908333333333335</v>
          </cell>
          <cell r="C8">
            <v>33.200000000000003</v>
          </cell>
          <cell r="D8">
            <v>22.2</v>
          </cell>
          <cell r="E8">
            <v>68.708333333333329</v>
          </cell>
          <cell r="F8">
            <v>89</v>
          </cell>
          <cell r="G8">
            <v>48</v>
          </cell>
          <cell r="H8">
            <v>21.240000000000002</v>
          </cell>
          <cell r="I8" t="str">
            <v>SE</v>
          </cell>
          <cell r="J8">
            <v>36</v>
          </cell>
          <cell r="K8">
            <v>0</v>
          </cell>
        </row>
        <row r="9">
          <cell r="B9">
            <v>27.012500000000003</v>
          </cell>
          <cell r="C9">
            <v>32.9</v>
          </cell>
          <cell r="D9">
            <v>22.4</v>
          </cell>
          <cell r="E9">
            <v>73.708333333333329</v>
          </cell>
          <cell r="F9">
            <v>96</v>
          </cell>
          <cell r="G9">
            <v>48</v>
          </cell>
          <cell r="H9">
            <v>18</v>
          </cell>
          <cell r="I9" t="str">
            <v>SE</v>
          </cell>
          <cell r="J9">
            <v>33.119999999999997</v>
          </cell>
          <cell r="K9">
            <v>0</v>
          </cell>
        </row>
        <row r="10">
          <cell r="B10">
            <v>25.870833333333326</v>
          </cell>
          <cell r="C10">
            <v>33.200000000000003</v>
          </cell>
          <cell r="D10">
            <v>22.8</v>
          </cell>
          <cell r="E10">
            <v>77.75</v>
          </cell>
          <cell r="F10">
            <v>94</v>
          </cell>
          <cell r="G10">
            <v>53</v>
          </cell>
          <cell r="H10">
            <v>19.8</v>
          </cell>
          <cell r="I10" t="str">
            <v>SE</v>
          </cell>
          <cell r="J10">
            <v>48.24</v>
          </cell>
          <cell r="K10">
            <v>16.8</v>
          </cell>
        </row>
        <row r="11">
          <cell r="B11">
            <v>25.837499999999995</v>
          </cell>
          <cell r="C11">
            <v>33.700000000000003</v>
          </cell>
          <cell r="D11">
            <v>22.3</v>
          </cell>
          <cell r="E11">
            <v>82.583333333333329</v>
          </cell>
          <cell r="F11">
            <v>100</v>
          </cell>
          <cell r="G11">
            <v>47</v>
          </cell>
          <cell r="H11">
            <v>17.28</v>
          </cell>
          <cell r="I11" t="str">
            <v>SE</v>
          </cell>
          <cell r="J11">
            <v>45.72</v>
          </cell>
          <cell r="K11">
            <v>16.8</v>
          </cell>
        </row>
        <row r="12">
          <cell r="B12">
            <v>26.733333333333334</v>
          </cell>
          <cell r="C12">
            <v>34.4</v>
          </cell>
          <cell r="D12">
            <v>21.9</v>
          </cell>
          <cell r="E12">
            <v>74.19047619047619</v>
          </cell>
          <cell r="F12">
            <v>100</v>
          </cell>
          <cell r="G12">
            <v>44</v>
          </cell>
          <cell r="H12">
            <v>19.079999999999998</v>
          </cell>
          <cell r="I12" t="str">
            <v>L</v>
          </cell>
          <cell r="J12">
            <v>39.96</v>
          </cell>
          <cell r="K12">
            <v>1.2</v>
          </cell>
        </row>
        <row r="13">
          <cell r="B13">
            <v>24.095833333333331</v>
          </cell>
          <cell r="C13">
            <v>29.1</v>
          </cell>
          <cell r="D13">
            <v>20.7</v>
          </cell>
          <cell r="E13">
            <v>85.166666666666671</v>
          </cell>
          <cell r="F13">
            <v>100</v>
          </cell>
          <cell r="G13">
            <v>61</v>
          </cell>
          <cell r="H13">
            <v>22.68</v>
          </cell>
          <cell r="I13" t="str">
            <v>N</v>
          </cell>
          <cell r="J13">
            <v>48.6</v>
          </cell>
          <cell r="K13">
            <v>3.4000000000000004</v>
          </cell>
        </row>
        <row r="14">
          <cell r="B14">
            <v>25.637499999999999</v>
          </cell>
          <cell r="C14">
            <v>31.5</v>
          </cell>
          <cell r="D14">
            <v>21.9</v>
          </cell>
          <cell r="E14">
            <v>79</v>
          </cell>
          <cell r="F14">
            <v>97</v>
          </cell>
          <cell r="G14">
            <v>53</v>
          </cell>
          <cell r="H14">
            <v>7.5600000000000005</v>
          </cell>
          <cell r="I14" t="str">
            <v>NO</v>
          </cell>
          <cell r="J14">
            <v>23.400000000000002</v>
          </cell>
          <cell r="K14">
            <v>0</v>
          </cell>
        </row>
        <row r="15">
          <cell r="B15">
            <v>25.158333333333335</v>
          </cell>
          <cell r="C15">
            <v>30.3</v>
          </cell>
          <cell r="D15">
            <v>22</v>
          </cell>
          <cell r="E15">
            <v>81.416666666666671</v>
          </cell>
          <cell r="F15">
            <v>100</v>
          </cell>
          <cell r="G15">
            <v>59</v>
          </cell>
          <cell r="H15">
            <v>16.2</v>
          </cell>
          <cell r="I15" t="str">
            <v>O</v>
          </cell>
          <cell r="J15">
            <v>32.76</v>
          </cell>
          <cell r="K15">
            <v>0</v>
          </cell>
        </row>
        <row r="16">
          <cell r="B16">
            <v>24.820833333333329</v>
          </cell>
          <cell r="C16">
            <v>29.8</v>
          </cell>
          <cell r="D16">
            <v>21.1</v>
          </cell>
          <cell r="E16">
            <v>81.833333333333329</v>
          </cell>
          <cell r="F16">
            <v>96</v>
          </cell>
          <cell r="G16">
            <v>60</v>
          </cell>
          <cell r="H16">
            <v>11.879999999999999</v>
          </cell>
          <cell r="I16" t="str">
            <v>S</v>
          </cell>
          <cell r="J16">
            <v>27.36</v>
          </cell>
          <cell r="K16">
            <v>3.6</v>
          </cell>
        </row>
        <row r="17">
          <cell r="B17">
            <v>22.737500000000001</v>
          </cell>
          <cell r="C17">
            <v>25.5</v>
          </cell>
          <cell r="D17">
            <v>21.6</v>
          </cell>
          <cell r="E17">
            <v>93.285714285714292</v>
          </cell>
          <cell r="F17">
            <v>100</v>
          </cell>
          <cell r="G17">
            <v>80</v>
          </cell>
          <cell r="H17">
            <v>15.48</v>
          </cell>
          <cell r="I17" t="str">
            <v>SO</v>
          </cell>
          <cell r="J17">
            <v>25.2</v>
          </cell>
          <cell r="K17">
            <v>25</v>
          </cell>
        </row>
        <row r="18">
          <cell r="B18">
            <v>22.933333333333326</v>
          </cell>
          <cell r="C18">
            <v>27.2</v>
          </cell>
          <cell r="D18">
            <v>20.8</v>
          </cell>
          <cell r="E18">
            <v>92.75</v>
          </cell>
          <cell r="F18">
            <v>100</v>
          </cell>
          <cell r="G18">
            <v>76</v>
          </cell>
          <cell r="H18">
            <v>19.8</v>
          </cell>
          <cell r="I18" t="str">
            <v>SO</v>
          </cell>
          <cell r="J18">
            <v>32.04</v>
          </cell>
          <cell r="K18">
            <v>26.6</v>
          </cell>
        </row>
        <row r="19">
          <cell r="B19">
            <v>24.691666666666666</v>
          </cell>
          <cell r="C19">
            <v>29.6</v>
          </cell>
          <cell r="D19">
            <v>22.3</v>
          </cell>
          <cell r="E19">
            <v>78.416666666666671</v>
          </cell>
          <cell r="F19">
            <v>100</v>
          </cell>
          <cell r="G19">
            <v>60</v>
          </cell>
          <cell r="H19">
            <v>11.520000000000001</v>
          </cell>
          <cell r="I19" t="str">
            <v>NE</v>
          </cell>
          <cell r="J19">
            <v>18</v>
          </cell>
          <cell r="K19">
            <v>1.4</v>
          </cell>
        </row>
        <row r="20">
          <cell r="B20">
            <v>23.887499999999999</v>
          </cell>
          <cell r="C20">
            <v>26.4</v>
          </cell>
          <cell r="D20">
            <v>22</v>
          </cell>
          <cell r="E20">
            <v>90.13636363636364</v>
          </cell>
          <cell r="F20">
            <v>100</v>
          </cell>
          <cell r="G20">
            <v>78</v>
          </cell>
          <cell r="H20">
            <v>16.559999999999999</v>
          </cell>
          <cell r="I20" t="str">
            <v>SE</v>
          </cell>
          <cell r="J20">
            <v>28.08</v>
          </cell>
          <cell r="K20">
            <v>1.4</v>
          </cell>
        </row>
        <row r="21">
          <cell r="B21">
            <v>22.924999999999994</v>
          </cell>
          <cell r="C21">
            <v>24.8</v>
          </cell>
          <cell r="D21">
            <v>21</v>
          </cell>
          <cell r="E21">
            <v>94.368421052631575</v>
          </cell>
          <cell r="F21">
            <v>100</v>
          </cell>
          <cell r="G21">
            <v>87</v>
          </cell>
          <cell r="H21">
            <v>18.36</v>
          </cell>
          <cell r="I21" t="str">
            <v>S</v>
          </cell>
          <cell r="J21">
            <v>41.04</v>
          </cell>
          <cell r="K21">
            <v>14.6</v>
          </cell>
        </row>
        <row r="22">
          <cell r="B22">
            <v>23.974999999999998</v>
          </cell>
          <cell r="C22">
            <v>29.8</v>
          </cell>
          <cell r="D22">
            <v>21.7</v>
          </cell>
          <cell r="E22">
            <v>82.230769230769226</v>
          </cell>
          <cell r="F22">
            <v>100</v>
          </cell>
          <cell r="G22">
            <v>63</v>
          </cell>
          <cell r="H22">
            <v>22.32</v>
          </cell>
          <cell r="I22" t="str">
            <v>NE</v>
          </cell>
          <cell r="J22">
            <v>46.800000000000004</v>
          </cell>
          <cell r="K22">
            <v>6</v>
          </cell>
        </row>
        <row r="23">
          <cell r="B23">
            <v>23.779166666666669</v>
          </cell>
          <cell r="C23">
            <v>26.8</v>
          </cell>
          <cell r="D23">
            <v>22.1</v>
          </cell>
          <cell r="E23">
            <v>91</v>
          </cell>
          <cell r="F23">
            <v>100</v>
          </cell>
          <cell r="G23">
            <v>78</v>
          </cell>
          <cell r="H23">
            <v>11.16</v>
          </cell>
          <cell r="I23" t="str">
            <v>L</v>
          </cell>
          <cell r="J23">
            <v>26.64</v>
          </cell>
          <cell r="K23">
            <v>5.4</v>
          </cell>
        </row>
        <row r="24">
          <cell r="B24">
            <v>22.074999999999999</v>
          </cell>
          <cell r="C24">
            <v>23.5</v>
          </cell>
          <cell r="D24">
            <v>20</v>
          </cell>
          <cell r="E24">
            <v>89</v>
          </cell>
          <cell r="F24">
            <v>95</v>
          </cell>
          <cell r="G24">
            <v>83</v>
          </cell>
          <cell r="H24">
            <v>12.6</v>
          </cell>
          <cell r="I24" t="str">
            <v>NO</v>
          </cell>
          <cell r="J24">
            <v>42.480000000000004</v>
          </cell>
          <cell r="K24">
            <v>20</v>
          </cell>
        </row>
        <row r="25">
          <cell r="B25">
            <v>22.466666666666669</v>
          </cell>
          <cell r="C25">
            <v>29.3</v>
          </cell>
          <cell r="D25">
            <v>18.5</v>
          </cell>
          <cell r="E25">
            <v>84.826086956521735</v>
          </cell>
          <cell r="F25">
            <v>100</v>
          </cell>
          <cell r="G25">
            <v>59</v>
          </cell>
          <cell r="H25">
            <v>12.6</v>
          </cell>
          <cell r="I25" t="str">
            <v>O</v>
          </cell>
          <cell r="J25">
            <v>25.56</v>
          </cell>
          <cell r="K25">
            <v>0.2</v>
          </cell>
        </row>
        <row r="26">
          <cell r="B26">
            <v>23.762499999999999</v>
          </cell>
          <cell r="C26">
            <v>29.4</v>
          </cell>
          <cell r="D26">
            <v>20</v>
          </cell>
          <cell r="E26">
            <v>77.25</v>
          </cell>
          <cell r="F26">
            <v>98</v>
          </cell>
          <cell r="G26">
            <v>51</v>
          </cell>
          <cell r="H26">
            <v>16.920000000000002</v>
          </cell>
          <cell r="I26" t="str">
            <v>O</v>
          </cell>
          <cell r="J26">
            <v>30.96</v>
          </cell>
          <cell r="K26">
            <v>0</v>
          </cell>
        </row>
        <row r="27">
          <cell r="B27">
            <v>24.304166666666664</v>
          </cell>
          <cell r="C27">
            <v>30.9</v>
          </cell>
          <cell r="D27">
            <v>19</v>
          </cell>
          <cell r="E27">
            <v>74.217391304347828</v>
          </cell>
          <cell r="F27">
            <v>100</v>
          </cell>
          <cell r="G27">
            <v>46</v>
          </cell>
          <cell r="H27">
            <v>11.520000000000001</v>
          </cell>
          <cell r="I27" t="str">
            <v>SO</v>
          </cell>
          <cell r="J27">
            <v>23.400000000000002</v>
          </cell>
          <cell r="K27">
            <v>0</v>
          </cell>
        </row>
        <row r="28">
          <cell r="B28">
            <v>25.345833333333335</v>
          </cell>
          <cell r="C28">
            <v>32.700000000000003</v>
          </cell>
          <cell r="D28">
            <v>19</v>
          </cell>
          <cell r="E28">
            <v>68.304347826086953</v>
          </cell>
          <cell r="F28">
            <v>99</v>
          </cell>
          <cell r="G28">
            <v>34</v>
          </cell>
          <cell r="H28">
            <v>8.64</v>
          </cell>
          <cell r="I28" t="str">
            <v>SO</v>
          </cell>
          <cell r="J28">
            <v>16.2</v>
          </cell>
          <cell r="K28">
            <v>0</v>
          </cell>
        </row>
        <row r="29">
          <cell r="B29">
            <v>25.462500000000002</v>
          </cell>
          <cell r="C29">
            <v>32.5</v>
          </cell>
          <cell r="D29">
            <v>19.399999999999999</v>
          </cell>
          <cell r="E29">
            <v>72.458333333333329</v>
          </cell>
          <cell r="F29">
            <v>100</v>
          </cell>
          <cell r="G29">
            <v>42</v>
          </cell>
          <cell r="H29">
            <v>11.16</v>
          </cell>
          <cell r="I29" t="str">
            <v>O</v>
          </cell>
          <cell r="J29">
            <v>21.240000000000002</v>
          </cell>
          <cell r="K29">
            <v>0</v>
          </cell>
        </row>
        <row r="30">
          <cell r="B30">
            <v>25.183333333333334</v>
          </cell>
          <cell r="C30">
            <v>33</v>
          </cell>
          <cell r="D30">
            <v>19.5</v>
          </cell>
          <cell r="E30">
            <v>66.416666666666671</v>
          </cell>
          <cell r="F30">
            <v>91</v>
          </cell>
          <cell r="G30">
            <v>37</v>
          </cell>
          <cell r="H30">
            <v>10.08</v>
          </cell>
          <cell r="I30" t="str">
            <v>O</v>
          </cell>
          <cell r="J30">
            <v>22.32</v>
          </cell>
          <cell r="K30">
            <v>0</v>
          </cell>
        </row>
        <row r="31">
          <cell r="B31">
            <v>24.599999999999994</v>
          </cell>
          <cell r="C31">
            <v>32.299999999999997</v>
          </cell>
          <cell r="D31">
            <v>18.2</v>
          </cell>
          <cell r="E31">
            <v>62.958333333333336</v>
          </cell>
          <cell r="F31">
            <v>78</v>
          </cell>
          <cell r="G31">
            <v>44</v>
          </cell>
          <cell r="H31">
            <v>11.16</v>
          </cell>
          <cell r="I31" t="str">
            <v>O</v>
          </cell>
          <cell r="J31">
            <v>23.400000000000002</v>
          </cell>
          <cell r="K31">
            <v>0</v>
          </cell>
        </row>
        <row r="32">
          <cell r="B32">
            <v>25.191666666666666</v>
          </cell>
          <cell r="C32">
            <v>31.5</v>
          </cell>
          <cell r="D32">
            <v>20.399999999999999</v>
          </cell>
          <cell r="E32">
            <v>72.5</v>
          </cell>
          <cell r="F32">
            <v>96</v>
          </cell>
          <cell r="G32">
            <v>49</v>
          </cell>
          <cell r="H32">
            <v>18.36</v>
          </cell>
          <cell r="I32" t="str">
            <v>O</v>
          </cell>
          <cell r="J32">
            <v>29.880000000000003</v>
          </cell>
          <cell r="K32">
            <v>0</v>
          </cell>
        </row>
        <row r="33">
          <cell r="B33">
            <v>25.125</v>
          </cell>
          <cell r="C33">
            <v>30.6</v>
          </cell>
          <cell r="D33">
            <v>20.100000000000001</v>
          </cell>
          <cell r="E33">
            <v>70.75</v>
          </cell>
          <cell r="F33">
            <v>91</v>
          </cell>
          <cell r="G33">
            <v>46</v>
          </cell>
          <cell r="H33">
            <v>18.36</v>
          </cell>
          <cell r="I33" t="str">
            <v>S</v>
          </cell>
          <cell r="J33">
            <v>36.72</v>
          </cell>
          <cell r="K33">
            <v>0</v>
          </cell>
        </row>
        <row r="34">
          <cell r="B34">
            <v>24.654166666666669</v>
          </cell>
          <cell r="C34">
            <v>30.7</v>
          </cell>
          <cell r="D34">
            <v>19.399999999999999</v>
          </cell>
          <cell r="E34">
            <v>69.041666666666671</v>
          </cell>
          <cell r="F34">
            <v>89</v>
          </cell>
          <cell r="G34">
            <v>46</v>
          </cell>
          <cell r="H34">
            <v>20.16</v>
          </cell>
          <cell r="I34" t="str">
            <v>SE</v>
          </cell>
          <cell r="J34">
            <v>32.4</v>
          </cell>
          <cell r="K34">
            <v>0</v>
          </cell>
        </row>
        <row r="35">
          <cell r="B35">
            <v>23.637500000000003</v>
          </cell>
          <cell r="C35">
            <v>28.5</v>
          </cell>
          <cell r="D35">
            <v>17.8</v>
          </cell>
          <cell r="E35">
            <v>73.916666666666671</v>
          </cell>
          <cell r="F35">
            <v>94</v>
          </cell>
          <cell r="G35">
            <v>58</v>
          </cell>
          <cell r="H35">
            <v>14.4</v>
          </cell>
          <cell r="I35" t="str">
            <v>SO</v>
          </cell>
          <cell r="J35">
            <v>24.12</v>
          </cell>
          <cell r="K35">
            <v>0</v>
          </cell>
        </row>
        <row r="36">
          <cell r="I36" t="str">
            <v>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26.212500000000002</v>
          </cell>
          <cell r="C5">
            <v>32.5</v>
          </cell>
          <cell r="D5">
            <v>20.399999999999999</v>
          </cell>
          <cell r="E5">
            <v>68.916666666666671</v>
          </cell>
          <cell r="F5">
            <v>89</v>
          </cell>
          <cell r="G5">
            <v>41</v>
          </cell>
          <cell r="H5">
            <v>11.16</v>
          </cell>
          <cell r="I5" t="str">
            <v>S</v>
          </cell>
          <cell r="J5">
            <v>22.32</v>
          </cell>
          <cell r="K5">
            <v>0</v>
          </cell>
        </row>
        <row r="6">
          <cell r="B6">
            <v>27.462500000000002</v>
          </cell>
          <cell r="C6">
            <v>33.9</v>
          </cell>
          <cell r="D6">
            <v>21.6</v>
          </cell>
          <cell r="E6">
            <v>64.25</v>
          </cell>
          <cell r="F6">
            <v>90</v>
          </cell>
          <cell r="G6">
            <v>33</v>
          </cell>
          <cell r="H6">
            <v>14.04</v>
          </cell>
          <cell r="I6" t="str">
            <v>SE</v>
          </cell>
          <cell r="J6">
            <v>29.16</v>
          </cell>
          <cell r="K6">
            <v>0</v>
          </cell>
        </row>
        <row r="7">
          <cell r="B7">
            <v>28.033333333333335</v>
          </cell>
          <cell r="C7">
            <v>33.9</v>
          </cell>
          <cell r="D7">
            <v>22.7</v>
          </cell>
          <cell r="E7">
            <v>55</v>
          </cell>
          <cell r="F7">
            <v>70</v>
          </cell>
          <cell r="G7">
            <v>31</v>
          </cell>
          <cell r="H7">
            <v>12.6</v>
          </cell>
          <cell r="I7" t="str">
            <v>S</v>
          </cell>
          <cell r="J7">
            <v>25.92</v>
          </cell>
          <cell r="K7">
            <v>0</v>
          </cell>
        </row>
        <row r="8">
          <cell r="B8">
            <v>27.254166666666666</v>
          </cell>
          <cell r="C8">
            <v>33.5</v>
          </cell>
          <cell r="D8">
            <v>22</v>
          </cell>
          <cell r="E8">
            <v>67.875</v>
          </cell>
          <cell r="F8">
            <v>88</v>
          </cell>
          <cell r="G8">
            <v>46</v>
          </cell>
          <cell r="H8">
            <v>16.559999999999999</v>
          </cell>
          <cell r="I8" t="str">
            <v>NE</v>
          </cell>
          <cell r="J8">
            <v>34.200000000000003</v>
          </cell>
          <cell r="K8">
            <v>0</v>
          </cell>
        </row>
        <row r="9">
          <cell r="B9">
            <v>27.083333333333332</v>
          </cell>
          <cell r="C9">
            <v>34.4</v>
          </cell>
          <cell r="D9">
            <v>22.5</v>
          </cell>
          <cell r="E9">
            <v>73.833333333333329</v>
          </cell>
          <cell r="F9">
            <v>93</v>
          </cell>
          <cell r="G9">
            <v>45</v>
          </cell>
          <cell r="H9">
            <v>15.840000000000002</v>
          </cell>
          <cell r="I9" t="str">
            <v>NE</v>
          </cell>
          <cell r="J9">
            <v>36.36</v>
          </cell>
          <cell r="K9">
            <v>0</v>
          </cell>
        </row>
        <row r="10">
          <cell r="B10">
            <v>26.562500000000004</v>
          </cell>
          <cell r="C10">
            <v>34.6</v>
          </cell>
          <cell r="D10">
            <v>22.9</v>
          </cell>
          <cell r="E10">
            <v>74.458333333333329</v>
          </cell>
          <cell r="F10">
            <v>90</v>
          </cell>
          <cell r="G10">
            <v>45</v>
          </cell>
          <cell r="H10">
            <v>20.52</v>
          </cell>
          <cell r="I10" t="str">
            <v>NE</v>
          </cell>
          <cell r="J10">
            <v>55.080000000000005</v>
          </cell>
          <cell r="K10">
            <v>3.8</v>
          </cell>
        </row>
        <row r="11">
          <cell r="B11">
            <v>25.633333333333329</v>
          </cell>
          <cell r="C11">
            <v>33.1</v>
          </cell>
          <cell r="D11">
            <v>22.5</v>
          </cell>
          <cell r="E11">
            <v>79.833333333333329</v>
          </cell>
          <cell r="F11">
            <v>92</v>
          </cell>
          <cell r="G11">
            <v>50</v>
          </cell>
          <cell r="H11">
            <v>20.88</v>
          </cell>
          <cell r="I11" t="str">
            <v>NE</v>
          </cell>
          <cell r="J11">
            <v>45</v>
          </cell>
          <cell r="K11">
            <v>1</v>
          </cell>
        </row>
        <row r="12">
          <cell r="B12">
            <v>27.116666666666671</v>
          </cell>
          <cell r="C12">
            <v>34.4</v>
          </cell>
          <cell r="D12">
            <v>22.4</v>
          </cell>
          <cell r="E12">
            <v>70.833333333333329</v>
          </cell>
          <cell r="F12">
            <v>92</v>
          </cell>
          <cell r="G12">
            <v>40</v>
          </cell>
          <cell r="H12">
            <v>18.720000000000002</v>
          </cell>
          <cell r="I12" t="str">
            <v>N</v>
          </cell>
          <cell r="J12">
            <v>42.84</v>
          </cell>
          <cell r="K12">
            <v>0</v>
          </cell>
        </row>
        <row r="13">
          <cell r="B13">
            <v>24.937499999999996</v>
          </cell>
          <cell r="C13">
            <v>31.5</v>
          </cell>
          <cell r="D13">
            <v>22.3</v>
          </cell>
          <cell r="E13">
            <v>81.5</v>
          </cell>
          <cell r="F13">
            <v>94</v>
          </cell>
          <cell r="G13">
            <v>56</v>
          </cell>
          <cell r="H13">
            <v>11.520000000000001</v>
          </cell>
          <cell r="I13" t="str">
            <v>SE</v>
          </cell>
          <cell r="J13">
            <v>43.56</v>
          </cell>
          <cell r="K13">
            <v>6.6</v>
          </cell>
        </row>
        <row r="14">
          <cell r="B14">
            <v>25.858333333333338</v>
          </cell>
          <cell r="C14">
            <v>33</v>
          </cell>
          <cell r="D14">
            <v>21.2</v>
          </cell>
          <cell r="E14">
            <v>75.458333333333329</v>
          </cell>
          <cell r="F14">
            <v>95</v>
          </cell>
          <cell r="G14">
            <v>43</v>
          </cell>
          <cell r="H14">
            <v>15.840000000000002</v>
          </cell>
          <cell r="I14" t="str">
            <v>S</v>
          </cell>
          <cell r="J14">
            <v>26.64</v>
          </cell>
          <cell r="K14">
            <v>0</v>
          </cell>
        </row>
        <row r="15">
          <cell r="B15">
            <v>26.370833333333334</v>
          </cell>
          <cell r="C15">
            <v>31.7</v>
          </cell>
          <cell r="D15">
            <v>22.7</v>
          </cell>
          <cell r="E15">
            <v>73.541666666666671</v>
          </cell>
          <cell r="F15">
            <v>92</v>
          </cell>
          <cell r="G15">
            <v>50</v>
          </cell>
          <cell r="H15">
            <v>17.28</v>
          </cell>
          <cell r="I15" t="str">
            <v>S</v>
          </cell>
          <cell r="J15">
            <v>35.64</v>
          </cell>
          <cell r="K15">
            <v>0</v>
          </cell>
        </row>
        <row r="16">
          <cell r="B16">
            <v>25.7</v>
          </cell>
          <cell r="C16">
            <v>32.5</v>
          </cell>
          <cell r="D16">
            <v>22.5</v>
          </cell>
          <cell r="E16">
            <v>77.833333333333329</v>
          </cell>
          <cell r="F16">
            <v>94</v>
          </cell>
          <cell r="G16">
            <v>48</v>
          </cell>
          <cell r="H16">
            <v>14.76</v>
          </cell>
          <cell r="I16" t="str">
            <v>L</v>
          </cell>
          <cell r="J16">
            <v>47.88</v>
          </cell>
          <cell r="K16">
            <v>1.2</v>
          </cell>
        </row>
        <row r="17">
          <cell r="B17">
            <v>24.104166666666668</v>
          </cell>
          <cell r="C17">
            <v>31</v>
          </cell>
          <cell r="D17">
            <v>21.6</v>
          </cell>
          <cell r="E17">
            <v>87.083333333333329</v>
          </cell>
          <cell r="F17">
            <v>95</v>
          </cell>
          <cell r="G17">
            <v>59</v>
          </cell>
          <cell r="H17">
            <v>12.96</v>
          </cell>
          <cell r="I17" t="str">
            <v>N</v>
          </cell>
          <cell r="J17">
            <v>38.159999999999997</v>
          </cell>
          <cell r="K17">
            <v>7.2</v>
          </cell>
        </row>
        <row r="18">
          <cell r="B18">
            <v>24.316666666666666</v>
          </cell>
          <cell r="C18">
            <v>32</v>
          </cell>
          <cell r="D18">
            <v>21.4</v>
          </cell>
          <cell r="E18">
            <v>87.708333333333329</v>
          </cell>
          <cell r="F18">
            <v>100</v>
          </cell>
          <cell r="G18">
            <v>54</v>
          </cell>
          <cell r="H18">
            <v>15.120000000000001</v>
          </cell>
          <cell r="I18" t="str">
            <v>N</v>
          </cell>
          <cell r="J18">
            <v>33.480000000000004</v>
          </cell>
          <cell r="K18">
            <v>8.8000000000000007</v>
          </cell>
        </row>
        <row r="19">
          <cell r="B19">
            <v>24</v>
          </cell>
          <cell r="C19">
            <v>28.2</v>
          </cell>
          <cell r="D19">
            <v>22.3</v>
          </cell>
          <cell r="E19">
            <v>87.833333333333329</v>
          </cell>
          <cell r="F19">
            <v>96</v>
          </cell>
          <cell r="G19">
            <v>68</v>
          </cell>
          <cell r="H19">
            <v>12.96</v>
          </cell>
          <cell r="I19" t="str">
            <v>N</v>
          </cell>
          <cell r="J19">
            <v>21.240000000000002</v>
          </cell>
          <cell r="K19">
            <v>5.6000000000000005</v>
          </cell>
        </row>
        <row r="20">
          <cell r="B20">
            <v>24.033333333333335</v>
          </cell>
          <cell r="C20">
            <v>27.4</v>
          </cell>
          <cell r="D20">
            <v>20.7</v>
          </cell>
          <cell r="E20">
            <v>85.625</v>
          </cell>
          <cell r="F20">
            <v>95</v>
          </cell>
          <cell r="G20">
            <v>74</v>
          </cell>
          <cell r="H20">
            <v>10.08</v>
          </cell>
          <cell r="I20" t="str">
            <v>NE</v>
          </cell>
          <cell r="J20">
            <v>17.64</v>
          </cell>
          <cell r="K20">
            <v>1</v>
          </cell>
        </row>
        <row r="21">
          <cell r="B21">
            <v>24.545833333333331</v>
          </cell>
          <cell r="C21">
            <v>31.4</v>
          </cell>
          <cell r="D21">
            <v>22.5</v>
          </cell>
          <cell r="E21">
            <v>88.5</v>
          </cell>
          <cell r="F21">
            <v>95</v>
          </cell>
          <cell r="G21">
            <v>60</v>
          </cell>
          <cell r="H21">
            <v>19.8</v>
          </cell>
          <cell r="I21" t="str">
            <v>NE</v>
          </cell>
          <cell r="J21">
            <v>39.96</v>
          </cell>
          <cell r="K21">
            <v>14.200000000000001</v>
          </cell>
        </row>
        <row r="22">
          <cell r="B22">
            <v>22.929166666666664</v>
          </cell>
          <cell r="C22">
            <v>26.1</v>
          </cell>
          <cell r="D22">
            <v>21.3</v>
          </cell>
          <cell r="E22">
            <v>90.125</v>
          </cell>
          <cell r="F22">
            <v>96</v>
          </cell>
          <cell r="G22">
            <v>71</v>
          </cell>
          <cell r="H22">
            <v>20.52</v>
          </cell>
          <cell r="I22" t="str">
            <v>NO</v>
          </cell>
          <cell r="J22">
            <v>41.04</v>
          </cell>
          <cell r="K22">
            <v>4.8</v>
          </cell>
        </row>
        <row r="23">
          <cell r="B23">
            <v>24.575000000000003</v>
          </cell>
          <cell r="C23">
            <v>31.8</v>
          </cell>
          <cell r="D23">
            <v>21.1</v>
          </cell>
          <cell r="E23">
            <v>85.75</v>
          </cell>
          <cell r="F23">
            <v>97</v>
          </cell>
          <cell r="G23">
            <v>58</v>
          </cell>
          <cell r="H23">
            <v>15.840000000000002</v>
          </cell>
          <cell r="I23" t="str">
            <v>N</v>
          </cell>
          <cell r="J23">
            <v>45</v>
          </cell>
          <cell r="K23">
            <v>1</v>
          </cell>
        </row>
        <row r="24">
          <cell r="B24">
            <v>22.154166666666665</v>
          </cell>
          <cell r="C24">
            <v>24.4</v>
          </cell>
          <cell r="D24">
            <v>19.600000000000001</v>
          </cell>
          <cell r="E24">
            <v>93.173913043478265</v>
          </cell>
          <cell r="F24">
            <v>100</v>
          </cell>
          <cell r="G24">
            <v>79</v>
          </cell>
          <cell r="H24">
            <v>28.08</v>
          </cell>
          <cell r="I24" t="str">
            <v>S</v>
          </cell>
          <cell r="J24">
            <v>66.600000000000009</v>
          </cell>
          <cell r="K24">
            <v>36</v>
          </cell>
        </row>
        <row r="25">
          <cell r="B25">
            <v>22.395833333333339</v>
          </cell>
          <cell r="C25">
            <v>29.1</v>
          </cell>
          <cell r="D25">
            <v>19.399999999999999</v>
          </cell>
          <cell r="E25">
            <v>83.625</v>
          </cell>
          <cell r="F25">
            <v>95</v>
          </cell>
          <cell r="G25">
            <v>56</v>
          </cell>
          <cell r="H25">
            <v>12.6</v>
          </cell>
          <cell r="I25" t="str">
            <v>SO</v>
          </cell>
          <cell r="J25">
            <v>23.040000000000003</v>
          </cell>
          <cell r="K25">
            <v>0</v>
          </cell>
        </row>
        <row r="26">
          <cell r="B26">
            <v>23.560869565217391</v>
          </cell>
          <cell r="C26">
            <v>29.3</v>
          </cell>
          <cell r="D26">
            <v>18.899999999999999</v>
          </cell>
          <cell r="E26">
            <v>76.130434782608702</v>
          </cell>
          <cell r="F26">
            <v>94</v>
          </cell>
          <cell r="G26">
            <v>47</v>
          </cell>
          <cell r="H26">
            <v>12.24</v>
          </cell>
          <cell r="I26" t="str">
            <v>L</v>
          </cell>
          <cell r="J26">
            <v>28.8</v>
          </cell>
          <cell r="K26">
            <v>3.2</v>
          </cell>
        </row>
        <row r="27">
          <cell r="B27">
            <v>24.987500000000001</v>
          </cell>
          <cell r="C27">
            <v>30.9</v>
          </cell>
          <cell r="D27">
            <v>20.100000000000001</v>
          </cell>
          <cell r="E27">
            <v>69</v>
          </cell>
          <cell r="F27">
            <v>91</v>
          </cell>
          <cell r="G27">
            <v>45</v>
          </cell>
          <cell r="H27">
            <v>11.520000000000001</v>
          </cell>
          <cell r="I27" t="str">
            <v>L</v>
          </cell>
          <cell r="J27">
            <v>24.12</v>
          </cell>
          <cell r="K27">
            <v>0</v>
          </cell>
        </row>
        <row r="28">
          <cell r="B28">
            <v>26.154166666666665</v>
          </cell>
          <cell r="C28">
            <v>32.1</v>
          </cell>
          <cell r="D28">
            <v>21</v>
          </cell>
          <cell r="E28">
            <v>60.5</v>
          </cell>
          <cell r="F28">
            <v>79</v>
          </cell>
          <cell r="G28">
            <v>35</v>
          </cell>
          <cell r="H28">
            <v>10.44</v>
          </cell>
          <cell r="I28" t="str">
            <v>SE</v>
          </cell>
          <cell r="J28">
            <v>21.96</v>
          </cell>
          <cell r="K28">
            <v>0</v>
          </cell>
        </row>
        <row r="29">
          <cell r="B29">
            <v>27.191666666666666</v>
          </cell>
          <cell r="C29">
            <v>33.299999999999997</v>
          </cell>
          <cell r="D29">
            <v>22.6</v>
          </cell>
          <cell r="E29">
            <v>54.416666666666664</v>
          </cell>
          <cell r="F29">
            <v>72</v>
          </cell>
          <cell r="G29">
            <v>33</v>
          </cell>
          <cell r="H29">
            <v>9.7200000000000006</v>
          </cell>
          <cell r="I29" t="str">
            <v>SE</v>
          </cell>
          <cell r="J29">
            <v>21.240000000000002</v>
          </cell>
          <cell r="K29">
            <v>0</v>
          </cell>
        </row>
        <row r="30">
          <cell r="B30">
            <v>27.108333333333338</v>
          </cell>
          <cell r="C30">
            <v>33.700000000000003</v>
          </cell>
          <cell r="D30">
            <v>21.2</v>
          </cell>
          <cell r="E30">
            <v>59.041666666666664</v>
          </cell>
          <cell r="F30">
            <v>82</v>
          </cell>
          <cell r="G30">
            <v>33</v>
          </cell>
          <cell r="H30">
            <v>12.96</v>
          </cell>
          <cell r="I30" t="str">
            <v>S</v>
          </cell>
          <cell r="J30">
            <v>23.400000000000002</v>
          </cell>
          <cell r="K30">
            <v>0</v>
          </cell>
        </row>
        <row r="31">
          <cell r="B31">
            <v>26.287499999999994</v>
          </cell>
          <cell r="C31">
            <v>33.5</v>
          </cell>
          <cell r="D31">
            <v>20.399999999999999</v>
          </cell>
          <cell r="E31">
            <v>60.75</v>
          </cell>
          <cell r="F31">
            <v>74</v>
          </cell>
          <cell r="G31">
            <v>40</v>
          </cell>
          <cell r="H31">
            <v>16.2</v>
          </cell>
          <cell r="I31" t="str">
            <v>S</v>
          </cell>
          <cell r="J31">
            <v>27.36</v>
          </cell>
          <cell r="K31">
            <v>0</v>
          </cell>
        </row>
        <row r="32">
          <cell r="B32">
            <v>26.913043478260871</v>
          </cell>
          <cell r="C32">
            <v>32.5</v>
          </cell>
          <cell r="D32">
            <v>21.6</v>
          </cell>
          <cell r="E32">
            <v>66.043478260869563</v>
          </cell>
          <cell r="F32">
            <v>87</v>
          </cell>
          <cell r="G32">
            <v>46</v>
          </cell>
          <cell r="H32">
            <v>13.68</v>
          </cell>
          <cell r="I32" t="str">
            <v>L</v>
          </cell>
          <cell r="J32">
            <v>32.04</v>
          </cell>
          <cell r="K32">
            <v>0</v>
          </cell>
        </row>
        <row r="33">
          <cell r="B33">
            <v>26.133333333333336</v>
          </cell>
          <cell r="C33">
            <v>31.4</v>
          </cell>
          <cell r="D33">
            <v>20.9</v>
          </cell>
          <cell r="E33">
            <v>65.666666666666671</v>
          </cell>
          <cell r="F33">
            <v>87</v>
          </cell>
          <cell r="G33">
            <v>46</v>
          </cell>
          <cell r="H33">
            <v>15.48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25.708333333333332</v>
          </cell>
          <cell r="C34">
            <v>32.1</v>
          </cell>
          <cell r="D34">
            <v>20.2</v>
          </cell>
          <cell r="E34">
            <v>64.833333333333329</v>
          </cell>
          <cell r="F34">
            <v>88</v>
          </cell>
          <cell r="G34">
            <v>41</v>
          </cell>
          <cell r="H34">
            <v>14.4</v>
          </cell>
          <cell r="I34" t="str">
            <v>L</v>
          </cell>
          <cell r="J34">
            <v>28.08</v>
          </cell>
          <cell r="K34">
            <v>0</v>
          </cell>
        </row>
        <row r="35">
          <cell r="B35">
            <v>25.666666666666668</v>
          </cell>
          <cell r="C35">
            <v>30.9</v>
          </cell>
          <cell r="D35">
            <v>20.100000000000001</v>
          </cell>
          <cell r="E35">
            <v>62.958333333333336</v>
          </cell>
          <cell r="F35">
            <v>81</v>
          </cell>
          <cell r="G35">
            <v>41</v>
          </cell>
          <cell r="H35">
            <v>11.879999999999999</v>
          </cell>
          <cell r="I35" t="str">
            <v>SE</v>
          </cell>
          <cell r="J35">
            <v>25.2</v>
          </cell>
          <cell r="K35">
            <v>0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26.150000000000002</v>
          </cell>
          <cell r="C5">
            <v>33.799999999999997</v>
          </cell>
          <cell r="D5">
            <v>19.7</v>
          </cell>
          <cell r="E5">
            <v>65</v>
          </cell>
          <cell r="F5">
            <v>100</v>
          </cell>
          <cell r="G5">
            <v>35</v>
          </cell>
          <cell r="H5">
            <v>8.64</v>
          </cell>
          <cell r="I5" t="str">
            <v>S</v>
          </cell>
          <cell r="J5">
            <v>20.52</v>
          </cell>
          <cell r="K5">
            <v>0</v>
          </cell>
        </row>
        <row r="6">
          <cell r="B6">
            <v>27.549999999999997</v>
          </cell>
          <cell r="C6">
            <v>35.1</v>
          </cell>
          <cell r="D6">
            <v>21.9</v>
          </cell>
          <cell r="E6">
            <v>72.708333333333329</v>
          </cell>
          <cell r="F6">
            <v>100</v>
          </cell>
          <cell r="G6">
            <v>35</v>
          </cell>
          <cell r="H6">
            <v>7.2</v>
          </cell>
          <cell r="I6" t="str">
            <v>N</v>
          </cell>
          <cell r="J6">
            <v>19.440000000000001</v>
          </cell>
          <cell r="K6">
            <v>0</v>
          </cell>
        </row>
        <row r="7">
          <cell r="B7">
            <v>27.641666666666669</v>
          </cell>
          <cell r="C7">
            <v>34.299999999999997</v>
          </cell>
          <cell r="D7">
            <v>20.3</v>
          </cell>
          <cell r="E7">
            <v>62.80952380952381</v>
          </cell>
          <cell r="F7">
            <v>100</v>
          </cell>
          <cell r="G7">
            <v>32</v>
          </cell>
          <cell r="H7">
            <v>8.64</v>
          </cell>
          <cell r="I7" t="str">
            <v>NE</v>
          </cell>
          <cell r="J7">
            <v>18.720000000000002</v>
          </cell>
          <cell r="K7">
            <v>0</v>
          </cell>
        </row>
        <row r="8">
          <cell r="B8">
            <v>27.608333333333331</v>
          </cell>
          <cell r="C8">
            <v>34.200000000000003</v>
          </cell>
          <cell r="D8">
            <v>20.9</v>
          </cell>
          <cell r="E8">
            <v>68.958333333333329</v>
          </cell>
          <cell r="F8">
            <v>99</v>
          </cell>
          <cell r="G8">
            <v>45</v>
          </cell>
          <cell r="H8">
            <v>16.2</v>
          </cell>
          <cell r="I8" t="str">
            <v>N</v>
          </cell>
          <cell r="J8">
            <v>30.96</v>
          </cell>
          <cell r="K8">
            <v>0</v>
          </cell>
        </row>
        <row r="9">
          <cell r="B9">
            <v>28.375</v>
          </cell>
          <cell r="C9">
            <v>34.1</v>
          </cell>
          <cell r="D9">
            <v>23.2</v>
          </cell>
          <cell r="E9">
            <v>72.791666666666671</v>
          </cell>
          <cell r="F9">
            <v>97</v>
          </cell>
          <cell r="G9">
            <v>43</v>
          </cell>
          <cell r="H9">
            <v>12.96</v>
          </cell>
          <cell r="I9" t="str">
            <v>SE</v>
          </cell>
          <cell r="J9">
            <v>28.08</v>
          </cell>
          <cell r="K9">
            <v>0</v>
          </cell>
        </row>
        <row r="10">
          <cell r="B10">
            <v>27.999999999999996</v>
          </cell>
          <cell r="C10">
            <v>32.799999999999997</v>
          </cell>
          <cell r="D10">
            <v>23.5</v>
          </cell>
          <cell r="E10">
            <v>72.25</v>
          </cell>
          <cell r="F10">
            <v>91</v>
          </cell>
          <cell r="G10">
            <v>53</v>
          </cell>
          <cell r="H10">
            <v>15.840000000000002</v>
          </cell>
          <cell r="I10" t="str">
            <v>N</v>
          </cell>
          <cell r="J10">
            <v>33.119999999999997</v>
          </cell>
          <cell r="K10">
            <v>0</v>
          </cell>
        </row>
        <row r="11">
          <cell r="B11">
            <v>27.817391304347819</v>
          </cell>
          <cell r="C11">
            <v>33.700000000000003</v>
          </cell>
          <cell r="D11">
            <v>22.9</v>
          </cell>
          <cell r="E11">
            <v>70.818181818181813</v>
          </cell>
          <cell r="F11">
            <v>100</v>
          </cell>
          <cell r="G11">
            <v>45</v>
          </cell>
          <cell r="H11">
            <v>19.440000000000001</v>
          </cell>
          <cell r="I11" t="str">
            <v>N</v>
          </cell>
          <cell r="J11">
            <v>38.159999999999997</v>
          </cell>
          <cell r="K11">
            <v>0</v>
          </cell>
        </row>
        <row r="12">
          <cell r="B12">
            <v>28.858333333333334</v>
          </cell>
          <cell r="C12">
            <v>34</v>
          </cell>
          <cell r="D12">
            <v>24.5</v>
          </cell>
          <cell r="E12">
            <v>65.041666666666671</v>
          </cell>
          <cell r="F12">
            <v>86</v>
          </cell>
          <cell r="G12">
            <v>43</v>
          </cell>
          <cell r="H12">
            <v>16.920000000000002</v>
          </cell>
          <cell r="I12" t="str">
            <v>N</v>
          </cell>
          <cell r="J12">
            <v>38.159999999999997</v>
          </cell>
          <cell r="K12">
            <v>0</v>
          </cell>
        </row>
        <row r="13">
          <cell r="B13">
            <v>24.349999999999998</v>
          </cell>
          <cell r="C13">
            <v>29.7</v>
          </cell>
          <cell r="D13">
            <v>20.5</v>
          </cell>
          <cell r="E13">
            <v>79.125</v>
          </cell>
          <cell r="F13">
            <v>100</v>
          </cell>
          <cell r="G13">
            <v>59</v>
          </cell>
          <cell r="H13">
            <v>10.44</v>
          </cell>
          <cell r="I13" t="str">
            <v>SE</v>
          </cell>
          <cell r="J13">
            <v>43.92</v>
          </cell>
          <cell r="K13">
            <v>25</v>
          </cell>
        </row>
        <row r="14">
          <cell r="B14">
            <v>24.495833333333337</v>
          </cell>
          <cell r="C14">
            <v>29.8</v>
          </cell>
          <cell r="D14">
            <v>21.6</v>
          </cell>
          <cell r="E14">
            <v>78.8125</v>
          </cell>
          <cell r="F14">
            <v>100</v>
          </cell>
          <cell r="G14">
            <v>58</v>
          </cell>
          <cell r="H14">
            <v>9</v>
          </cell>
          <cell r="I14" t="str">
            <v>SO</v>
          </cell>
          <cell r="J14">
            <v>23.040000000000003</v>
          </cell>
          <cell r="K14">
            <v>0</v>
          </cell>
        </row>
        <row r="15">
          <cell r="B15">
            <v>25.349999999999998</v>
          </cell>
          <cell r="C15">
            <v>32.700000000000003</v>
          </cell>
          <cell r="D15">
            <v>21.3</v>
          </cell>
          <cell r="E15">
            <v>76.25</v>
          </cell>
          <cell r="F15">
            <v>100</v>
          </cell>
          <cell r="G15">
            <v>51</v>
          </cell>
          <cell r="H15">
            <v>10.8</v>
          </cell>
          <cell r="I15" t="str">
            <v>S</v>
          </cell>
          <cell r="J15">
            <v>23.759999999999998</v>
          </cell>
          <cell r="K15">
            <v>0.2</v>
          </cell>
        </row>
        <row r="16">
          <cell r="B16">
            <v>25.562499999999989</v>
          </cell>
          <cell r="C16">
            <v>32.700000000000003</v>
          </cell>
          <cell r="D16">
            <v>22</v>
          </cell>
          <cell r="E16">
            <v>74.714285714285708</v>
          </cell>
          <cell r="F16">
            <v>94</v>
          </cell>
          <cell r="G16">
            <v>53</v>
          </cell>
          <cell r="H16">
            <v>8.64</v>
          </cell>
          <cell r="I16" t="str">
            <v>L</v>
          </cell>
          <cell r="J16">
            <v>22.32</v>
          </cell>
          <cell r="K16">
            <v>1</v>
          </cell>
        </row>
        <row r="17">
          <cell r="B17">
            <v>25.329166666666666</v>
          </cell>
          <cell r="C17">
            <v>29.1</v>
          </cell>
          <cell r="D17">
            <v>23.4</v>
          </cell>
          <cell r="E17">
            <v>81.266666666666666</v>
          </cell>
          <cell r="F17">
            <v>100</v>
          </cell>
          <cell r="G17">
            <v>62</v>
          </cell>
          <cell r="H17">
            <v>12.6</v>
          </cell>
          <cell r="I17" t="str">
            <v>N</v>
          </cell>
          <cell r="J17">
            <v>22.68</v>
          </cell>
          <cell r="K17">
            <v>0</v>
          </cell>
        </row>
        <row r="18">
          <cell r="B18">
            <v>24.962500000000002</v>
          </cell>
          <cell r="C18">
            <v>31.1</v>
          </cell>
          <cell r="D18">
            <v>22.2</v>
          </cell>
          <cell r="E18">
            <v>79.599999999999994</v>
          </cell>
          <cell r="F18">
            <v>100</v>
          </cell>
          <cell r="G18">
            <v>59</v>
          </cell>
          <cell r="H18">
            <v>12.6</v>
          </cell>
          <cell r="I18" t="str">
            <v>N</v>
          </cell>
          <cell r="J18">
            <v>30.6</v>
          </cell>
          <cell r="K18">
            <v>11.399999999999999</v>
          </cell>
        </row>
        <row r="19">
          <cell r="B19">
            <v>24.341666666666669</v>
          </cell>
          <cell r="C19">
            <v>30.2</v>
          </cell>
          <cell r="D19">
            <v>21.9</v>
          </cell>
          <cell r="E19">
            <v>79.625</v>
          </cell>
          <cell r="F19">
            <v>94</v>
          </cell>
          <cell r="G19">
            <v>64</v>
          </cell>
          <cell r="H19">
            <v>14.76</v>
          </cell>
          <cell r="I19" t="str">
            <v>NE</v>
          </cell>
          <cell r="J19">
            <v>33.840000000000003</v>
          </cell>
          <cell r="K19">
            <v>29.4</v>
          </cell>
        </row>
        <row r="20">
          <cell r="B20">
            <v>24.870833333333334</v>
          </cell>
          <cell r="C20">
            <v>28.5</v>
          </cell>
          <cell r="D20">
            <v>23.1</v>
          </cell>
          <cell r="E20">
            <v>88.8</v>
          </cell>
          <cell r="F20">
            <v>100</v>
          </cell>
          <cell r="G20">
            <v>74</v>
          </cell>
          <cell r="H20">
            <v>5.7600000000000007</v>
          </cell>
          <cell r="I20" t="str">
            <v>SE</v>
          </cell>
          <cell r="J20">
            <v>12.96</v>
          </cell>
          <cell r="K20">
            <v>6.6</v>
          </cell>
        </row>
        <row r="21">
          <cell r="B21">
            <v>26.008333333333336</v>
          </cell>
          <cell r="C21">
            <v>31.3</v>
          </cell>
          <cell r="D21">
            <v>23.1</v>
          </cell>
          <cell r="E21">
            <v>76.166666666666671</v>
          </cell>
          <cell r="F21">
            <v>100</v>
          </cell>
          <cell r="G21">
            <v>59</v>
          </cell>
          <cell r="H21">
            <v>17.28</v>
          </cell>
          <cell r="I21" t="str">
            <v>N</v>
          </cell>
          <cell r="J21">
            <v>33.119999999999997</v>
          </cell>
          <cell r="K21">
            <v>0.2</v>
          </cell>
        </row>
        <row r="22">
          <cell r="B22">
            <v>24.058333333333337</v>
          </cell>
          <cell r="C22">
            <v>26.8</v>
          </cell>
          <cell r="D22">
            <v>21</v>
          </cell>
          <cell r="E22">
            <v>90.92307692307692</v>
          </cell>
          <cell r="F22">
            <v>100</v>
          </cell>
          <cell r="G22">
            <v>82</v>
          </cell>
          <cell r="H22">
            <v>9.3600000000000012</v>
          </cell>
          <cell r="I22" t="str">
            <v>NE</v>
          </cell>
          <cell r="J22">
            <v>26.28</v>
          </cell>
          <cell r="K22">
            <v>37</v>
          </cell>
        </row>
        <row r="23">
          <cell r="B23">
            <v>24.633333333333329</v>
          </cell>
          <cell r="C23">
            <v>30.6</v>
          </cell>
          <cell r="D23">
            <v>22.3</v>
          </cell>
          <cell r="E23">
            <v>81.714285714285708</v>
          </cell>
          <cell r="F23">
            <v>100</v>
          </cell>
          <cell r="G23">
            <v>67</v>
          </cell>
          <cell r="H23">
            <v>10.08</v>
          </cell>
          <cell r="I23" t="str">
            <v>N</v>
          </cell>
          <cell r="J23">
            <v>25.2</v>
          </cell>
          <cell r="K23">
            <v>15.8</v>
          </cell>
        </row>
        <row r="24">
          <cell r="B24">
            <v>22.875000000000004</v>
          </cell>
          <cell r="C24">
            <v>24.6</v>
          </cell>
          <cell r="D24">
            <v>20.399999999999999</v>
          </cell>
          <cell r="E24">
            <v>87</v>
          </cell>
          <cell r="F24">
            <v>100</v>
          </cell>
          <cell r="G24">
            <v>79</v>
          </cell>
          <cell r="H24">
            <v>17.28</v>
          </cell>
          <cell r="I24" t="str">
            <v>SE</v>
          </cell>
          <cell r="J24">
            <v>37.800000000000004</v>
          </cell>
          <cell r="K24">
            <v>27.4</v>
          </cell>
        </row>
        <row r="25">
          <cell r="B25">
            <v>23.624999999999996</v>
          </cell>
          <cell r="C25">
            <v>30.1</v>
          </cell>
          <cell r="D25">
            <v>19.899999999999999</v>
          </cell>
          <cell r="E25">
            <v>67.692307692307693</v>
          </cell>
          <cell r="F25">
            <v>98</v>
          </cell>
          <cell r="G25">
            <v>50</v>
          </cell>
          <cell r="H25">
            <v>9.3600000000000012</v>
          </cell>
          <cell r="I25" t="str">
            <v>SO</v>
          </cell>
          <cell r="J25">
            <v>25.56</v>
          </cell>
          <cell r="K25">
            <v>0</v>
          </cell>
        </row>
        <row r="26">
          <cell r="B26">
            <v>25.00833333333334</v>
          </cell>
          <cell r="C26">
            <v>32.1</v>
          </cell>
          <cell r="D26">
            <v>19.7</v>
          </cell>
          <cell r="E26">
            <v>67</v>
          </cell>
          <cell r="F26">
            <v>100</v>
          </cell>
          <cell r="G26">
            <v>42</v>
          </cell>
          <cell r="H26">
            <v>7.5600000000000005</v>
          </cell>
          <cell r="I26" t="str">
            <v>S</v>
          </cell>
          <cell r="J26">
            <v>16.2</v>
          </cell>
          <cell r="K26">
            <v>0</v>
          </cell>
        </row>
        <row r="27">
          <cell r="B27">
            <v>27.008333333333329</v>
          </cell>
          <cell r="C27">
            <v>33</v>
          </cell>
          <cell r="D27">
            <v>21.9</v>
          </cell>
          <cell r="E27">
            <v>66</v>
          </cell>
          <cell r="F27">
            <v>90</v>
          </cell>
          <cell r="G27">
            <v>38</v>
          </cell>
          <cell r="H27">
            <v>9</v>
          </cell>
          <cell r="I27" t="str">
            <v>S</v>
          </cell>
          <cell r="J27">
            <v>18</v>
          </cell>
          <cell r="K27">
            <v>0</v>
          </cell>
        </row>
        <row r="28">
          <cell r="B28">
            <v>26.845833333333335</v>
          </cell>
          <cell r="C28">
            <v>34.5</v>
          </cell>
          <cell r="D28">
            <v>20.3</v>
          </cell>
          <cell r="E28">
            <v>61.55</v>
          </cell>
          <cell r="F28">
            <v>96</v>
          </cell>
          <cell r="G28">
            <v>29</v>
          </cell>
          <cell r="H28">
            <v>6.48</v>
          </cell>
          <cell r="I28" t="str">
            <v>SE</v>
          </cell>
          <cell r="J28">
            <v>18</v>
          </cell>
          <cell r="K28">
            <v>0</v>
          </cell>
        </row>
        <row r="29">
          <cell r="B29">
            <v>26.61304347826087</v>
          </cell>
          <cell r="C29">
            <v>33.9</v>
          </cell>
          <cell r="D29">
            <v>19.100000000000001</v>
          </cell>
          <cell r="E29">
            <v>55.833333333333336</v>
          </cell>
          <cell r="F29">
            <v>100</v>
          </cell>
          <cell r="G29">
            <v>28</v>
          </cell>
          <cell r="H29">
            <v>9.3600000000000012</v>
          </cell>
          <cell r="I29" t="str">
            <v>SE</v>
          </cell>
          <cell r="J29">
            <v>21.240000000000002</v>
          </cell>
          <cell r="K29">
            <v>0</v>
          </cell>
        </row>
        <row r="30">
          <cell r="B30">
            <v>27.400000000000006</v>
          </cell>
          <cell r="C30">
            <v>34.299999999999997</v>
          </cell>
          <cell r="D30">
            <v>21.6</v>
          </cell>
          <cell r="E30">
            <v>64.958333333333329</v>
          </cell>
          <cell r="F30">
            <v>96</v>
          </cell>
          <cell r="G30">
            <v>31</v>
          </cell>
          <cell r="H30">
            <v>10.8</v>
          </cell>
          <cell r="I30" t="str">
            <v>S</v>
          </cell>
          <cell r="J30">
            <v>24.840000000000003</v>
          </cell>
          <cell r="K30">
            <v>0</v>
          </cell>
        </row>
        <row r="31">
          <cell r="B31">
            <v>27.05</v>
          </cell>
          <cell r="C31">
            <v>34.4</v>
          </cell>
          <cell r="D31">
            <v>20.8</v>
          </cell>
          <cell r="E31">
            <v>58.25</v>
          </cell>
          <cell r="F31">
            <v>86</v>
          </cell>
          <cell r="G31">
            <v>33</v>
          </cell>
          <cell r="H31">
            <v>10.8</v>
          </cell>
          <cell r="I31" t="str">
            <v>SO</v>
          </cell>
          <cell r="J31">
            <v>24.48</v>
          </cell>
          <cell r="K31">
            <v>0</v>
          </cell>
        </row>
        <row r="32">
          <cell r="B32">
            <v>26.462500000000006</v>
          </cell>
          <cell r="C32">
            <v>34.700000000000003</v>
          </cell>
          <cell r="D32">
            <v>19.7</v>
          </cell>
          <cell r="E32">
            <v>68.125</v>
          </cell>
          <cell r="F32">
            <v>100</v>
          </cell>
          <cell r="G32">
            <v>40</v>
          </cell>
          <cell r="H32">
            <v>8.64</v>
          </cell>
          <cell r="I32" t="str">
            <v>S</v>
          </cell>
          <cell r="J32">
            <v>21.6</v>
          </cell>
          <cell r="K32">
            <v>0.2</v>
          </cell>
        </row>
        <row r="33">
          <cell r="B33">
            <v>27.420833333333334</v>
          </cell>
          <cell r="C33">
            <v>34.1</v>
          </cell>
          <cell r="D33">
            <v>21.5</v>
          </cell>
          <cell r="E33">
            <v>70.695652173913047</v>
          </cell>
          <cell r="F33">
            <v>100</v>
          </cell>
          <cell r="G33">
            <v>43</v>
          </cell>
          <cell r="H33">
            <v>12.24</v>
          </cell>
          <cell r="I33" t="str">
            <v>L</v>
          </cell>
          <cell r="J33">
            <v>28.08</v>
          </cell>
          <cell r="K33">
            <v>0</v>
          </cell>
        </row>
        <row r="34">
          <cell r="B34">
            <v>27.833333333333332</v>
          </cell>
          <cell r="C34">
            <v>33.6</v>
          </cell>
          <cell r="D34">
            <v>22.5</v>
          </cell>
          <cell r="E34">
            <v>64.291666666666671</v>
          </cell>
          <cell r="F34">
            <v>81</v>
          </cell>
          <cell r="G34">
            <v>45</v>
          </cell>
          <cell r="H34">
            <v>11.879999999999999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27.341666666666669</v>
          </cell>
          <cell r="C35">
            <v>33.299999999999997</v>
          </cell>
          <cell r="D35">
            <v>21.3</v>
          </cell>
          <cell r="E35">
            <v>68.458333333333329</v>
          </cell>
          <cell r="F35">
            <v>90</v>
          </cell>
          <cell r="G35">
            <v>43</v>
          </cell>
          <cell r="H35">
            <v>10.44</v>
          </cell>
          <cell r="I35" t="str">
            <v>SE</v>
          </cell>
          <cell r="J35">
            <v>21.96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25.341666666666669</v>
          </cell>
          <cell r="C5">
            <v>33.799999999999997</v>
          </cell>
          <cell r="D5">
            <v>17.8</v>
          </cell>
          <cell r="E5">
            <v>63.833333333333336</v>
          </cell>
          <cell r="F5">
            <v>93</v>
          </cell>
          <cell r="G5">
            <v>30</v>
          </cell>
          <cell r="H5">
            <v>5.7600000000000007</v>
          </cell>
          <cell r="I5" t="str">
            <v>N</v>
          </cell>
          <cell r="J5">
            <v>21.96</v>
          </cell>
          <cell r="K5">
            <v>0</v>
          </cell>
        </row>
        <row r="6">
          <cell r="B6">
            <v>26.929166666666671</v>
          </cell>
          <cell r="C6">
            <v>34.4</v>
          </cell>
          <cell r="D6">
            <v>19.5</v>
          </cell>
          <cell r="E6">
            <v>62.166666666666664</v>
          </cell>
          <cell r="F6">
            <v>94</v>
          </cell>
          <cell r="G6">
            <v>25</v>
          </cell>
          <cell r="H6">
            <v>9</v>
          </cell>
          <cell r="I6" t="str">
            <v>NO</v>
          </cell>
          <cell r="J6">
            <v>19.440000000000001</v>
          </cell>
          <cell r="K6">
            <v>0</v>
          </cell>
        </row>
        <row r="7">
          <cell r="B7">
            <v>26.587500000000002</v>
          </cell>
          <cell r="C7">
            <v>34.700000000000003</v>
          </cell>
          <cell r="D7">
            <v>18</v>
          </cell>
          <cell r="E7">
            <v>56.75</v>
          </cell>
          <cell r="F7">
            <v>93</v>
          </cell>
          <cell r="G7">
            <v>21</v>
          </cell>
          <cell r="H7">
            <v>10.08</v>
          </cell>
          <cell r="I7" t="str">
            <v>NO</v>
          </cell>
          <cell r="J7">
            <v>23.040000000000003</v>
          </cell>
          <cell r="K7">
            <v>0</v>
          </cell>
        </row>
        <row r="8">
          <cell r="B8">
            <v>27.679166666666664</v>
          </cell>
          <cell r="C8">
            <v>34.299999999999997</v>
          </cell>
          <cell r="D8">
            <v>20.8</v>
          </cell>
          <cell r="E8">
            <v>62.916666666666664</v>
          </cell>
          <cell r="F8">
            <v>89</v>
          </cell>
          <cell r="G8">
            <v>41</v>
          </cell>
          <cell r="H8">
            <v>18</v>
          </cell>
          <cell r="I8" t="str">
            <v>O</v>
          </cell>
          <cell r="J8">
            <v>37.440000000000005</v>
          </cell>
          <cell r="K8">
            <v>0</v>
          </cell>
        </row>
        <row r="9">
          <cell r="B9">
            <v>27.054166666666671</v>
          </cell>
          <cell r="C9">
            <v>34.1</v>
          </cell>
          <cell r="D9">
            <v>22.9</v>
          </cell>
          <cell r="E9">
            <v>74.125</v>
          </cell>
          <cell r="F9">
            <v>93</v>
          </cell>
          <cell r="G9">
            <v>47</v>
          </cell>
          <cell r="H9">
            <v>15.840000000000002</v>
          </cell>
          <cell r="I9" t="str">
            <v>O</v>
          </cell>
          <cell r="J9">
            <v>38.880000000000003</v>
          </cell>
          <cell r="K9">
            <v>1.2</v>
          </cell>
        </row>
        <row r="10">
          <cell r="B10">
            <v>27.350000000000005</v>
          </cell>
          <cell r="C10">
            <v>34.799999999999997</v>
          </cell>
          <cell r="D10">
            <v>22.6</v>
          </cell>
          <cell r="E10">
            <v>72.208333333333329</v>
          </cell>
          <cell r="F10">
            <v>91</v>
          </cell>
          <cell r="G10">
            <v>42</v>
          </cell>
          <cell r="H10">
            <v>15.120000000000001</v>
          </cell>
          <cell r="I10" t="str">
            <v>NO</v>
          </cell>
          <cell r="J10">
            <v>42.480000000000004</v>
          </cell>
          <cell r="K10">
            <v>0</v>
          </cell>
        </row>
        <row r="11">
          <cell r="B11">
            <v>27.25833333333334</v>
          </cell>
          <cell r="C11">
            <v>34.799999999999997</v>
          </cell>
          <cell r="D11">
            <v>22.3</v>
          </cell>
          <cell r="E11">
            <v>74.666666666666671</v>
          </cell>
          <cell r="F11">
            <v>96</v>
          </cell>
          <cell r="G11">
            <v>42</v>
          </cell>
          <cell r="H11">
            <v>15.840000000000002</v>
          </cell>
          <cell r="I11" t="str">
            <v>SO</v>
          </cell>
          <cell r="J11">
            <v>59.04</v>
          </cell>
          <cell r="K11">
            <v>0.4</v>
          </cell>
        </row>
        <row r="12">
          <cell r="B12">
            <v>27.779166666666669</v>
          </cell>
          <cell r="C12">
            <v>35.299999999999997</v>
          </cell>
          <cell r="D12">
            <v>22.3</v>
          </cell>
          <cell r="E12">
            <v>71</v>
          </cell>
          <cell r="F12">
            <v>93</v>
          </cell>
          <cell r="G12">
            <v>40</v>
          </cell>
          <cell r="H12">
            <v>15.840000000000002</v>
          </cell>
          <cell r="I12" t="str">
            <v>S</v>
          </cell>
          <cell r="J12">
            <v>37.800000000000004</v>
          </cell>
          <cell r="K12">
            <v>0</v>
          </cell>
        </row>
        <row r="13">
          <cell r="B13">
            <v>25.141666666666666</v>
          </cell>
          <cell r="C13">
            <v>29.9</v>
          </cell>
          <cell r="D13">
            <v>21.5</v>
          </cell>
          <cell r="E13">
            <v>76.333333333333329</v>
          </cell>
          <cell r="F13">
            <v>95</v>
          </cell>
          <cell r="G13">
            <v>53</v>
          </cell>
          <cell r="H13">
            <v>15.120000000000001</v>
          </cell>
          <cell r="I13" t="str">
            <v>NE</v>
          </cell>
          <cell r="J13">
            <v>33.119999999999997</v>
          </cell>
          <cell r="K13">
            <v>0</v>
          </cell>
        </row>
        <row r="14">
          <cell r="B14">
            <v>24.924999999999997</v>
          </cell>
          <cell r="C14">
            <v>31.3</v>
          </cell>
          <cell r="D14">
            <v>21.6</v>
          </cell>
          <cell r="E14">
            <v>83.458333333333329</v>
          </cell>
          <cell r="F14">
            <v>98</v>
          </cell>
          <cell r="G14">
            <v>52</v>
          </cell>
          <cell r="H14">
            <v>15.120000000000001</v>
          </cell>
          <cell r="I14" t="str">
            <v>L</v>
          </cell>
          <cell r="J14">
            <v>31.680000000000003</v>
          </cell>
          <cell r="K14">
            <v>5.6000000000000005</v>
          </cell>
        </row>
        <row r="15">
          <cell r="B15">
            <v>25.058333333333326</v>
          </cell>
          <cell r="C15">
            <v>30.7</v>
          </cell>
          <cell r="D15">
            <v>21.3</v>
          </cell>
          <cell r="E15">
            <v>81.375</v>
          </cell>
          <cell r="F15">
            <v>96</v>
          </cell>
          <cell r="G15">
            <v>59</v>
          </cell>
          <cell r="H15">
            <v>14.4</v>
          </cell>
          <cell r="I15" t="str">
            <v>O</v>
          </cell>
          <cell r="J15">
            <v>29.52</v>
          </cell>
          <cell r="K15">
            <v>0</v>
          </cell>
        </row>
        <row r="16">
          <cell r="B16">
            <v>24.920833333333334</v>
          </cell>
          <cell r="C16">
            <v>29.7</v>
          </cell>
          <cell r="D16">
            <v>21.2</v>
          </cell>
          <cell r="E16">
            <v>84.416666666666671</v>
          </cell>
          <cell r="F16">
            <v>98</v>
          </cell>
          <cell r="G16">
            <v>63</v>
          </cell>
          <cell r="H16">
            <v>11.520000000000001</v>
          </cell>
          <cell r="I16" t="str">
            <v>O</v>
          </cell>
          <cell r="J16">
            <v>24.12</v>
          </cell>
          <cell r="K16">
            <v>10.199999999999999</v>
          </cell>
        </row>
        <row r="17">
          <cell r="B17">
            <v>24.279166666666665</v>
          </cell>
          <cell r="C17">
            <v>30.8</v>
          </cell>
          <cell r="D17">
            <v>21.9</v>
          </cell>
          <cell r="E17">
            <v>88.958333333333329</v>
          </cell>
          <cell r="F17">
            <v>98</v>
          </cell>
          <cell r="G17">
            <v>61</v>
          </cell>
          <cell r="H17">
            <v>14.76</v>
          </cell>
          <cell r="I17" t="str">
            <v>NO</v>
          </cell>
          <cell r="J17">
            <v>33.480000000000004</v>
          </cell>
          <cell r="K17">
            <v>32.200000000000003</v>
          </cell>
        </row>
        <row r="18">
          <cell r="B18">
            <v>24.212500000000002</v>
          </cell>
          <cell r="C18">
            <v>29.7</v>
          </cell>
          <cell r="D18">
            <v>21.7</v>
          </cell>
          <cell r="E18">
            <v>90.458333333333329</v>
          </cell>
          <cell r="F18">
            <v>98</v>
          </cell>
          <cell r="G18">
            <v>70</v>
          </cell>
          <cell r="H18">
            <v>17.64</v>
          </cell>
          <cell r="I18" t="str">
            <v>S</v>
          </cell>
          <cell r="J18">
            <v>31.680000000000003</v>
          </cell>
          <cell r="K18">
            <v>4.4000000000000004</v>
          </cell>
        </row>
        <row r="19">
          <cell r="B19">
            <v>24.287499999999998</v>
          </cell>
          <cell r="C19">
            <v>29.4</v>
          </cell>
          <cell r="D19">
            <v>21.2</v>
          </cell>
          <cell r="E19">
            <v>87.375</v>
          </cell>
          <cell r="F19">
            <v>98</v>
          </cell>
          <cell r="G19">
            <v>64</v>
          </cell>
          <cell r="H19">
            <v>11.16</v>
          </cell>
          <cell r="I19" t="str">
            <v>S</v>
          </cell>
          <cell r="J19">
            <v>33.840000000000003</v>
          </cell>
          <cell r="K19">
            <v>22</v>
          </cell>
        </row>
        <row r="20">
          <cell r="B20">
            <v>22.816666666666666</v>
          </cell>
          <cell r="C20">
            <v>24.4</v>
          </cell>
          <cell r="D20">
            <v>20.7</v>
          </cell>
          <cell r="E20">
            <v>93.25</v>
          </cell>
          <cell r="F20">
            <v>98</v>
          </cell>
          <cell r="G20">
            <v>83</v>
          </cell>
          <cell r="H20">
            <v>7.9200000000000008</v>
          </cell>
          <cell r="I20" t="str">
            <v>NO</v>
          </cell>
          <cell r="J20">
            <v>20.52</v>
          </cell>
          <cell r="K20">
            <v>8</v>
          </cell>
        </row>
        <row r="21">
          <cell r="B21">
            <v>22.604166666666661</v>
          </cell>
          <cell r="C21">
            <v>24.8</v>
          </cell>
          <cell r="D21">
            <v>20.3</v>
          </cell>
          <cell r="E21">
            <v>94.291666666666671</v>
          </cell>
          <cell r="F21">
            <v>98</v>
          </cell>
          <cell r="G21">
            <v>81</v>
          </cell>
          <cell r="H21">
            <v>9</v>
          </cell>
          <cell r="I21" t="str">
            <v>O</v>
          </cell>
          <cell r="J21">
            <v>29.880000000000003</v>
          </cell>
          <cell r="K21">
            <v>30.599999999999998</v>
          </cell>
        </row>
        <row r="22">
          <cell r="B22">
            <v>23.770833333333332</v>
          </cell>
          <cell r="C22">
            <v>29.1</v>
          </cell>
          <cell r="D22">
            <v>22.1</v>
          </cell>
          <cell r="E22">
            <v>90.083333333333329</v>
          </cell>
          <cell r="F22">
            <v>98</v>
          </cell>
          <cell r="G22">
            <v>68</v>
          </cell>
          <cell r="H22">
            <v>18.720000000000002</v>
          </cell>
          <cell r="I22" t="str">
            <v>S</v>
          </cell>
          <cell r="J22">
            <v>42.12</v>
          </cell>
          <cell r="K22">
            <v>18.8</v>
          </cell>
        </row>
        <row r="23">
          <cell r="B23">
            <v>24.262500000000003</v>
          </cell>
          <cell r="C23">
            <v>29</v>
          </cell>
          <cell r="D23">
            <v>22.3</v>
          </cell>
          <cell r="E23">
            <v>92.791666666666671</v>
          </cell>
          <cell r="F23">
            <v>98</v>
          </cell>
          <cell r="G23">
            <v>74</v>
          </cell>
          <cell r="H23">
            <v>13.68</v>
          </cell>
          <cell r="I23" t="str">
            <v>NO</v>
          </cell>
          <cell r="J23">
            <v>43.92</v>
          </cell>
          <cell r="K23">
            <v>7.0000000000000009</v>
          </cell>
        </row>
        <row r="24">
          <cell r="B24">
            <v>21.787499999999998</v>
          </cell>
          <cell r="C24">
            <v>23.8</v>
          </cell>
          <cell r="D24">
            <v>19.8</v>
          </cell>
          <cell r="E24">
            <v>95.125</v>
          </cell>
          <cell r="F24">
            <v>99</v>
          </cell>
          <cell r="G24">
            <v>83</v>
          </cell>
          <cell r="H24">
            <v>12.24</v>
          </cell>
          <cell r="I24" t="str">
            <v>L</v>
          </cell>
          <cell r="J24">
            <v>36</v>
          </cell>
          <cell r="K24">
            <v>62.000000000000014</v>
          </cell>
        </row>
        <row r="25">
          <cell r="B25">
            <v>21.754166666666663</v>
          </cell>
          <cell r="C25">
            <v>27.5</v>
          </cell>
          <cell r="D25">
            <v>18.399999999999999</v>
          </cell>
          <cell r="E25">
            <v>87.291666666666671</v>
          </cell>
          <cell r="F25">
            <v>98</v>
          </cell>
          <cell r="G25">
            <v>65</v>
          </cell>
          <cell r="H25">
            <v>6.84</v>
          </cell>
          <cell r="I25" t="str">
            <v>NE</v>
          </cell>
          <cell r="J25">
            <v>17.64</v>
          </cell>
          <cell r="K25">
            <v>0</v>
          </cell>
        </row>
        <row r="26">
          <cell r="B26">
            <v>23.912500000000005</v>
          </cell>
          <cell r="C26">
            <v>29.2</v>
          </cell>
          <cell r="D26">
            <v>20.5</v>
          </cell>
          <cell r="E26">
            <v>77.708333333333329</v>
          </cell>
          <cell r="F26">
            <v>96</v>
          </cell>
          <cell r="G26">
            <v>50</v>
          </cell>
          <cell r="H26">
            <v>10.44</v>
          </cell>
          <cell r="I26" t="str">
            <v>NO</v>
          </cell>
          <cell r="J26">
            <v>21.96</v>
          </cell>
          <cell r="K26">
            <v>0</v>
          </cell>
        </row>
        <row r="27">
          <cell r="B27">
            <v>24.508333333333336</v>
          </cell>
          <cell r="C27">
            <v>31.6</v>
          </cell>
          <cell r="D27">
            <v>18.600000000000001</v>
          </cell>
          <cell r="E27">
            <v>73.583333333333329</v>
          </cell>
          <cell r="F27">
            <v>98</v>
          </cell>
          <cell r="G27">
            <v>40</v>
          </cell>
          <cell r="H27">
            <v>9.3600000000000012</v>
          </cell>
          <cell r="I27" t="str">
            <v>NO</v>
          </cell>
          <cell r="J27">
            <v>23.759999999999998</v>
          </cell>
          <cell r="K27">
            <v>0</v>
          </cell>
        </row>
        <row r="28">
          <cell r="B28">
            <v>25.379166666666666</v>
          </cell>
          <cell r="C28">
            <v>32.5</v>
          </cell>
          <cell r="D28">
            <v>18.600000000000001</v>
          </cell>
          <cell r="E28">
            <v>67.083333333333329</v>
          </cell>
          <cell r="F28">
            <v>97</v>
          </cell>
          <cell r="G28">
            <v>32</v>
          </cell>
          <cell r="H28">
            <v>7.5600000000000005</v>
          </cell>
          <cell r="I28" t="str">
            <v>NO</v>
          </cell>
          <cell r="J28">
            <v>16.2</v>
          </cell>
          <cell r="K28">
            <v>0</v>
          </cell>
        </row>
        <row r="29">
          <cell r="B29">
            <v>25.729166666666668</v>
          </cell>
          <cell r="C29">
            <v>32.799999999999997</v>
          </cell>
          <cell r="D29">
            <v>19.3</v>
          </cell>
          <cell r="E29">
            <v>68.166666666666671</v>
          </cell>
          <cell r="F29">
            <v>95</v>
          </cell>
          <cell r="G29">
            <v>38</v>
          </cell>
          <cell r="H29">
            <v>8.64</v>
          </cell>
          <cell r="I29" t="str">
            <v>L</v>
          </cell>
          <cell r="J29">
            <v>18.36</v>
          </cell>
          <cell r="K29">
            <v>0</v>
          </cell>
        </row>
        <row r="30">
          <cell r="B30">
            <v>26.049999999999997</v>
          </cell>
          <cell r="C30">
            <v>32.799999999999997</v>
          </cell>
          <cell r="D30">
            <v>20.3</v>
          </cell>
          <cell r="E30">
            <v>66.083333333333329</v>
          </cell>
          <cell r="F30">
            <v>90</v>
          </cell>
          <cell r="G30">
            <v>39</v>
          </cell>
          <cell r="H30">
            <v>8.2799999999999994</v>
          </cell>
          <cell r="I30" t="str">
            <v>N</v>
          </cell>
          <cell r="J30">
            <v>18</v>
          </cell>
          <cell r="K30">
            <v>0</v>
          </cell>
        </row>
        <row r="31">
          <cell r="B31">
            <v>25.291666666666668</v>
          </cell>
          <cell r="C31">
            <v>33</v>
          </cell>
          <cell r="D31">
            <v>17.7</v>
          </cell>
          <cell r="E31">
            <v>59.416666666666664</v>
          </cell>
          <cell r="F31">
            <v>82</v>
          </cell>
          <cell r="G31">
            <v>39</v>
          </cell>
          <cell r="H31">
            <v>8.2799999999999994</v>
          </cell>
          <cell r="I31" t="str">
            <v>N</v>
          </cell>
          <cell r="J31">
            <v>21.6</v>
          </cell>
          <cell r="K31">
            <v>0</v>
          </cell>
        </row>
        <row r="32">
          <cell r="B32">
            <v>25.654166666666665</v>
          </cell>
          <cell r="C32">
            <v>32.4</v>
          </cell>
          <cell r="D32">
            <v>19.600000000000001</v>
          </cell>
          <cell r="E32">
            <v>70.166666666666671</v>
          </cell>
          <cell r="F32">
            <v>93</v>
          </cell>
          <cell r="G32">
            <v>43</v>
          </cell>
          <cell r="H32">
            <v>14.04</v>
          </cell>
          <cell r="I32" t="str">
            <v>NO</v>
          </cell>
          <cell r="J32">
            <v>33.480000000000004</v>
          </cell>
          <cell r="K32">
            <v>0</v>
          </cell>
        </row>
        <row r="33">
          <cell r="B33">
            <v>26.120833333333334</v>
          </cell>
          <cell r="C33">
            <v>31.7</v>
          </cell>
          <cell r="D33">
            <v>21</v>
          </cell>
          <cell r="E33">
            <v>67.375</v>
          </cell>
          <cell r="F33">
            <v>90</v>
          </cell>
          <cell r="G33">
            <v>46</v>
          </cell>
          <cell r="H33">
            <v>15.840000000000002</v>
          </cell>
          <cell r="I33" t="str">
            <v>NO</v>
          </cell>
          <cell r="J33">
            <v>37.080000000000005</v>
          </cell>
          <cell r="K33">
            <v>0</v>
          </cell>
        </row>
        <row r="34">
          <cell r="B34">
            <v>25.612499999999997</v>
          </cell>
          <cell r="C34">
            <v>32.200000000000003</v>
          </cell>
          <cell r="D34">
            <v>20</v>
          </cell>
          <cell r="E34">
            <v>67.416666666666671</v>
          </cell>
          <cell r="F34">
            <v>90</v>
          </cell>
          <cell r="G34">
            <v>42</v>
          </cell>
          <cell r="H34">
            <v>14.04</v>
          </cell>
          <cell r="I34" t="str">
            <v>NO</v>
          </cell>
          <cell r="J34">
            <v>28.08</v>
          </cell>
          <cell r="K34">
            <v>0</v>
          </cell>
        </row>
        <row r="35">
          <cell r="B35">
            <v>24.94583333333334</v>
          </cell>
          <cell r="C35">
            <v>30.3</v>
          </cell>
          <cell r="D35">
            <v>18.3</v>
          </cell>
          <cell r="E35">
            <v>68.083333333333329</v>
          </cell>
          <cell r="F35">
            <v>95</v>
          </cell>
          <cell r="G35">
            <v>44</v>
          </cell>
          <cell r="H35">
            <v>13.32</v>
          </cell>
          <cell r="I35" t="str">
            <v>O</v>
          </cell>
          <cell r="J35">
            <v>22.32</v>
          </cell>
          <cell r="K35">
            <v>0</v>
          </cell>
        </row>
        <row r="36">
          <cell r="I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24.979166666666668</v>
          </cell>
          <cell r="C5">
            <v>33.200000000000003</v>
          </cell>
          <cell r="D5">
            <v>18.7</v>
          </cell>
          <cell r="E5">
            <v>60.913043478260867</v>
          </cell>
          <cell r="F5">
            <v>78</v>
          </cell>
          <cell r="G5">
            <v>31</v>
          </cell>
          <cell r="H5">
            <v>16.559999999999999</v>
          </cell>
          <cell r="I5" t="str">
            <v>S</v>
          </cell>
          <cell r="J5">
            <v>29.16</v>
          </cell>
          <cell r="K5">
            <v>0</v>
          </cell>
        </row>
        <row r="6">
          <cell r="B6">
            <v>26.395833333333339</v>
          </cell>
          <cell r="C6">
            <v>33.700000000000003</v>
          </cell>
          <cell r="D6">
            <v>19.5</v>
          </cell>
          <cell r="E6">
            <v>65.61904761904762</v>
          </cell>
          <cell r="F6">
            <v>93</v>
          </cell>
          <cell r="G6">
            <v>34</v>
          </cell>
          <cell r="H6">
            <v>17.64</v>
          </cell>
          <cell r="I6" t="str">
            <v>SE</v>
          </cell>
          <cell r="J6">
            <v>32.04</v>
          </cell>
          <cell r="K6">
            <v>0</v>
          </cell>
        </row>
        <row r="7">
          <cell r="B7">
            <v>26.862499999999997</v>
          </cell>
          <cell r="C7">
            <v>34.700000000000003</v>
          </cell>
          <cell r="D7">
            <v>20.100000000000001</v>
          </cell>
          <cell r="E7">
            <v>55</v>
          </cell>
          <cell r="F7">
            <v>75</v>
          </cell>
          <cell r="G7">
            <v>28</v>
          </cell>
          <cell r="H7">
            <v>17.64</v>
          </cell>
          <cell r="I7" t="str">
            <v>SE</v>
          </cell>
          <cell r="J7">
            <v>27.36</v>
          </cell>
          <cell r="K7">
            <v>0</v>
          </cell>
        </row>
        <row r="8">
          <cell r="B8">
            <v>27.229166666666668</v>
          </cell>
          <cell r="C8">
            <v>35.1</v>
          </cell>
          <cell r="D8">
            <v>20.399999999999999</v>
          </cell>
          <cell r="E8">
            <v>71.611111111111114</v>
          </cell>
          <cell r="F8">
            <v>93</v>
          </cell>
          <cell r="G8">
            <v>41</v>
          </cell>
          <cell r="H8">
            <v>29.880000000000003</v>
          </cell>
          <cell r="I8" t="str">
            <v>NE</v>
          </cell>
          <cell r="J8">
            <v>51.12</v>
          </cell>
          <cell r="K8">
            <v>0</v>
          </cell>
        </row>
        <row r="9">
          <cell r="B9">
            <v>26.899999999999995</v>
          </cell>
          <cell r="C9">
            <v>35.1</v>
          </cell>
          <cell r="D9">
            <v>22.5</v>
          </cell>
          <cell r="E9">
            <v>74.652173913043484</v>
          </cell>
          <cell r="F9">
            <v>95</v>
          </cell>
          <cell r="G9">
            <v>43</v>
          </cell>
          <cell r="H9">
            <v>21.96</v>
          </cell>
          <cell r="I9" t="str">
            <v>NE</v>
          </cell>
          <cell r="J9">
            <v>42.480000000000004</v>
          </cell>
          <cell r="K9">
            <v>0</v>
          </cell>
        </row>
        <row r="10">
          <cell r="B10">
            <v>26.070833333333329</v>
          </cell>
          <cell r="C10">
            <v>34.700000000000003</v>
          </cell>
          <cell r="D10">
            <v>21.5</v>
          </cell>
          <cell r="E10">
            <v>77.954545454545453</v>
          </cell>
          <cell r="F10">
            <v>94</v>
          </cell>
          <cell r="G10">
            <v>43</v>
          </cell>
          <cell r="H10">
            <v>33.840000000000003</v>
          </cell>
          <cell r="I10" t="str">
            <v>N</v>
          </cell>
          <cell r="J10">
            <v>73.08</v>
          </cell>
          <cell r="K10">
            <v>0</v>
          </cell>
        </row>
        <row r="11">
          <cell r="B11">
            <v>26.429166666666664</v>
          </cell>
          <cell r="C11">
            <v>34.700000000000003</v>
          </cell>
          <cell r="D11">
            <v>21.4</v>
          </cell>
          <cell r="E11">
            <v>75.478260869565219</v>
          </cell>
          <cell r="F11">
            <v>94</v>
          </cell>
          <cell r="G11">
            <v>45</v>
          </cell>
          <cell r="H11">
            <v>30.6</v>
          </cell>
          <cell r="I11" t="str">
            <v>N</v>
          </cell>
          <cell r="J11">
            <v>51.12</v>
          </cell>
          <cell r="K11">
            <v>0</v>
          </cell>
        </row>
        <row r="12">
          <cell r="B12">
            <v>27.383333333333329</v>
          </cell>
          <cell r="C12">
            <v>35.299999999999997</v>
          </cell>
          <cell r="D12">
            <v>21.7</v>
          </cell>
          <cell r="E12">
            <v>79.736842105263165</v>
          </cell>
          <cell r="F12">
            <v>96</v>
          </cell>
          <cell r="G12">
            <v>45</v>
          </cell>
          <cell r="H12">
            <v>33.840000000000003</v>
          </cell>
          <cell r="I12" t="str">
            <v>N</v>
          </cell>
          <cell r="J12">
            <v>54.72</v>
          </cell>
          <cell r="K12">
            <v>0</v>
          </cell>
        </row>
        <row r="13">
          <cell r="B13">
            <v>24.391666666666669</v>
          </cell>
          <cell r="C13">
            <v>30.9</v>
          </cell>
          <cell r="D13">
            <v>21</v>
          </cell>
          <cell r="E13">
            <v>74.666666666666671</v>
          </cell>
          <cell r="F13">
            <v>92</v>
          </cell>
          <cell r="G13">
            <v>37</v>
          </cell>
          <cell r="H13">
            <v>23.759999999999998</v>
          </cell>
          <cell r="I13" t="str">
            <v>SO</v>
          </cell>
          <cell r="J13">
            <v>45.72</v>
          </cell>
          <cell r="K13">
            <v>0</v>
          </cell>
        </row>
        <row r="14">
          <cell r="B14">
            <v>23.583333333333332</v>
          </cell>
          <cell r="C14">
            <v>29.7</v>
          </cell>
          <cell r="D14">
            <v>20.6</v>
          </cell>
          <cell r="E14">
            <v>84.875</v>
          </cell>
          <cell r="F14">
            <v>97</v>
          </cell>
          <cell r="G14">
            <v>57</v>
          </cell>
          <cell r="H14">
            <v>15.48</v>
          </cell>
          <cell r="I14" t="str">
            <v>S</v>
          </cell>
          <cell r="J14">
            <v>29.16</v>
          </cell>
          <cell r="K14">
            <v>3.2</v>
          </cell>
        </row>
        <row r="15">
          <cell r="B15">
            <v>24.091666666666669</v>
          </cell>
          <cell r="C15">
            <v>30.1</v>
          </cell>
          <cell r="D15">
            <v>20.7</v>
          </cell>
          <cell r="E15">
            <v>85.916666666666671</v>
          </cell>
          <cell r="F15">
            <v>97</v>
          </cell>
          <cell r="G15">
            <v>61</v>
          </cell>
          <cell r="H15">
            <v>28.08</v>
          </cell>
          <cell r="I15" t="str">
            <v>S</v>
          </cell>
          <cell r="J15">
            <v>42.480000000000004</v>
          </cell>
          <cell r="K15">
            <v>0.2</v>
          </cell>
        </row>
        <row r="16">
          <cell r="B16">
            <v>23.375000000000004</v>
          </cell>
          <cell r="C16">
            <v>27.4</v>
          </cell>
          <cell r="D16">
            <v>20.5</v>
          </cell>
          <cell r="E16">
            <v>91.333333333333329</v>
          </cell>
          <cell r="F16">
            <v>99</v>
          </cell>
          <cell r="G16">
            <v>74</v>
          </cell>
          <cell r="H16">
            <v>22.32</v>
          </cell>
          <cell r="I16" t="str">
            <v>N</v>
          </cell>
          <cell r="J16">
            <v>39.96</v>
          </cell>
          <cell r="K16">
            <v>27.199999999999996</v>
          </cell>
        </row>
        <row r="17">
          <cell r="B17">
            <v>24.029166666666665</v>
          </cell>
          <cell r="C17">
            <v>27.6</v>
          </cell>
          <cell r="D17">
            <v>21.5</v>
          </cell>
          <cell r="E17">
            <v>90.25</v>
          </cell>
          <cell r="F17">
            <v>98</v>
          </cell>
          <cell r="G17">
            <v>74</v>
          </cell>
          <cell r="H17">
            <v>21.6</v>
          </cell>
          <cell r="I17" t="str">
            <v>NO</v>
          </cell>
          <cell r="J17">
            <v>40.32</v>
          </cell>
          <cell r="K17">
            <v>0</v>
          </cell>
        </row>
        <row r="18">
          <cell r="B18">
            <v>24.504166666666663</v>
          </cell>
          <cell r="C18">
            <v>30.9</v>
          </cell>
          <cell r="D18">
            <v>21.3</v>
          </cell>
          <cell r="E18">
            <v>87.041666666666671</v>
          </cell>
          <cell r="F18">
            <v>99</v>
          </cell>
          <cell r="G18">
            <v>55</v>
          </cell>
          <cell r="H18">
            <v>19.8</v>
          </cell>
          <cell r="I18" t="str">
            <v>NO</v>
          </cell>
          <cell r="J18">
            <v>30.96</v>
          </cell>
          <cell r="K18">
            <v>16.200000000000003</v>
          </cell>
        </row>
        <row r="19">
          <cell r="B19">
            <v>23.695833333333336</v>
          </cell>
          <cell r="C19">
            <v>29.5</v>
          </cell>
          <cell r="D19">
            <v>20.399999999999999</v>
          </cell>
          <cell r="E19">
            <v>89.25</v>
          </cell>
          <cell r="F19">
            <v>99</v>
          </cell>
          <cell r="G19">
            <v>58</v>
          </cell>
          <cell r="H19">
            <v>24.12</v>
          </cell>
          <cell r="I19" t="str">
            <v>NE</v>
          </cell>
          <cell r="J19">
            <v>37.800000000000004</v>
          </cell>
          <cell r="K19">
            <v>52.400000000000006</v>
          </cell>
        </row>
        <row r="20">
          <cell r="B20">
            <v>22.258333333333336</v>
          </cell>
          <cell r="C20">
            <v>24.1</v>
          </cell>
          <cell r="D20">
            <v>21.1</v>
          </cell>
          <cell r="E20">
            <v>95.291666666666671</v>
          </cell>
          <cell r="F20">
            <v>99</v>
          </cell>
          <cell r="G20">
            <v>89</v>
          </cell>
          <cell r="H20">
            <v>15.120000000000001</v>
          </cell>
          <cell r="I20" t="str">
            <v>L</v>
          </cell>
          <cell r="J20">
            <v>23.400000000000002</v>
          </cell>
          <cell r="K20">
            <v>13.400000000000002</v>
          </cell>
        </row>
        <row r="21">
          <cell r="B21">
            <v>22.349999999999998</v>
          </cell>
          <cell r="C21">
            <v>25.6</v>
          </cell>
          <cell r="D21">
            <v>19.5</v>
          </cell>
          <cell r="E21">
            <v>94.541666666666671</v>
          </cell>
          <cell r="F21">
            <v>99</v>
          </cell>
          <cell r="G21">
            <v>81</v>
          </cell>
          <cell r="H21">
            <v>21.240000000000002</v>
          </cell>
          <cell r="I21" t="str">
            <v>NE</v>
          </cell>
          <cell r="J21">
            <v>38.880000000000003</v>
          </cell>
          <cell r="K21">
            <v>32.4</v>
          </cell>
        </row>
        <row r="22">
          <cell r="B22">
            <v>23.395833333333339</v>
          </cell>
          <cell r="C22">
            <v>28</v>
          </cell>
          <cell r="D22">
            <v>21.4</v>
          </cell>
          <cell r="E22">
            <v>93.25</v>
          </cell>
          <cell r="F22">
            <v>99</v>
          </cell>
          <cell r="G22">
            <v>74</v>
          </cell>
          <cell r="H22">
            <v>25.92</v>
          </cell>
          <cell r="I22" t="str">
            <v>N</v>
          </cell>
          <cell r="J22">
            <v>40.32</v>
          </cell>
          <cell r="K22">
            <v>27.8</v>
          </cell>
        </row>
        <row r="23">
          <cell r="B23">
            <v>24.258333333333329</v>
          </cell>
          <cell r="C23">
            <v>28.7</v>
          </cell>
          <cell r="D23">
            <v>22.3</v>
          </cell>
          <cell r="E23">
            <v>93.583333333333329</v>
          </cell>
          <cell r="F23">
            <v>99</v>
          </cell>
          <cell r="G23">
            <v>72</v>
          </cell>
          <cell r="H23">
            <v>16.2</v>
          </cell>
          <cell r="I23" t="str">
            <v>NE</v>
          </cell>
          <cell r="J23">
            <v>47.519999999999996</v>
          </cell>
          <cell r="K23">
            <v>8.1999999999999993</v>
          </cell>
        </row>
        <row r="24">
          <cell r="B24">
            <v>21.645833333333332</v>
          </cell>
          <cell r="C24">
            <v>24.8</v>
          </cell>
          <cell r="D24">
            <v>18.399999999999999</v>
          </cell>
          <cell r="E24">
            <v>94.666666666666671</v>
          </cell>
          <cell r="F24">
            <v>99</v>
          </cell>
          <cell r="G24">
            <v>81</v>
          </cell>
          <cell r="H24">
            <v>35.64</v>
          </cell>
          <cell r="I24" t="str">
            <v>S</v>
          </cell>
          <cell r="J24">
            <v>74.52</v>
          </cell>
          <cell r="K24">
            <v>68.400000000000006</v>
          </cell>
        </row>
        <row r="25">
          <cell r="B25">
            <v>21.287500000000001</v>
          </cell>
          <cell r="C25">
            <v>26.3</v>
          </cell>
          <cell r="D25">
            <v>18.600000000000001</v>
          </cell>
          <cell r="E25">
            <v>86.041666666666671</v>
          </cell>
          <cell r="F25">
            <v>97</v>
          </cell>
          <cell r="G25">
            <v>63</v>
          </cell>
          <cell r="H25">
            <v>24.48</v>
          </cell>
          <cell r="I25" t="str">
            <v>S</v>
          </cell>
          <cell r="J25">
            <v>38.519999999999996</v>
          </cell>
          <cell r="K25">
            <v>0</v>
          </cell>
        </row>
        <row r="26">
          <cell r="B26">
            <v>22.933333333333334</v>
          </cell>
          <cell r="C26">
            <v>29.3</v>
          </cell>
          <cell r="D26">
            <v>19.3</v>
          </cell>
          <cell r="E26">
            <v>79.958333333333329</v>
          </cell>
          <cell r="F26">
            <v>96</v>
          </cell>
          <cell r="G26">
            <v>53</v>
          </cell>
          <cell r="H26">
            <v>22.32</v>
          </cell>
          <cell r="I26" t="str">
            <v>S</v>
          </cell>
          <cell r="J26">
            <v>33.480000000000004</v>
          </cell>
          <cell r="K26">
            <v>0</v>
          </cell>
        </row>
        <row r="27">
          <cell r="B27">
            <v>24.037499999999998</v>
          </cell>
          <cell r="C27">
            <v>30.6</v>
          </cell>
          <cell r="D27">
            <v>18.899999999999999</v>
          </cell>
          <cell r="E27">
            <v>74.916666666666671</v>
          </cell>
          <cell r="F27">
            <v>95</v>
          </cell>
          <cell r="G27">
            <v>45</v>
          </cell>
          <cell r="H27">
            <v>17.28</v>
          </cell>
          <cell r="I27" t="str">
            <v>SE</v>
          </cell>
          <cell r="J27">
            <v>26.64</v>
          </cell>
          <cell r="K27">
            <v>0</v>
          </cell>
        </row>
        <row r="28">
          <cell r="B28">
            <v>24.633333333333329</v>
          </cell>
          <cell r="C28">
            <v>31.3</v>
          </cell>
          <cell r="D28">
            <v>18.5</v>
          </cell>
          <cell r="E28">
            <v>69.833333333333329</v>
          </cell>
          <cell r="F28">
            <v>94</v>
          </cell>
          <cell r="G28">
            <v>41</v>
          </cell>
          <cell r="H28">
            <v>10.08</v>
          </cell>
          <cell r="I28" t="str">
            <v>SE</v>
          </cell>
          <cell r="J28">
            <v>39.24</v>
          </cell>
          <cell r="K28">
            <v>0</v>
          </cell>
        </row>
        <row r="29">
          <cell r="B29">
            <v>24.612500000000001</v>
          </cell>
          <cell r="C29">
            <v>31.8</v>
          </cell>
          <cell r="D29">
            <v>19</v>
          </cell>
          <cell r="E29">
            <v>70.083333333333329</v>
          </cell>
          <cell r="F29">
            <v>92</v>
          </cell>
          <cell r="G29">
            <v>41</v>
          </cell>
          <cell r="H29">
            <v>13.68</v>
          </cell>
          <cell r="I29" t="str">
            <v>SE</v>
          </cell>
          <cell r="J29">
            <v>23.400000000000002</v>
          </cell>
          <cell r="K29">
            <v>0</v>
          </cell>
        </row>
        <row r="30">
          <cell r="B30">
            <v>25.599999999999994</v>
          </cell>
          <cell r="C30">
            <v>32</v>
          </cell>
          <cell r="D30">
            <v>20</v>
          </cell>
          <cell r="E30">
            <v>68.25</v>
          </cell>
          <cell r="F30">
            <v>91</v>
          </cell>
          <cell r="G30">
            <v>39</v>
          </cell>
          <cell r="H30">
            <v>17.28</v>
          </cell>
          <cell r="I30" t="str">
            <v>S</v>
          </cell>
          <cell r="J30">
            <v>28.44</v>
          </cell>
          <cell r="K30">
            <v>0</v>
          </cell>
        </row>
        <row r="31">
          <cell r="B31">
            <v>24.391666666666666</v>
          </cell>
          <cell r="C31">
            <v>32.4</v>
          </cell>
          <cell r="D31">
            <v>17.8</v>
          </cell>
          <cell r="E31">
            <v>59.666666666666664</v>
          </cell>
          <cell r="F31">
            <v>73</v>
          </cell>
          <cell r="G31">
            <v>39</v>
          </cell>
          <cell r="H31">
            <v>23.400000000000002</v>
          </cell>
          <cell r="I31" t="str">
            <v>S</v>
          </cell>
          <cell r="J31">
            <v>38.159999999999997</v>
          </cell>
          <cell r="K31">
            <v>0</v>
          </cell>
        </row>
        <row r="32">
          <cell r="B32">
            <v>24.775000000000002</v>
          </cell>
          <cell r="C32">
            <v>31.7</v>
          </cell>
          <cell r="D32">
            <v>19.7</v>
          </cell>
          <cell r="E32">
            <v>72.041666666666671</v>
          </cell>
          <cell r="F32">
            <v>90</v>
          </cell>
          <cell r="G32">
            <v>49</v>
          </cell>
          <cell r="H32">
            <v>19.8</v>
          </cell>
          <cell r="I32" t="str">
            <v>S</v>
          </cell>
          <cell r="J32">
            <v>34.56</v>
          </cell>
          <cell r="K32">
            <v>0</v>
          </cell>
        </row>
        <row r="33">
          <cell r="B33">
            <v>25.3</v>
          </cell>
          <cell r="C33">
            <v>30.9</v>
          </cell>
          <cell r="D33">
            <v>20.7</v>
          </cell>
          <cell r="E33">
            <v>71.5</v>
          </cell>
          <cell r="F33">
            <v>90</v>
          </cell>
          <cell r="G33">
            <v>50</v>
          </cell>
          <cell r="H33">
            <v>22.68</v>
          </cell>
          <cell r="I33" t="str">
            <v>L</v>
          </cell>
          <cell r="J33">
            <v>38.519999999999996</v>
          </cell>
          <cell r="K33">
            <v>0</v>
          </cell>
        </row>
        <row r="34">
          <cell r="B34">
            <v>24.995833333333334</v>
          </cell>
          <cell r="C34">
            <v>31.8</v>
          </cell>
          <cell r="D34">
            <v>19.3</v>
          </cell>
          <cell r="E34">
            <v>72.55</v>
          </cell>
          <cell r="F34">
            <v>90</v>
          </cell>
          <cell r="G34">
            <v>46</v>
          </cell>
          <cell r="H34">
            <v>20.52</v>
          </cell>
          <cell r="I34" t="str">
            <v>L</v>
          </cell>
          <cell r="J34">
            <v>32.76</v>
          </cell>
          <cell r="K34">
            <v>0</v>
          </cell>
        </row>
        <row r="35">
          <cell r="B35">
            <v>23.695833333333336</v>
          </cell>
          <cell r="C35">
            <v>29.2</v>
          </cell>
          <cell r="D35">
            <v>17.8</v>
          </cell>
          <cell r="E35">
            <v>72.166666666666671</v>
          </cell>
          <cell r="F35">
            <v>93</v>
          </cell>
          <cell r="G35">
            <v>51</v>
          </cell>
          <cell r="H35">
            <v>17.28</v>
          </cell>
          <cell r="I35" t="str">
            <v>L</v>
          </cell>
          <cell r="J35">
            <v>26.28</v>
          </cell>
          <cell r="K35">
            <v>0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25.020833333333332</v>
          </cell>
          <cell r="C5">
            <v>32.299999999999997</v>
          </cell>
          <cell r="D5">
            <v>18</v>
          </cell>
          <cell r="E5">
            <v>65.25</v>
          </cell>
          <cell r="F5">
            <v>89</v>
          </cell>
          <cell r="G5">
            <v>37</v>
          </cell>
          <cell r="H5">
            <v>9.3600000000000012</v>
          </cell>
          <cell r="I5" t="str">
            <v>O</v>
          </cell>
          <cell r="J5">
            <v>20.88</v>
          </cell>
          <cell r="K5">
            <v>0</v>
          </cell>
        </row>
        <row r="6">
          <cell r="B6">
            <v>26.441666666666663</v>
          </cell>
          <cell r="C6">
            <v>34.6</v>
          </cell>
          <cell r="D6">
            <v>19.7</v>
          </cell>
          <cell r="E6">
            <v>65.333333333333329</v>
          </cell>
          <cell r="F6">
            <v>93</v>
          </cell>
          <cell r="G6">
            <v>27</v>
          </cell>
          <cell r="H6">
            <v>10.08</v>
          </cell>
          <cell r="I6" t="str">
            <v>NE</v>
          </cell>
          <cell r="J6">
            <v>25.2</v>
          </cell>
          <cell r="K6">
            <v>0</v>
          </cell>
        </row>
        <row r="7">
          <cell r="B7">
            <v>26.133333333333329</v>
          </cell>
          <cell r="C7">
            <v>34.5</v>
          </cell>
          <cell r="D7">
            <v>18.100000000000001</v>
          </cell>
          <cell r="E7">
            <v>58.25</v>
          </cell>
          <cell r="F7">
            <v>90</v>
          </cell>
          <cell r="G7">
            <v>25</v>
          </cell>
          <cell r="H7">
            <v>6.84</v>
          </cell>
          <cell r="I7" t="str">
            <v>SO</v>
          </cell>
          <cell r="J7">
            <v>24.48</v>
          </cell>
          <cell r="K7">
            <v>0</v>
          </cell>
        </row>
        <row r="8">
          <cell r="B8">
            <v>26.708333333333332</v>
          </cell>
          <cell r="C8">
            <v>35.299999999999997</v>
          </cell>
          <cell r="D8">
            <v>19.5</v>
          </cell>
          <cell r="E8">
            <v>65.666666666666671</v>
          </cell>
          <cell r="F8">
            <v>93</v>
          </cell>
          <cell r="G8">
            <v>35</v>
          </cell>
          <cell r="H8">
            <v>6.84</v>
          </cell>
          <cell r="I8" t="str">
            <v>SO</v>
          </cell>
          <cell r="J8">
            <v>25.56</v>
          </cell>
          <cell r="K8">
            <v>0</v>
          </cell>
        </row>
        <row r="9">
          <cell r="B9">
            <v>25.308333333333334</v>
          </cell>
          <cell r="C9">
            <v>32.200000000000003</v>
          </cell>
          <cell r="D9">
            <v>21.7</v>
          </cell>
          <cell r="E9">
            <v>79.25</v>
          </cell>
          <cell r="F9">
            <v>94</v>
          </cell>
          <cell r="G9">
            <v>56</v>
          </cell>
          <cell r="H9">
            <v>11.16</v>
          </cell>
          <cell r="I9" t="str">
            <v>SO</v>
          </cell>
          <cell r="J9">
            <v>34.56</v>
          </cell>
          <cell r="K9">
            <v>13</v>
          </cell>
        </row>
        <row r="10">
          <cell r="B10">
            <v>24.825000000000003</v>
          </cell>
          <cell r="C10">
            <v>33.799999999999997</v>
          </cell>
          <cell r="D10">
            <v>20.5</v>
          </cell>
          <cell r="E10">
            <v>81.333333333333329</v>
          </cell>
          <cell r="F10">
            <v>95</v>
          </cell>
          <cell r="G10">
            <v>44</v>
          </cell>
          <cell r="H10">
            <v>6.84</v>
          </cell>
          <cell r="I10" t="str">
            <v>NE</v>
          </cell>
          <cell r="J10">
            <v>46.800000000000004</v>
          </cell>
          <cell r="K10">
            <v>3.0000000000000004</v>
          </cell>
        </row>
        <row r="11">
          <cell r="B11">
            <v>26.2</v>
          </cell>
          <cell r="C11">
            <v>33.799999999999997</v>
          </cell>
          <cell r="D11">
            <v>21.2</v>
          </cell>
          <cell r="E11">
            <v>77.291666666666671</v>
          </cell>
          <cell r="F11">
            <v>95</v>
          </cell>
          <cell r="G11">
            <v>46</v>
          </cell>
          <cell r="H11">
            <v>9</v>
          </cell>
          <cell r="I11" t="str">
            <v>L</v>
          </cell>
          <cell r="J11">
            <v>32.4</v>
          </cell>
          <cell r="K11">
            <v>0</v>
          </cell>
        </row>
        <row r="12">
          <cell r="B12">
            <v>27.108333333333334</v>
          </cell>
          <cell r="C12">
            <v>34.200000000000003</v>
          </cell>
          <cell r="D12">
            <v>21.3</v>
          </cell>
          <cell r="E12">
            <v>72.25</v>
          </cell>
          <cell r="F12">
            <v>95</v>
          </cell>
          <cell r="G12">
            <v>40</v>
          </cell>
          <cell r="H12">
            <v>9.3600000000000012</v>
          </cell>
          <cell r="I12" t="str">
            <v>L</v>
          </cell>
          <cell r="J12">
            <v>33.840000000000003</v>
          </cell>
          <cell r="K12">
            <v>0</v>
          </cell>
        </row>
        <row r="13">
          <cell r="B13">
            <v>25.449999999999992</v>
          </cell>
          <cell r="C13">
            <v>30.6</v>
          </cell>
          <cell r="D13">
            <v>21.7</v>
          </cell>
          <cell r="E13">
            <v>70.916666666666671</v>
          </cell>
          <cell r="F13">
            <v>91</v>
          </cell>
          <cell r="G13">
            <v>41</v>
          </cell>
          <cell r="H13">
            <v>16.2</v>
          </cell>
          <cell r="I13" t="str">
            <v>N</v>
          </cell>
          <cell r="J13">
            <v>29.880000000000003</v>
          </cell>
          <cell r="K13">
            <v>0</v>
          </cell>
        </row>
        <row r="14">
          <cell r="B14">
            <v>25.120833333333337</v>
          </cell>
          <cell r="C14">
            <v>31.8</v>
          </cell>
          <cell r="D14">
            <v>20.8</v>
          </cell>
          <cell r="E14">
            <v>71.833333333333329</v>
          </cell>
          <cell r="F14">
            <v>89</v>
          </cell>
          <cell r="G14">
            <v>45</v>
          </cell>
          <cell r="H14">
            <v>17.64</v>
          </cell>
          <cell r="I14" t="str">
            <v>N</v>
          </cell>
          <cell r="J14">
            <v>29.16</v>
          </cell>
          <cell r="K14">
            <v>0</v>
          </cell>
        </row>
        <row r="15">
          <cell r="B15">
            <v>24.183333333333334</v>
          </cell>
          <cell r="C15">
            <v>32</v>
          </cell>
          <cell r="D15">
            <v>21.1</v>
          </cell>
          <cell r="E15">
            <v>81.833333333333329</v>
          </cell>
          <cell r="F15">
            <v>93</v>
          </cell>
          <cell r="G15">
            <v>54</v>
          </cell>
          <cell r="H15">
            <v>8.64</v>
          </cell>
          <cell r="I15" t="str">
            <v>NO</v>
          </cell>
          <cell r="J15">
            <v>27</v>
          </cell>
          <cell r="K15">
            <v>24</v>
          </cell>
        </row>
        <row r="16">
          <cell r="B16">
            <v>23.941666666666674</v>
          </cell>
          <cell r="C16">
            <v>30.3</v>
          </cell>
          <cell r="D16">
            <v>20.8</v>
          </cell>
          <cell r="E16">
            <v>86.958333333333329</v>
          </cell>
          <cell r="F16">
            <v>95</v>
          </cell>
          <cell r="G16">
            <v>58</v>
          </cell>
          <cell r="H16">
            <v>9</v>
          </cell>
          <cell r="I16" t="str">
            <v>SO</v>
          </cell>
          <cell r="J16">
            <v>20.52</v>
          </cell>
          <cell r="K16">
            <v>9.6000000000000014</v>
          </cell>
        </row>
        <row r="17">
          <cell r="B17">
            <v>24.125</v>
          </cell>
          <cell r="C17">
            <v>30</v>
          </cell>
          <cell r="D17">
            <v>21.6</v>
          </cell>
          <cell r="E17">
            <v>86.833333333333329</v>
          </cell>
          <cell r="F17">
            <v>95</v>
          </cell>
          <cell r="G17">
            <v>63</v>
          </cell>
          <cell r="H17">
            <v>19.8</v>
          </cell>
          <cell r="I17" t="str">
            <v>NE</v>
          </cell>
          <cell r="J17">
            <v>51.12</v>
          </cell>
          <cell r="K17">
            <v>3.8000000000000003</v>
          </cell>
        </row>
        <row r="18">
          <cell r="B18">
            <v>25.112500000000001</v>
          </cell>
          <cell r="C18">
            <v>31.6</v>
          </cell>
          <cell r="D18">
            <v>21.8</v>
          </cell>
          <cell r="E18">
            <v>84.083333333333329</v>
          </cell>
          <cell r="F18">
            <v>95</v>
          </cell>
          <cell r="G18">
            <v>55</v>
          </cell>
          <cell r="H18">
            <v>10.08</v>
          </cell>
          <cell r="I18" t="str">
            <v>NE</v>
          </cell>
          <cell r="J18">
            <v>31.680000000000003</v>
          </cell>
          <cell r="K18">
            <v>0.60000000000000009</v>
          </cell>
        </row>
        <row r="19">
          <cell r="B19">
            <v>23.791666666666671</v>
          </cell>
          <cell r="C19">
            <v>28.1</v>
          </cell>
          <cell r="D19">
            <v>21</v>
          </cell>
          <cell r="E19">
            <v>87.375</v>
          </cell>
          <cell r="F19">
            <v>95</v>
          </cell>
          <cell r="G19">
            <v>63</v>
          </cell>
          <cell r="H19">
            <v>9</v>
          </cell>
          <cell r="I19" t="str">
            <v>SO</v>
          </cell>
          <cell r="J19">
            <v>25.2</v>
          </cell>
          <cell r="K19">
            <v>74.399999999999991</v>
          </cell>
        </row>
        <row r="20">
          <cell r="B20">
            <v>24.016666666666669</v>
          </cell>
          <cell r="C20">
            <v>28.6</v>
          </cell>
          <cell r="D20">
            <v>22.1</v>
          </cell>
          <cell r="E20">
            <v>87.166666666666671</v>
          </cell>
          <cell r="F20">
            <v>94</v>
          </cell>
          <cell r="G20">
            <v>68</v>
          </cell>
          <cell r="H20">
            <v>7.9200000000000008</v>
          </cell>
          <cell r="I20" t="str">
            <v>SO</v>
          </cell>
          <cell r="J20">
            <v>21.240000000000002</v>
          </cell>
          <cell r="K20">
            <v>0.8</v>
          </cell>
        </row>
        <row r="21">
          <cell r="B21">
            <v>24.679166666666664</v>
          </cell>
          <cell r="C21">
            <v>30.7</v>
          </cell>
          <cell r="D21">
            <v>22.3</v>
          </cell>
          <cell r="E21">
            <v>86.166666666666671</v>
          </cell>
          <cell r="F21">
            <v>95</v>
          </cell>
          <cell r="G21">
            <v>58</v>
          </cell>
          <cell r="H21">
            <v>9.3600000000000012</v>
          </cell>
          <cell r="I21" t="str">
            <v>L</v>
          </cell>
          <cell r="J21">
            <v>29.880000000000003</v>
          </cell>
          <cell r="K21">
            <v>0.4</v>
          </cell>
        </row>
        <row r="22">
          <cell r="B22">
            <v>22.987499999999997</v>
          </cell>
          <cell r="C22">
            <v>26</v>
          </cell>
          <cell r="D22">
            <v>20.7</v>
          </cell>
          <cell r="E22">
            <v>91.458333333333329</v>
          </cell>
          <cell r="F22">
            <v>95</v>
          </cell>
          <cell r="G22">
            <v>79</v>
          </cell>
          <cell r="H22">
            <v>18.36</v>
          </cell>
          <cell r="I22" t="str">
            <v>S</v>
          </cell>
          <cell r="J22">
            <v>38.159999999999997</v>
          </cell>
          <cell r="K22">
            <v>15.599999999999998</v>
          </cell>
        </row>
        <row r="23">
          <cell r="B23">
            <v>23.783333333333331</v>
          </cell>
          <cell r="C23">
            <v>31.1</v>
          </cell>
          <cell r="D23">
            <v>20.8</v>
          </cell>
          <cell r="E23">
            <v>88.916666666666671</v>
          </cell>
          <cell r="F23">
            <v>96</v>
          </cell>
          <cell r="G23">
            <v>61</v>
          </cell>
          <cell r="H23">
            <v>16.2</v>
          </cell>
          <cell r="I23" t="str">
            <v>NE</v>
          </cell>
          <cell r="J23">
            <v>46.080000000000005</v>
          </cell>
          <cell r="K23">
            <v>11.799999999999999</v>
          </cell>
        </row>
        <row r="24">
          <cell r="B24">
            <v>21.791666666666668</v>
          </cell>
          <cell r="C24">
            <v>25.4</v>
          </cell>
          <cell r="D24">
            <v>18.3</v>
          </cell>
          <cell r="E24">
            <v>93.208333333333329</v>
          </cell>
          <cell r="F24">
            <v>96</v>
          </cell>
          <cell r="G24">
            <v>80</v>
          </cell>
          <cell r="H24">
            <v>15.120000000000001</v>
          </cell>
          <cell r="I24" t="str">
            <v>S</v>
          </cell>
          <cell r="J24">
            <v>41.76</v>
          </cell>
          <cell r="K24">
            <v>29.6</v>
          </cell>
        </row>
        <row r="25">
          <cell r="B25">
            <v>21.858333333333334</v>
          </cell>
          <cell r="C25">
            <v>27.7</v>
          </cell>
          <cell r="D25">
            <v>18.899999999999999</v>
          </cell>
          <cell r="E25">
            <v>81.416666666666671</v>
          </cell>
          <cell r="F25">
            <v>95</v>
          </cell>
          <cell r="G25">
            <v>52</v>
          </cell>
          <cell r="H25">
            <v>10.8</v>
          </cell>
          <cell r="I25" t="str">
            <v>NO</v>
          </cell>
          <cell r="J25">
            <v>25.92</v>
          </cell>
          <cell r="K25">
            <v>0</v>
          </cell>
        </row>
        <row r="26">
          <cell r="B26">
            <v>23.354166666666668</v>
          </cell>
          <cell r="C26">
            <v>29.8</v>
          </cell>
          <cell r="D26">
            <v>18.899999999999999</v>
          </cell>
          <cell r="E26">
            <v>76</v>
          </cell>
          <cell r="F26">
            <v>95</v>
          </cell>
          <cell r="G26">
            <v>48</v>
          </cell>
          <cell r="H26">
            <v>11.16</v>
          </cell>
          <cell r="I26" t="str">
            <v>SO</v>
          </cell>
          <cell r="J26">
            <v>24.48</v>
          </cell>
          <cell r="K26">
            <v>0</v>
          </cell>
        </row>
        <row r="27">
          <cell r="B27">
            <v>23.954166666666666</v>
          </cell>
          <cell r="C27">
            <v>31.2</v>
          </cell>
          <cell r="D27">
            <v>18.100000000000001</v>
          </cell>
          <cell r="E27">
            <v>73.083333333333329</v>
          </cell>
          <cell r="F27">
            <v>94</v>
          </cell>
          <cell r="G27">
            <v>42</v>
          </cell>
          <cell r="H27">
            <v>10.08</v>
          </cell>
          <cell r="I27" t="str">
            <v>SO</v>
          </cell>
          <cell r="J27">
            <v>23.040000000000003</v>
          </cell>
          <cell r="K27">
            <v>0</v>
          </cell>
        </row>
        <row r="28">
          <cell r="B28">
            <v>24.408333333333335</v>
          </cell>
          <cell r="C28">
            <v>32</v>
          </cell>
          <cell r="D28">
            <v>17.7</v>
          </cell>
          <cell r="E28">
            <v>68.125</v>
          </cell>
          <cell r="F28">
            <v>94</v>
          </cell>
          <cell r="G28">
            <v>29</v>
          </cell>
          <cell r="H28">
            <v>8.64</v>
          </cell>
          <cell r="I28" t="str">
            <v>SO</v>
          </cell>
          <cell r="J28">
            <v>21.240000000000002</v>
          </cell>
          <cell r="K28">
            <v>0</v>
          </cell>
        </row>
        <row r="29">
          <cell r="B29">
            <v>24.100000000000005</v>
          </cell>
          <cell r="C29">
            <v>32.299999999999997</v>
          </cell>
          <cell r="D29">
            <v>16.8</v>
          </cell>
          <cell r="E29">
            <v>65.291666666666671</v>
          </cell>
          <cell r="F29">
            <v>91</v>
          </cell>
          <cell r="G29">
            <v>29</v>
          </cell>
          <cell r="H29">
            <v>7.9200000000000008</v>
          </cell>
          <cell r="I29" t="str">
            <v>NE</v>
          </cell>
          <cell r="J29">
            <v>22.32</v>
          </cell>
          <cell r="K29">
            <v>0</v>
          </cell>
        </row>
        <row r="30">
          <cell r="B30">
            <v>25.820833333333336</v>
          </cell>
          <cell r="C30">
            <v>32.200000000000003</v>
          </cell>
          <cell r="D30">
            <v>20.9</v>
          </cell>
          <cell r="E30">
            <v>64</v>
          </cell>
          <cell r="F30">
            <v>85</v>
          </cell>
          <cell r="G30">
            <v>33</v>
          </cell>
          <cell r="H30">
            <v>13.68</v>
          </cell>
          <cell r="I30" t="str">
            <v>SO</v>
          </cell>
          <cell r="J30">
            <v>25.56</v>
          </cell>
          <cell r="K30">
            <v>0</v>
          </cell>
        </row>
        <row r="31">
          <cell r="B31">
            <v>25.858333333333334</v>
          </cell>
          <cell r="C31">
            <v>33.200000000000003</v>
          </cell>
          <cell r="D31">
            <v>20.2</v>
          </cell>
          <cell r="E31">
            <v>55.625</v>
          </cell>
          <cell r="F31">
            <v>70</v>
          </cell>
          <cell r="G31">
            <v>37</v>
          </cell>
          <cell r="H31">
            <v>8.64</v>
          </cell>
          <cell r="I31" t="str">
            <v>SO</v>
          </cell>
          <cell r="J31">
            <v>20.16</v>
          </cell>
          <cell r="K31">
            <v>0</v>
          </cell>
        </row>
        <row r="32">
          <cell r="B32">
            <v>26.462500000000002</v>
          </cell>
          <cell r="C32">
            <v>32.9</v>
          </cell>
          <cell r="D32">
            <v>20.5</v>
          </cell>
          <cell r="E32">
            <v>65.583333333333329</v>
          </cell>
          <cell r="F32">
            <v>84</v>
          </cell>
          <cell r="G32">
            <v>46</v>
          </cell>
          <cell r="H32">
            <v>12.6</v>
          </cell>
          <cell r="I32" t="str">
            <v>SO</v>
          </cell>
          <cell r="J32">
            <v>30.96</v>
          </cell>
          <cell r="K32">
            <v>0</v>
          </cell>
        </row>
        <row r="33">
          <cell r="B33">
            <v>25.883333333333336</v>
          </cell>
          <cell r="C33">
            <v>32.1</v>
          </cell>
          <cell r="D33">
            <v>20.6</v>
          </cell>
          <cell r="E33">
            <v>69.916666666666671</v>
          </cell>
          <cell r="F33">
            <v>92</v>
          </cell>
          <cell r="G33">
            <v>48</v>
          </cell>
          <cell r="H33">
            <v>14.04</v>
          </cell>
          <cell r="I33" t="str">
            <v>SO</v>
          </cell>
          <cell r="J33">
            <v>29.880000000000003</v>
          </cell>
          <cell r="K33">
            <v>0</v>
          </cell>
        </row>
        <row r="34">
          <cell r="B34">
            <v>25.775000000000006</v>
          </cell>
          <cell r="C34">
            <v>34.1</v>
          </cell>
          <cell r="D34">
            <v>19.3</v>
          </cell>
          <cell r="E34">
            <v>67.125</v>
          </cell>
          <cell r="F34">
            <v>92</v>
          </cell>
          <cell r="G34">
            <v>34</v>
          </cell>
          <cell r="H34">
            <v>9.3600000000000012</v>
          </cell>
          <cell r="I34" t="str">
            <v>SO</v>
          </cell>
          <cell r="J34">
            <v>24.48</v>
          </cell>
          <cell r="K34">
            <v>0</v>
          </cell>
        </row>
        <row r="35">
          <cell r="B35">
            <v>25.004166666666674</v>
          </cell>
          <cell r="C35">
            <v>31.1</v>
          </cell>
          <cell r="D35">
            <v>18.899999999999999</v>
          </cell>
          <cell r="E35">
            <v>69.291666666666671</v>
          </cell>
          <cell r="F35">
            <v>91</v>
          </cell>
          <cell r="G35">
            <v>43</v>
          </cell>
          <cell r="H35">
            <v>8.64</v>
          </cell>
          <cell r="I35" t="str">
            <v>SO</v>
          </cell>
          <cell r="J35">
            <v>21.6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27.22608695652174</v>
          </cell>
          <cell r="C5">
            <v>33.6</v>
          </cell>
          <cell r="D5">
            <v>22.3</v>
          </cell>
          <cell r="E5">
            <v>73.521739130434781</v>
          </cell>
          <cell r="F5">
            <v>91</v>
          </cell>
          <cell r="G5">
            <v>45</v>
          </cell>
          <cell r="H5">
            <v>5.4</v>
          </cell>
          <cell r="I5" t="str">
            <v>SE</v>
          </cell>
          <cell r="J5">
            <v>16.920000000000002</v>
          </cell>
          <cell r="K5">
            <v>0</v>
          </cell>
        </row>
        <row r="6">
          <cell r="B6">
            <v>27.470833333333335</v>
          </cell>
          <cell r="C6">
            <v>34.5</v>
          </cell>
          <cell r="D6">
            <v>23.5</v>
          </cell>
          <cell r="E6">
            <v>77.416666666666671</v>
          </cell>
          <cell r="F6">
            <v>93</v>
          </cell>
          <cell r="G6">
            <v>47</v>
          </cell>
          <cell r="H6">
            <v>8.2799999999999994</v>
          </cell>
          <cell r="I6" t="str">
            <v>S</v>
          </cell>
          <cell r="J6">
            <v>20.88</v>
          </cell>
          <cell r="K6">
            <v>0</v>
          </cell>
        </row>
        <row r="7">
          <cell r="B7">
            <v>27.265217391304351</v>
          </cell>
          <cell r="C7">
            <v>33.9</v>
          </cell>
          <cell r="D7">
            <v>21.8</v>
          </cell>
          <cell r="E7">
            <v>74.869565217391298</v>
          </cell>
          <cell r="F7">
            <v>95</v>
          </cell>
          <cell r="G7">
            <v>42</v>
          </cell>
          <cell r="H7">
            <v>5.7600000000000007</v>
          </cell>
          <cell r="I7" t="str">
            <v>NE</v>
          </cell>
          <cell r="J7">
            <v>18.720000000000002</v>
          </cell>
          <cell r="K7">
            <v>0</v>
          </cell>
        </row>
        <row r="8">
          <cell r="B8">
            <v>27.787499999999998</v>
          </cell>
          <cell r="C8">
            <v>34.5</v>
          </cell>
          <cell r="D8">
            <v>22.3</v>
          </cell>
          <cell r="E8">
            <v>73.666666666666671</v>
          </cell>
          <cell r="F8">
            <v>92</v>
          </cell>
          <cell r="G8">
            <v>45</v>
          </cell>
          <cell r="H8">
            <v>11.16</v>
          </cell>
          <cell r="I8" t="str">
            <v>N</v>
          </cell>
          <cell r="J8">
            <v>33.840000000000003</v>
          </cell>
          <cell r="K8">
            <v>0.2</v>
          </cell>
        </row>
        <row r="9">
          <cell r="B9">
            <v>28.487500000000001</v>
          </cell>
          <cell r="C9">
            <v>33.700000000000003</v>
          </cell>
          <cell r="D9">
            <v>23.8</v>
          </cell>
          <cell r="E9">
            <v>74.375</v>
          </cell>
          <cell r="F9">
            <v>93</v>
          </cell>
          <cell r="G9">
            <v>48</v>
          </cell>
          <cell r="H9">
            <v>11.879999999999999</v>
          </cell>
          <cell r="I9" t="str">
            <v>NE</v>
          </cell>
          <cell r="J9">
            <v>25.2</v>
          </cell>
          <cell r="K9">
            <v>0</v>
          </cell>
        </row>
        <row r="10">
          <cell r="B10">
            <v>27.483333333333331</v>
          </cell>
          <cell r="C10">
            <v>32.6</v>
          </cell>
          <cell r="D10">
            <v>23.9</v>
          </cell>
          <cell r="E10">
            <v>79.708333333333329</v>
          </cell>
          <cell r="F10">
            <v>92</v>
          </cell>
          <cell r="G10">
            <v>57</v>
          </cell>
          <cell r="H10">
            <v>16.2</v>
          </cell>
          <cell r="I10" t="str">
            <v>NE</v>
          </cell>
          <cell r="J10">
            <v>45.72</v>
          </cell>
          <cell r="K10">
            <v>4.5999999999999996</v>
          </cell>
        </row>
        <row r="11">
          <cell r="B11">
            <v>27.533333333333331</v>
          </cell>
          <cell r="C11">
            <v>33.799999999999997</v>
          </cell>
          <cell r="D11">
            <v>23</v>
          </cell>
          <cell r="E11">
            <v>76.291666666666671</v>
          </cell>
          <cell r="F11">
            <v>94</v>
          </cell>
          <cell r="G11">
            <v>46</v>
          </cell>
          <cell r="H11">
            <v>12.6</v>
          </cell>
          <cell r="I11" t="str">
            <v>N</v>
          </cell>
          <cell r="J11">
            <v>33.480000000000004</v>
          </cell>
          <cell r="K11">
            <v>0</v>
          </cell>
        </row>
        <row r="12">
          <cell r="B12">
            <v>28.612499999999997</v>
          </cell>
          <cell r="C12">
            <v>34.5</v>
          </cell>
          <cell r="D12">
            <v>24.1</v>
          </cell>
          <cell r="E12">
            <v>69.916666666666671</v>
          </cell>
          <cell r="F12">
            <v>89</v>
          </cell>
          <cell r="G12">
            <v>46</v>
          </cell>
          <cell r="H12">
            <v>14.04</v>
          </cell>
          <cell r="I12" t="str">
            <v>N</v>
          </cell>
          <cell r="J12">
            <v>35.28</v>
          </cell>
          <cell r="K12">
            <v>0</v>
          </cell>
        </row>
        <row r="13">
          <cell r="B13">
            <v>24.070833333333336</v>
          </cell>
          <cell r="C13">
            <v>28.3</v>
          </cell>
          <cell r="D13">
            <v>21.5</v>
          </cell>
          <cell r="E13">
            <v>87.791666666666671</v>
          </cell>
          <cell r="F13">
            <v>93</v>
          </cell>
          <cell r="G13">
            <v>69</v>
          </cell>
          <cell r="H13">
            <v>10.44</v>
          </cell>
          <cell r="I13" t="str">
            <v>NE</v>
          </cell>
          <cell r="J13">
            <v>32.04</v>
          </cell>
          <cell r="K13">
            <v>7.2</v>
          </cell>
        </row>
        <row r="14">
          <cell r="B14">
            <v>25.333333333333332</v>
          </cell>
          <cell r="C14">
            <v>31.6</v>
          </cell>
          <cell r="D14">
            <v>21.4</v>
          </cell>
          <cell r="E14">
            <v>81.25</v>
          </cell>
          <cell r="F14">
            <v>95</v>
          </cell>
          <cell r="G14">
            <v>49</v>
          </cell>
          <cell r="H14">
            <v>5.4</v>
          </cell>
          <cell r="I14" t="str">
            <v>S</v>
          </cell>
          <cell r="J14">
            <v>14.4</v>
          </cell>
          <cell r="K14">
            <v>0.2</v>
          </cell>
        </row>
        <row r="15">
          <cell r="B15">
            <v>26.387499999999999</v>
          </cell>
          <cell r="C15">
            <v>32.5</v>
          </cell>
          <cell r="D15">
            <v>22.2</v>
          </cell>
          <cell r="E15">
            <v>77.458333333333329</v>
          </cell>
          <cell r="F15">
            <v>90</v>
          </cell>
          <cell r="G15">
            <v>55</v>
          </cell>
          <cell r="H15">
            <v>9</v>
          </cell>
          <cell r="I15" t="str">
            <v>S</v>
          </cell>
          <cell r="J15">
            <v>21.240000000000002</v>
          </cell>
          <cell r="K15">
            <v>0</v>
          </cell>
        </row>
        <row r="16">
          <cell r="B16">
            <v>26.266666666666701</v>
          </cell>
          <cell r="C16">
            <v>31.7</v>
          </cell>
          <cell r="D16">
            <v>22.7</v>
          </cell>
          <cell r="E16">
            <v>80.708333333333329</v>
          </cell>
          <cell r="F16">
            <v>94</v>
          </cell>
          <cell r="G16">
            <v>59</v>
          </cell>
          <cell r="H16">
            <v>10.44</v>
          </cell>
          <cell r="I16" t="str">
            <v>S</v>
          </cell>
          <cell r="J16">
            <v>21.6</v>
          </cell>
          <cell r="K16">
            <v>1</v>
          </cell>
        </row>
        <row r="17">
          <cell r="B17">
            <v>26.437499999999996</v>
          </cell>
          <cell r="C17">
            <v>30.8</v>
          </cell>
          <cell r="D17">
            <v>23</v>
          </cell>
          <cell r="E17">
            <v>83.416666666666671</v>
          </cell>
          <cell r="F17">
            <v>94</v>
          </cell>
          <cell r="G17">
            <v>62</v>
          </cell>
          <cell r="H17">
            <v>7.2</v>
          </cell>
          <cell r="I17" t="str">
            <v>NE</v>
          </cell>
          <cell r="J17">
            <v>16.920000000000002</v>
          </cell>
          <cell r="K17">
            <v>0</v>
          </cell>
        </row>
        <row r="18">
          <cell r="B18">
            <v>27.283333333333335</v>
          </cell>
          <cell r="C18">
            <v>33.4</v>
          </cell>
          <cell r="D18">
            <v>24.6</v>
          </cell>
          <cell r="E18">
            <v>81.666666666666671</v>
          </cell>
          <cell r="F18">
            <v>93</v>
          </cell>
          <cell r="G18">
            <v>55</v>
          </cell>
          <cell r="H18">
            <v>8.64</v>
          </cell>
          <cell r="I18" t="str">
            <v>NO</v>
          </cell>
          <cell r="J18">
            <v>24.840000000000003</v>
          </cell>
          <cell r="K18">
            <v>1.5999999999999999</v>
          </cell>
        </row>
        <row r="19">
          <cell r="B19">
            <v>25.124999999999996</v>
          </cell>
          <cell r="C19">
            <v>30.1</v>
          </cell>
          <cell r="D19">
            <v>22.8</v>
          </cell>
          <cell r="E19">
            <v>87.916666666666671</v>
          </cell>
          <cell r="F19">
            <v>95</v>
          </cell>
          <cell r="G19">
            <v>67</v>
          </cell>
          <cell r="H19">
            <v>8.2799999999999994</v>
          </cell>
          <cell r="I19" t="str">
            <v>S</v>
          </cell>
          <cell r="J19">
            <v>40.32</v>
          </cell>
          <cell r="K19">
            <v>41.800000000000004</v>
          </cell>
        </row>
        <row r="20">
          <cell r="B20">
            <v>26.820833333333329</v>
          </cell>
          <cell r="C20">
            <v>32</v>
          </cell>
          <cell r="D20">
            <v>23.3</v>
          </cell>
          <cell r="E20">
            <v>80.875</v>
          </cell>
          <cell r="F20">
            <v>94</v>
          </cell>
          <cell r="G20">
            <v>59</v>
          </cell>
          <cell r="H20">
            <v>7.2</v>
          </cell>
          <cell r="I20" t="str">
            <v>S</v>
          </cell>
          <cell r="J20">
            <v>16.920000000000002</v>
          </cell>
          <cell r="K20">
            <v>0</v>
          </cell>
        </row>
        <row r="21">
          <cell r="B21">
            <v>26.882608695652177</v>
          </cell>
          <cell r="C21">
            <v>31</v>
          </cell>
          <cell r="D21">
            <v>23.6</v>
          </cell>
          <cell r="E21">
            <v>82.826086956521735</v>
          </cell>
          <cell r="F21">
            <v>94</v>
          </cell>
          <cell r="G21">
            <v>64</v>
          </cell>
          <cell r="H21">
            <v>9</v>
          </cell>
          <cell r="I21" t="str">
            <v>N</v>
          </cell>
          <cell r="J21">
            <v>26.64</v>
          </cell>
          <cell r="K21">
            <v>5</v>
          </cell>
        </row>
        <row r="22">
          <cell r="B22">
            <v>25.295652173913048</v>
          </cell>
          <cell r="C22">
            <v>30.9</v>
          </cell>
          <cell r="D22">
            <v>23.8</v>
          </cell>
          <cell r="E22">
            <v>90.173913043478265</v>
          </cell>
          <cell r="F22">
            <v>94</v>
          </cell>
          <cell r="G22">
            <v>70</v>
          </cell>
          <cell r="H22">
            <v>9</v>
          </cell>
          <cell r="I22" t="str">
            <v>N</v>
          </cell>
          <cell r="J22">
            <v>37.800000000000004</v>
          </cell>
          <cell r="K22">
            <v>30.8</v>
          </cell>
        </row>
        <row r="23">
          <cell r="B23">
            <v>26.504347826086956</v>
          </cell>
          <cell r="C23">
            <v>33.1</v>
          </cell>
          <cell r="D23">
            <v>23.2</v>
          </cell>
          <cell r="E23">
            <v>84.739130434782609</v>
          </cell>
          <cell r="F23">
            <v>95</v>
          </cell>
          <cell r="G23">
            <v>57</v>
          </cell>
          <cell r="H23">
            <v>4.6800000000000006</v>
          </cell>
          <cell r="I23" t="str">
            <v>SO</v>
          </cell>
          <cell r="J23">
            <v>28.08</v>
          </cell>
          <cell r="K23">
            <v>0.2</v>
          </cell>
        </row>
        <row r="24">
          <cell r="B24">
            <v>24.212499999999995</v>
          </cell>
          <cell r="C24">
            <v>27.6</v>
          </cell>
          <cell r="D24">
            <v>21.8</v>
          </cell>
          <cell r="E24">
            <v>88.041666666666671</v>
          </cell>
          <cell r="F24">
            <v>94</v>
          </cell>
          <cell r="G24">
            <v>78</v>
          </cell>
          <cell r="H24">
            <v>18.36</v>
          </cell>
          <cell r="I24" t="str">
            <v>S</v>
          </cell>
          <cell r="J24">
            <v>36</v>
          </cell>
          <cell r="K24">
            <v>1.7999999999999998</v>
          </cell>
        </row>
        <row r="25">
          <cell r="B25">
            <v>24.037499999999998</v>
          </cell>
          <cell r="C25">
            <v>29.4</v>
          </cell>
          <cell r="D25">
            <v>20.3</v>
          </cell>
          <cell r="E25">
            <v>79.458333333333329</v>
          </cell>
          <cell r="F25">
            <v>94</v>
          </cell>
          <cell r="G25">
            <v>54</v>
          </cell>
          <cell r="H25">
            <v>10.44</v>
          </cell>
          <cell r="I25" t="str">
            <v>SO</v>
          </cell>
          <cell r="J25">
            <v>19.440000000000001</v>
          </cell>
          <cell r="K25">
            <v>0.2</v>
          </cell>
        </row>
        <row r="26">
          <cell r="B26">
            <v>25.404166666666669</v>
          </cell>
          <cell r="C26">
            <v>31.7</v>
          </cell>
          <cell r="D26">
            <v>20.7</v>
          </cell>
          <cell r="E26">
            <v>74.291666666666671</v>
          </cell>
          <cell r="F26">
            <v>91</v>
          </cell>
          <cell r="G26">
            <v>48</v>
          </cell>
          <cell r="H26">
            <v>7.2</v>
          </cell>
          <cell r="I26" t="str">
            <v>S</v>
          </cell>
          <cell r="J26">
            <v>16.559999999999999</v>
          </cell>
          <cell r="K26">
            <v>0</v>
          </cell>
        </row>
        <row r="27">
          <cell r="B27">
            <v>26.562500000000004</v>
          </cell>
          <cell r="C27">
            <v>33</v>
          </cell>
          <cell r="D27">
            <v>21.4</v>
          </cell>
          <cell r="E27">
            <v>71.208333333333329</v>
          </cell>
          <cell r="F27">
            <v>90</v>
          </cell>
          <cell r="G27">
            <v>41</v>
          </cell>
          <cell r="H27">
            <v>5.7600000000000007</v>
          </cell>
          <cell r="I27" t="str">
            <v>S</v>
          </cell>
          <cell r="J27">
            <v>17.28</v>
          </cell>
          <cell r="K27">
            <v>0</v>
          </cell>
        </row>
        <row r="28">
          <cell r="B28">
            <v>26.816666666666663</v>
          </cell>
          <cell r="C28">
            <v>33.700000000000003</v>
          </cell>
          <cell r="D28">
            <v>22.1</v>
          </cell>
          <cell r="E28">
            <v>69.666666666666671</v>
          </cell>
          <cell r="F28">
            <v>91</v>
          </cell>
          <cell r="G28">
            <v>35</v>
          </cell>
          <cell r="H28">
            <v>6.12</v>
          </cell>
          <cell r="I28" t="str">
            <v>S</v>
          </cell>
          <cell r="J28">
            <v>19.440000000000001</v>
          </cell>
          <cell r="K28">
            <v>0</v>
          </cell>
        </row>
        <row r="29">
          <cell r="B29">
            <v>26.270833333333329</v>
          </cell>
          <cell r="C29">
            <v>33.200000000000003</v>
          </cell>
          <cell r="D29">
            <v>20.100000000000001</v>
          </cell>
          <cell r="E29">
            <v>68.333333333333329</v>
          </cell>
          <cell r="F29">
            <v>90</v>
          </cell>
          <cell r="G29">
            <v>37</v>
          </cell>
          <cell r="H29">
            <v>7.5600000000000005</v>
          </cell>
          <cell r="I29" t="str">
            <v>S</v>
          </cell>
          <cell r="J29">
            <v>18.720000000000002</v>
          </cell>
          <cell r="K29">
            <v>0</v>
          </cell>
        </row>
        <row r="30">
          <cell r="B30">
            <v>27.045833333333331</v>
          </cell>
          <cell r="C30">
            <v>33.9</v>
          </cell>
          <cell r="D30">
            <v>22</v>
          </cell>
          <cell r="E30">
            <v>67.125</v>
          </cell>
          <cell r="F30">
            <v>88</v>
          </cell>
          <cell r="G30">
            <v>42</v>
          </cell>
          <cell r="H30">
            <v>9.7200000000000006</v>
          </cell>
          <cell r="I30" t="str">
            <v>S</v>
          </cell>
          <cell r="J30">
            <v>20.88</v>
          </cell>
          <cell r="K30">
            <v>0</v>
          </cell>
        </row>
        <row r="31">
          <cell r="B31">
            <v>27.129166666666666</v>
          </cell>
          <cell r="C31">
            <v>33.5</v>
          </cell>
          <cell r="D31">
            <v>21.6</v>
          </cell>
          <cell r="E31">
            <v>62.125</v>
          </cell>
          <cell r="F31">
            <v>81</v>
          </cell>
          <cell r="G31">
            <v>40</v>
          </cell>
          <cell r="H31">
            <v>10.08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26.849999999999998</v>
          </cell>
          <cell r="C32">
            <v>33.700000000000003</v>
          </cell>
          <cell r="D32">
            <v>22.4</v>
          </cell>
          <cell r="E32">
            <v>67.166666666666671</v>
          </cell>
          <cell r="F32">
            <v>80</v>
          </cell>
          <cell r="G32">
            <v>50</v>
          </cell>
          <cell r="H32">
            <v>6.84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28.024999999999995</v>
          </cell>
          <cell r="C33">
            <v>34.6</v>
          </cell>
          <cell r="D33">
            <v>23.3</v>
          </cell>
          <cell r="E33">
            <v>71.833333333333329</v>
          </cell>
          <cell r="F33">
            <v>90</v>
          </cell>
          <cell r="G33">
            <v>44</v>
          </cell>
          <cell r="H33">
            <v>7.9200000000000008</v>
          </cell>
          <cell r="I33" t="str">
            <v>S</v>
          </cell>
          <cell r="J33">
            <v>29.16</v>
          </cell>
          <cell r="K33">
            <v>0</v>
          </cell>
        </row>
        <row r="34">
          <cell r="B34">
            <v>28.208333333333332</v>
          </cell>
          <cell r="C34">
            <v>34</v>
          </cell>
          <cell r="D34">
            <v>23.5</v>
          </cell>
          <cell r="E34">
            <v>71</v>
          </cell>
          <cell r="F34">
            <v>87</v>
          </cell>
          <cell r="G34">
            <v>47</v>
          </cell>
          <cell r="H34">
            <v>5.4</v>
          </cell>
          <cell r="I34" t="str">
            <v>S</v>
          </cell>
          <cell r="J34">
            <v>20.88</v>
          </cell>
          <cell r="K34">
            <v>0</v>
          </cell>
        </row>
        <row r="35">
          <cell r="B35">
            <v>27.979166666666668</v>
          </cell>
          <cell r="C35">
            <v>34.200000000000003</v>
          </cell>
          <cell r="D35">
            <v>23.4</v>
          </cell>
          <cell r="E35">
            <v>73.041666666666671</v>
          </cell>
          <cell r="F35">
            <v>92</v>
          </cell>
          <cell r="G35">
            <v>44</v>
          </cell>
          <cell r="H35">
            <v>8.2799999999999994</v>
          </cell>
          <cell r="I35" t="str">
            <v>S</v>
          </cell>
          <cell r="J35">
            <v>23.400000000000002</v>
          </cell>
          <cell r="K35">
            <v>0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25.720833333333335</v>
          </cell>
          <cell r="C5">
            <v>32.4</v>
          </cell>
          <cell r="D5">
            <v>20.6</v>
          </cell>
          <cell r="E5">
            <v>78.25</v>
          </cell>
          <cell r="F5">
            <v>97</v>
          </cell>
          <cell r="G5">
            <v>46</v>
          </cell>
          <cell r="H5">
            <v>10.08</v>
          </cell>
          <cell r="I5" t="str">
            <v>SE</v>
          </cell>
          <cell r="J5">
            <v>25.2</v>
          </cell>
          <cell r="K5">
            <v>0</v>
          </cell>
        </row>
        <row r="6">
          <cell r="B6">
            <v>26.808333333333326</v>
          </cell>
          <cell r="C6">
            <v>33.700000000000003</v>
          </cell>
          <cell r="D6">
            <v>21</v>
          </cell>
          <cell r="E6">
            <v>70.416666666666671</v>
          </cell>
          <cell r="F6">
            <v>96</v>
          </cell>
          <cell r="G6">
            <v>38</v>
          </cell>
          <cell r="H6">
            <v>10.8</v>
          </cell>
          <cell r="I6" t="str">
            <v>SE</v>
          </cell>
          <cell r="J6">
            <v>28.8</v>
          </cell>
          <cell r="K6">
            <v>0</v>
          </cell>
        </row>
        <row r="7">
          <cell r="B7">
            <v>26.779166666666669</v>
          </cell>
          <cell r="C7">
            <v>34.6</v>
          </cell>
          <cell r="D7">
            <v>20.100000000000001</v>
          </cell>
          <cell r="E7">
            <v>65.166666666666671</v>
          </cell>
          <cell r="F7">
            <v>90</v>
          </cell>
          <cell r="G7">
            <v>40</v>
          </cell>
          <cell r="H7">
            <v>18</v>
          </cell>
          <cell r="I7" t="str">
            <v>S</v>
          </cell>
          <cell r="J7">
            <v>36.36</v>
          </cell>
          <cell r="K7">
            <v>0</v>
          </cell>
        </row>
        <row r="8">
          <cell r="B8">
            <v>27.125</v>
          </cell>
          <cell r="C8">
            <v>33.799999999999997</v>
          </cell>
          <cell r="D8">
            <v>21.4</v>
          </cell>
          <cell r="E8">
            <v>71.583333333333329</v>
          </cell>
          <cell r="F8">
            <v>93</v>
          </cell>
          <cell r="G8">
            <v>48</v>
          </cell>
          <cell r="H8">
            <v>17.64</v>
          </cell>
          <cell r="I8" t="str">
            <v>NE</v>
          </cell>
          <cell r="J8">
            <v>33.840000000000003</v>
          </cell>
          <cell r="K8">
            <v>0</v>
          </cell>
        </row>
        <row r="9">
          <cell r="B9">
            <v>26.987500000000001</v>
          </cell>
          <cell r="C9">
            <v>34.4</v>
          </cell>
          <cell r="D9">
            <v>22.1</v>
          </cell>
          <cell r="E9">
            <v>77.041666666666671</v>
          </cell>
          <cell r="F9">
            <v>95</v>
          </cell>
          <cell r="G9">
            <v>48</v>
          </cell>
          <cell r="H9">
            <v>12.6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26.520833333333329</v>
          </cell>
          <cell r="C10">
            <v>34.9</v>
          </cell>
          <cell r="D10">
            <v>21.2</v>
          </cell>
          <cell r="E10">
            <v>80</v>
          </cell>
          <cell r="F10">
            <v>98</v>
          </cell>
          <cell r="G10">
            <v>46</v>
          </cell>
          <cell r="H10">
            <v>15.840000000000002</v>
          </cell>
          <cell r="I10" t="str">
            <v>SE</v>
          </cell>
          <cell r="J10">
            <v>51.84</v>
          </cell>
          <cell r="K10">
            <v>22.8</v>
          </cell>
        </row>
        <row r="11">
          <cell r="B11">
            <v>25.591666666666669</v>
          </cell>
          <cell r="C11">
            <v>32.9</v>
          </cell>
          <cell r="D11">
            <v>22.3</v>
          </cell>
          <cell r="E11">
            <v>83.208333333333329</v>
          </cell>
          <cell r="F11">
            <v>96</v>
          </cell>
          <cell r="G11">
            <v>51</v>
          </cell>
          <cell r="H11">
            <v>18.36</v>
          </cell>
          <cell r="I11" t="str">
            <v>NE</v>
          </cell>
          <cell r="J11">
            <v>35.64</v>
          </cell>
          <cell r="K11">
            <v>0.2</v>
          </cell>
        </row>
        <row r="12">
          <cell r="B12">
            <v>27.30416666666666</v>
          </cell>
          <cell r="C12">
            <v>34.4</v>
          </cell>
          <cell r="D12">
            <v>22.5</v>
          </cell>
          <cell r="E12">
            <v>73.708333333333329</v>
          </cell>
          <cell r="F12">
            <v>94</v>
          </cell>
          <cell r="G12">
            <v>45</v>
          </cell>
          <cell r="H12">
            <v>16.559999999999999</v>
          </cell>
          <cell r="I12" t="str">
            <v>NE</v>
          </cell>
          <cell r="J12">
            <v>36.72</v>
          </cell>
          <cell r="K12">
            <v>0.2</v>
          </cell>
        </row>
        <row r="13">
          <cell r="B13">
            <v>24.508333333333336</v>
          </cell>
          <cell r="C13">
            <v>31.2</v>
          </cell>
          <cell r="D13">
            <v>22.2</v>
          </cell>
          <cell r="E13">
            <v>86.791666666666671</v>
          </cell>
          <cell r="F13">
            <v>97</v>
          </cell>
          <cell r="G13">
            <v>64</v>
          </cell>
          <cell r="H13">
            <v>19.8</v>
          </cell>
          <cell r="I13" t="str">
            <v>SE</v>
          </cell>
          <cell r="J13">
            <v>55.800000000000004</v>
          </cell>
          <cell r="K13">
            <v>10.199999999999999</v>
          </cell>
        </row>
        <row r="14">
          <cell r="B14">
            <v>25.654166666666672</v>
          </cell>
          <cell r="C14">
            <v>32.1</v>
          </cell>
          <cell r="D14">
            <v>20.7</v>
          </cell>
          <cell r="E14">
            <v>79</v>
          </cell>
          <cell r="F14">
            <v>98</v>
          </cell>
          <cell r="G14">
            <v>52</v>
          </cell>
          <cell r="H14">
            <v>11.16</v>
          </cell>
          <cell r="I14" t="str">
            <v>S</v>
          </cell>
          <cell r="J14">
            <v>23.040000000000003</v>
          </cell>
          <cell r="K14">
            <v>0.2</v>
          </cell>
        </row>
        <row r="15">
          <cell r="B15">
            <v>26.433333333333334</v>
          </cell>
          <cell r="C15">
            <v>32</v>
          </cell>
          <cell r="D15">
            <v>22.9</v>
          </cell>
          <cell r="E15">
            <v>76.541666666666671</v>
          </cell>
          <cell r="F15">
            <v>94</v>
          </cell>
          <cell r="G15">
            <v>53</v>
          </cell>
          <cell r="H15">
            <v>18</v>
          </cell>
          <cell r="I15" t="str">
            <v>S</v>
          </cell>
          <cell r="J15">
            <v>34.56</v>
          </cell>
          <cell r="K15">
            <v>0</v>
          </cell>
        </row>
        <row r="16">
          <cell r="B16">
            <v>25.695833333333329</v>
          </cell>
          <cell r="C16">
            <v>32.9</v>
          </cell>
          <cell r="D16">
            <v>22.8</v>
          </cell>
          <cell r="E16">
            <v>80.916666666666671</v>
          </cell>
          <cell r="F16">
            <v>95</v>
          </cell>
          <cell r="G16">
            <v>52</v>
          </cell>
          <cell r="H16">
            <v>16.559999999999999</v>
          </cell>
          <cell r="I16" t="str">
            <v>L</v>
          </cell>
          <cell r="J16">
            <v>42.12</v>
          </cell>
          <cell r="K16">
            <v>1.2</v>
          </cell>
        </row>
        <row r="17">
          <cell r="B17">
            <v>24.245833333333326</v>
          </cell>
          <cell r="C17">
            <v>30.8</v>
          </cell>
          <cell r="D17">
            <v>21.1</v>
          </cell>
          <cell r="E17">
            <v>89</v>
          </cell>
          <cell r="F17">
            <v>98</v>
          </cell>
          <cell r="G17">
            <v>63</v>
          </cell>
          <cell r="H17">
            <v>21.240000000000002</v>
          </cell>
          <cell r="I17" t="str">
            <v>NO</v>
          </cell>
          <cell r="J17">
            <v>50.04</v>
          </cell>
          <cell r="K17">
            <v>23.800000000000004</v>
          </cell>
        </row>
        <row r="18">
          <cell r="B18">
            <v>24.404166666666669</v>
          </cell>
          <cell r="C18">
            <v>32.200000000000003</v>
          </cell>
          <cell r="D18">
            <v>21.5</v>
          </cell>
          <cell r="E18">
            <v>88.708333333333329</v>
          </cell>
          <cell r="F18">
            <v>99</v>
          </cell>
          <cell r="G18">
            <v>58</v>
          </cell>
          <cell r="H18">
            <v>18</v>
          </cell>
          <cell r="I18" t="str">
            <v>NO</v>
          </cell>
          <cell r="J18">
            <v>36</v>
          </cell>
          <cell r="K18">
            <v>14.2</v>
          </cell>
        </row>
        <row r="19">
          <cell r="B19">
            <v>23.766666666666666</v>
          </cell>
          <cell r="C19">
            <v>27</v>
          </cell>
          <cell r="D19">
            <v>22.5</v>
          </cell>
          <cell r="E19">
            <v>91.875</v>
          </cell>
          <cell r="F19">
            <v>98</v>
          </cell>
          <cell r="G19">
            <v>75</v>
          </cell>
          <cell r="H19">
            <v>9</v>
          </cell>
          <cell r="I19" t="str">
            <v>N</v>
          </cell>
          <cell r="J19">
            <v>25.2</v>
          </cell>
          <cell r="K19">
            <v>6.6000000000000005</v>
          </cell>
        </row>
        <row r="20">
          <cell r="B20">
            <v>24.391666666666666</v>
          </cell>
          <cell r="C20">
            <v>28.5</v>
          </cell>
          <cell r="D20">
            <v>20.8</v>
          </cell>
          <cell r="E20">
            <v>87.666666666666671</v>
          </cell>
          <cell r="F20">
            <v>97</v>
          </cell>
          <cell r="G20">
            <v>70</v>
          </cell>
          <cell r="H20">
            <v>7.9200000000000008</v>
          </cell>
          <cell r="I20" t="str">
            <v>NE</v>
          </cell>
          <cell r="J20">
            <v>16.2</v>
          </cell>
          <cell r="K20">
            <v>0.2</v>
          </cell>
        </row>
        <row r="21">
          <cell r="B21">
            <v>24.7</v>
          </cell>
          <cell r="C21">
            <v>31.6</v>
          </cell>
          <cell r="D21">
            <v>22.5</v>
          </cell>
          <cell r="E21">
            <v>91.25</v>
          </cell>
          <cell r="F21">
            <v>98</v>
          </cell>
          <cell r="G21">
            <v>63</v>
          </cell>
          <cell r="H21">
            <v>16.559999999999999</v>
          </cell>
          <cell r="I21" t="str">
            <v>SE</v>
          </cell>
          <cell r="J21">
            <v>38.880000000000003</v>
          </cell>
          <cell r="K21">
            <v>20</v>
          </cell>
        </row>
        <row r="22">
          <cell r="B22">
            <v>23.029166666666665</v>
          </cell>
          <cell r="C22">
            <v>25.6</v>
          </cell>
          <cell r="D22">
            <v>21.9</v>
          </cell>
          <cell r="E22">
            <v>92.833333333333329</v>
          </cell>
          <cell r="F22">
            <v>98</v>
          </cell>
          <cell r="G22">
            <v>83</v>
          </cell>
          <cell r="H22">
            <v>15.120000000000001</v>
          </cell>
          <cell r="I22" t="str">
            <v>N</v>
          </cell>
          <cell r="J22">
            <v>42.84</v>
          </cell>
          <cell r="K22">
            <v>4.4000000000000004</v>
          </cell>
        </row>
        <row r="23">
          <cell r="B23">
            <v>24.599999999999998</v>
          </cell>
          <cell r="C23">
            <v>32.299999999999997</v>
          </cell>
          <cell r="D23">
            <v>21.4</v>
          </cell>
          <cell r="E23">
            <v>88.458333333333329</v>
          </cell>
          <cell r="F23">
            <v>98</v>
          </cell>
          <cell r="G23">
            <v>60</v>
          </cell>
          <cell r="H23">
            <v>28.44</v>
          </cell>
          <cell r="I23" t="str">
            <v>NO</v>
          </cell>
          <cell r="J23">
            <v>42.84</v>
          </cell>
          <cell r="K23">
            <v>0</v>
          </cell>
        </row>
        <row r="24">
          <cell r="B24">
            <v>22.504166666666663</v>
          </cell>
          <cell r="C24">
            <v>25.7</v>
          </cell>
          <cell r="D24">
            <v>20</v>
          </cell>
          <cell r="E24">
            <v>94.5</v>
          </cell>
          <cell r="F24">
            <v>99</v>
          </cell>
          <cell r="G24">
            <v>80</v>
          </cell>
          <cell r="H24">
            <v>25.56</v>
          </cell>
          <cell r="I24" t="str">
            <v>SE</v>
          </cell>
          <cell r="J24">
            <v>82.8</v>
          </cell>
          <cell r="K24">
            <v>49.6</v>
          </cell>
        </row>
        <row r="25">
          <cell r="B25">
            <v>22.583333333333332</v>
          </cell>
          <cell r="C25">
            <v>29.3</v>
          </cell>
          <cell r="D25">
            <v>19.3</v>
          </cell>
          <cell r="E25">
            <v>85.916666666666671</v>
          </cell>
          <cell r="F25">
            <v>97</v>
          </cell>
          <cell r="G25">
            <v>60</v>
          </cell>
          <cell r="H25">
            <v>10.08</v>
          </cell>
          <cell r="I25" t="str">
            <v>SO</v>
          </cell>
          <cell r="J25">
            <v>20.52</v>
          </cell>
          <cell r="K25">
            <v>0.2</v>
          </cell>
        </row>
        <row r="26">
          <cell r="B26">
            <v>23.925000000000008</v>
          </cell>
          <cell r="C26">
            <v>29.5</v>
          </cell>
          <cell r="D26">
            <v>19.2</v>
          </cell>
          <cell r="E26">
            <v>76.75</v>
          </cell>
          <cell r="F26">
            <v>97</v>
          </cell>
          <cell r="G26">
            <v>51</v>
          </cell>
          <cell r="H26">
            <v>15.120000000000001</v>
          </cell>
          <cell r="I26" t="str">
            <v>L</v>
          </cell>
          <cell r="J26">
            <v>34.56</v>
          </cell>
          <cell r="K26">
            <v>2.8000000000000003</v>
          </cell>
        </row>
        <row r="27">
          <cell r="B27">
            <v>24.649999999999995</v>
          </cell>
          <cell r="C27">
            <v>31.4</v>
          </cell>
          <cell r="D27">
            <v>20</v>
          </cell>
          <cell r="E27">
            <v>73.583333333333329</v>
          </cell>
          <cell r="F27">
            <v>93</v>
          </cell>
          <cell r="G27">
            <v>49</v>
          </cell>
          <cell r="H27">
            <v>9.7200000000000006</v>
          </cell>
          <cell r="I27" t="str">
            <v>SE</v>
          </cell>
          <cell r="J27">
            <v>23.040000000000003</v>
          </cell>
          <cell r="K27">
            <v>0</v>
          </cell>
        </row>
        <row r="28">
          <cell r="B28">
            <v>25.533333333333335</v>
          </cell>
          <cell r="C28">
            <v>32.6</v>
          </cell>
          <cell r="D28">
            <v>19.600000000000001</v>
          </cell>
          <cell r="E28">
            <v>68.041666666666671</v>
          </cell>
          <cell r="F28">
            <v>93</v>
          </cell>
          <cell r="G28">
            <v>37</v>
          </cell>
          <cell r="H28">
            <v>10.8</v>
          </cell>
          <cell r="I28" t="str">
            <v>S</v>
          </cell>
          <cell r="J28">
            <v>23.040000000000003</v>
          </cell>
          <cell r="K28">
            <v>0</v>
          </cell>
        </row>
        <row r="29">
          <cell r="B29">
            <v>25.820833333333329</v>
          </cell>
          <cell r="C29">
            <v>33.4</v>
          </cell>
          <cell r="D29">
            <v>19.100000000000001</v>
          </cell>
          <cell r="E29">
            <v>65.041666666666671</v>
          </cell>
          <cell r="F29">
            <v>92</v>
          </cell>
          <cell r="G29">
            <v>35</v>
          </cell>
          <cell r="H29">
            <v>10.8</v>
          </cell>
          <cell r="I29" t="str">
            <v>S</v>
          </cell>
          <cell r="J29">
            <v>20.52</v>
          </cell>
          <cell r="K29">
            <v>0</v>
          </cell>
        </row>
        <row r="30">
          <cell r="B30">
            <v>26.862499999999994</v>
          </cell>
          <cell r="C30">
            <v>33.6</v>
          </cell>
          <cell r="D30">
            <v>21.3</v>
          </cell>
          <cell r="E30">
            <v>62.583333333333336</v>
          </cell>
          <cell r="F30">
            <v>85</v>
          </cell>
          <cell r="G30">
            <v>35</v>
          </cell>
          <cell r="H30">
            <v>10.8</v>
          </cell>
          <cell r="I30" t="str">
            <v>S</v>
          </cell>
          <cell r="J30">
            <v>23.040000000000003</v>
          </cell>
          <cell r="K30">
            <v>0</v>
          </cell>
        </row>
        <row r="31">
          <cell r="B31">
            <v>26.295833333333334</v>
          </cell>
          <cell r="C31">
            <v>34</v>
          </cell>
          <cell r="D31">
            <v>20.6</v>
          </cell>
          <cell r="E31">
            <v>63.333333333333336</v>
          </cell>
          <cell r="F31">
            <v>75</v>
          </cell>
          <cell r="G31">
            <v>42</v>
          </cell>
          <cell r="H31">
            <v>11.520000000000001</v>
          </cell>
          <cell r="I31" t="str">
            <v>S</v>
          </cell>
          <cell r="J31">
            <v>28.08</v>
          </cell>
          <cell r="K31">
            <v>0</v>
          </cell>
        </row>
        <row r="32">
          <cell r="B32">
            <v>26.716666666666669</v>
          </cell>
          <cell r="C32">
            <v>32.700000000000003</v>
          </cell>
          <cell r="D32">
            <v>21.6</v>
          </cell>
          <cell r="E32">
            <v>68.875</v>
          </cell>
          <cell r="F32">
            <v>90</v>
          </cell>
          <cell r="G32">
            <v>49</v>
          </cell>
          <cell r="H32">
            <v>18.36</v>
          </cell>
          <cell r="I32" t="str">
            <v>SE</v>
          </cell>
          <cell r="J32">
            <v>30.6</v>
          </cell>
          <cell r="K32">
            <v>0</v>
          </cell>
        </row>
        <row r="33">
          <cell r="B33">
            <v>26.033333333333328</v>
          </cell>
          <cell r="C33">
            <v>31.7</v>
          </cell>
          <cell r="D33">
            <v>21</v>
          </cell>
          <cell r="E33">
            <v>68.375</v>
          </cell>
          <cell r="F33">
            <v>87</v>
          </cell>
          <cell r="G33">
            <v>47</v>
          </cell>
          <cell r="H33">
            <v>20.52</v>
          </cell>
          <cell r="I33" t="str">
            <v>SE</v>
          </cell>
          <cell r="J33">
            <v>33.840000000000003</v>
          </cell>
          <cell r="K33">
            <v>0</v>
          </cell>
        </row>
        <row r="34">
          <cell r="B34">
            <v>25.562499999999996</v>
          </cell>
          <cell r="C34">
            <v>32.6</v>
          </cell>
          <cell r="D34">
            <v>19.899999999999999</v>
          </cell>
          <cell r="E34">
            <v>67.25</v>
          </cell>
          <cell r="F34">
            <v>90</v>
          </cell>
          <cell r="G34">
            <v>43</v>
          </cell>
          <cell r="H34">
            <v>15.48</v>
          </cell>
          <cell r="I34" t="str">
            <v>SE</v>
          </cell>
          <cell r="J34">
            <v>27.36</v>
          </cell>
          <cell r="K34">
            <v>0</v>
          </cell>
        </row>
        <row r="35">
          <cell r="B35">
            <v>25.337500000000002</v>
          </cell>
          <cell r="C35">
            <v>32</v>
          </cell>
          <cell r="D35">
            <v>19.8</v>
          </cell>
          <cell r="E35">
            <v>67.291666666666671</v>
          </cell>
          <cell r="F35">
            <v>90</v>
          </cell>
          <cell r="G35">
            <v>40</v>
          </cell>
          <cell r="H35">
            <v>14.04</v>
          </cell>
          <cell r="I35" t="str">
            <v>SE</v>
          </cell>
          <cell r="J35">
            <v>24.840000000000003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26.891666666666669</v>
          </cell>
          <cell r="C5">
            <v>33.299999999999997</v>
          </cell>
          <cell r="D5">
            <v>22.7</v>
          </cell>
          <cell r="E5">
            <v>82.625</v>
          </cell>
          <cell r="F5">
            <v>96</v>
          </cell>
          <cell r="G5">
            <v>53</v>
          </cell>
          <cell r="H5">
            <v>5.4</v>
          </cell>
          <cell r="I5" t="str">
            <v>L</v>
          </cell>
          <cell r="J5">
            <v>13.68</v>
          </cell>
          <cell r="K5">
            <v>0.2</v>
          </cell>
        </row>
        <row r="6">
          <cell r="B6">
            <v>26.845833333333335</v>
          </cell>
          <cell r="C6">
            <v>33.799999999999997</v>
          </cell>
          <cell r="D6">
            <v>22.6</v>
          </cell>
          <cell r="E6">
            <v>85.25</v>
          </cell>
          <cell r="F6">
            <v>95</v>
          </cell>
          <cell r="G6">
            <v>56</v>
          </cell>
          <cell r="H6">
            <v>22.32</v>
          </cell>
          <cell r="I6" t="str">
            <v>N</v>
          </cell>
          <cell r="J6">
            <v>48.96</v>
          </cell>
          <cell r="K6">
            <v>31.8</v>
          </cell>
        </row>
        <row r="7">
          <cell r="B7">
            <v>26.850000000000009</v>
          </cell>
          <cell r="C7">
            <v>34.5</v>
          </cell>
          <cell r="D7">
            <v>21.7</v>
          </cell>
          <cell r="E7">
            <v>78.833333333333329</v>
          </cell>
          <cell r="F7">
            <v>96</v>
          </cell>
          <cell r="G7">
            <v>47</v>
          </cell>
          <cell r="H7">
            <v>9</v>
          </cell>
          <cell r="I7" t="str">
            <v>N</v>
          </cell>
          <cell r="J7">
            <v>19.440000000000001</v>
          </cell>
          <cell r="K7">
            <v>0.2</v>
          </cell>
        </row>
        <row r="8">
          <cell r="B8">
            <v>28.083333333333339</v>
          </cell>
          <cell r="C8">
            <v>34.700000000000003</v>
          </cell>
          <cell r="D8">
            <v>22.9</v>
          </cell>
          <cell r="E8">
            <v>78.208333333333329</v>
          </cell>
          <cell r="F8">
            <v>96</v>
          </cell>
          <cell r="G8">
            <v>48</v>
          </cell>
          <cell r="H8">
            <v>17.28</v>
          </cell>
          <cell r="I8" t="str">
            <v>N</v>
          </cell>
          <cell r="J8">
            <v>33.840000000000003</v>
          </cell>
          <cell r="K8">
            <v>0</v>
          </cell>
        </row>
        <row r="9">
          <cell r="B9">
            <v>28.808333333333334</v>
          </cell>
          <cell r="C9">
            <v>34.1</v>
          </cell>
          <cell r="D9">
            <v>25.3</v>
          </cell>
          <cell r="E9">
            <v>78.041666666666671</v>
          </cell>
          <cell r="F9">
            <v>92</v>
          </cell>
          <cell r="G9">
            <v>53</v>
          </cell>
          <cell r="H9">
            <v>16.920000000000002</v>
          </cell>
          <cell r="I9" t="str">
            <v>N</v>
          </cell>
          <cell r="J9">
            <v>38.159999999999997</v>
          </cell>
          <cell r="K9">
            <v>0.2</v>
          </cell>
        </row>
        <row r="10">
          <cell r="B10">
            <v>28.141666666666669</v>
          </cell>
          <cell r="C10">
            <v>33.9</v>
          </cell>
          <cell r="D10">
            <v>24.5</v>
          </cell>
          <cell r="E10">
            <v>78.875</v>
          </cell>
          <cell r="F10">
            <v>94</v>
          </cell>
          <cell r="G10">
            <v>53</v>
          </cell>
          <cell r="H10">
            <v>15.48</v>
          </cell>
          <cell r="I10" t="str">
            <v>NO</v>
          </cell>
          <cell r="J10">
            <v>35.64</v>
          </cell>
          <cell r="K10">
            <v>0</v>
          </cell>
        </row>
        <row r="11">
          <cell r="B11">
            <v>28.691666666666674</v>
          </cell>
          <cell r="C11">
            <v>33.9</v>
          </cell>
          <cell r="D11">
            <v>24.8</v>
          </cell>
          <cell r="E11">
            <v>74.5</v>
          </cell>
          <cell r="F11">
            <v>93</v>
          </cell>
          <cell r="G11">
            <v>51</v>
          </cell>
          <cell r="H11">
            <v>23.040000000000003</v>
          </cell>
          <cell r="I11" t="str">
            <v>N</v>
          </cell>
          <cell r="J11">
            <v>44.64</v>
          </cell>
          <cell r="K11">
            <v>0</v>
          </cell>
        </row>
        <row r="12">
          <cell r="B12">
            <v>29.058333333333337</v>
          </cell>
          <cell r="C12">
            <v>35.1</v>
          </cell>
          <cell r="D12">
            <v>24.2</v>
          </cell>
          <cell r="E12">
            <v>71</v>
          </cell>
          <cell r="F12">
            <v>90</v>
          </cell>
          <cell r="G12">
            <v>46</v>
          </cell>
          <cell r="H12">
            <v>19.8</v>
          </cell>
          <cell r="I12" t="str">
            <v>N</v>
          </cell>
          <cell r="J12">
            <v>39.6</v>
          </cell>
          <cell r="K12">
            <v>0</v>
          </cell>
        </row>
        <row r="13">
          <cell r="B13">
            <v>25.579166666666662</v>
          </cell>
          <cell r="C13">
            <v>32.1</v>
          </cell>
          <cell r="D13">
            <v>21.9</v>
          </cell>
          <cell r="E13">
            <v>86.666666666666671</v>
          </cell>
          <cell r="F13">
            <v>95</v>
          </cell>
          <cell r="G13">
            <v>65</v>
          </cell>
          <cell r="H13">
            <v>15.840000000000002</v>
          </cell>
          <cell r="I13" t="str">
            <v>N</v>
          </cell>
          <cell r="J13">
            <v>47.16</v>
          </cell>
          <cell r="K13">
            <v>28.8</v>
          </cell>
        </row>
        <row r="14">
          <cell r="B14">
            <v>25.333333333333332</v>
          </cell>
          <cell r="C14">
            <v>32</v>
          </cell>
          <cell r="D14">
            <v>21.8</v>
          </cell>
          <cell r="E14">
            <v>83.583333333333329</v>
          </cell>
          <cell r="F14">
            <v>97</v>
          </cell>
          <cell r="G14">
            <v>56</v>
          </cell>
          <cell r="H14">
            <v>10.44</v>
          </cell>
          <cell r="I14" t="str">
            <v>S</v>
          </cell>
          <cell r="J14">
            <v>19.8</v>
          </cell>
          <cell r="K14">
            <v>0</v>
          </cell>
        </row>
        <row r="15">
          <cell r="B15">
            <v>27.004166666666663</v>
          </cell>
          <cell r="C15">
            <v>34.200000000000003</v>
          </cell>
          <cell r="D15">
            <v>22.8</v>
          </cell>
          <cell r="E15">
            <v>79.416666666666671</v>
          </cell>
          <cell r="F15">
            <v>94</v>
          </cell>
          <cell r="G15">
            <v>50</v>
          </cell>
          <cell r="H15">
            <v>11.879999999999999</v>
          </cell>
          <cell r="I15" t="str">
            <v>SO</v>
          </cell>
          <cell r="J15">
            <v>20.52</v>
          </cell>
          <cell r="K15">
            <v>0.2</v>
          </cell>
        </row>
        <row r="16">
          <cell r="B16">
            <v>25.766666666666666</v>
          </cell>
          <cell r="C16">
            <v>32.6</v>
          </cell>
          <cell r="D16">
            <v>23.1</v>
          </cell>
          <cell r="E16">
            <v>85.583333333333329</v>
          </cell>
          <cell r="F16">
            <v>95</v>
          </cell>
          <cell r="G16">
            <v>60</v>
          </cell>
          <cell r="H16">
            <v>14.76</v>
          </cell>
          <cell r="I16" t="str">
            <v>N</v>
          </cell>
          <cell r="J16">
            <v>65.160000000000011</v>
          </cell>
          <cell r="K16">
            <v>44.599999999999994</v>
          </cell>
        </row>
        <row r="17">
          <cell r="B17">
            <v>27.554166666666674</v>
          </cell>
          <cell r="C17">
            <v>33.6</v>
          </cell>
          <cell r="D17">
            <v>23.5</v>
          </cell>
          <cell r="E17">
            <v>80.5</v>
          </cell>
          <cell r="F17">
            <v>95</v>
          </cell>
          <cell r="G17">
            <v>53</v>
          </cell>
          <cell r="H17">
            <v>16.559999999999999</v>
          </cell>
          <cell r="I17" t="str">
            <v>N</v>
          </cell>
          <cell r="J17">
            <v>27.720000000000002</v>
          </cell>
          <cell r="K17">
            <v>0</v>
          </cell>
        </row>
        <row r="18">
          <cell r="B18">
            <v>26.862499999999997</v>
          </cell>
          <cell r="C18">
            <v>32.700000000000003</v>
          </cell>
          <cell r="D18">
            <v>24.1</v>
          </cell>
          <cell r="E18">
            <v>85</v>
          </cell>
          <cell r="F18">
            <v>94</v>
          </cell>
          <cell r="G18">
            <v>63</v>
          </cell>
          <cell r="H18">
            <v>14.04</v>
          </cell>
          <cell r="I18" t="str">
            <v>NE</v>
          </cell>
          <cell r="J18">
            <v>39.24</v>
          </cell>
          <cell r="K18">
            <v>23.6</v>
          </cell>
        </row>
        <row r="19">
          <cell r="B19">
            <v>25.541666666666671</v>
          </cell>
          <cell r="C19">
            <v>29.4</v>
          </cell>
          <cell r="D19">
            <v>24</v>
          </cell>
          <cell r="E19">
            <v>88.916666666666671</v>
          </cell>
          <cell r="F19">
            <v>95</v>
          </cell>
          <cell r="G19">
            <v>74</v>
          </cell>
          <cell r="H19">
            <v>15.840000000000002</v>
          </cell>
          <cell r="I19" t="str">
            <v>NE</v>
          </cell>
          <cell r="J19">
            <v>27.720000000000002</v>
          </cell>
          <cell r="K19">
            <v>0.2</v>
          </cell>
        </row>
        <row r="20">
          <cell r="B20">
            <v>26.695833333333329</v>
          </cell>
          <cell r="C20">
            <v>32.9</v>
          </cell>
          <cell r="D20">
            <v>23.6</v>
          </cell>
          <cell r="E20">
            <v>84.083333333333329</v>
          </cell>
          <cell r="F20">
            <v>95</v>
          </cell>
          <cell r="G20">
            <v>55</v>
          </cell>
          <cell r="H20">
            <v>10.8</v>
          </cell>
          <cell r="I20" t="str">
            <v>NE</v>
          </cell>
          <cell r="J20">
            <v>19.079999999999998</v>
          </cell>
          <cell r="K20">
            <v>0</v>
          </cell>
        </row>
        <row r="21">
          <cell r="B21">
            <v>28.054166666666664</v>
          </cell>
          <cell r="C21">
            <v>32.9</v>
          </cell>
          <cell r="D21">
            <v>24.6</v>
          </cell>
          <cell r="E21">
            <v>79.25</v>
          </cell>
          <cell r="F21">
            <v>94</v>
          </cell>
          <cell r="G21">
            <v>57</v>
          </cell>
          <cell r="H21">
            <v>21.240000000000002</v>
          </cell>
          <cell r="I21" t="str">
            <v>N</v>
          </cell>
          <cell r="J21">
            <v>32.76</v>
          </cell>
          <cell r="K21">
            <v>0</v>
          </cell>
        </row>
        <row r="22">
          <cell r="B22">
            <v>28.262500000000006</v>
          </cell>
          <cell r="C22">
            <v>34.4</v>
          </cell>
          <cell r="D22">
            <v>24.5</v>
          </cell>
          <cell r="E22">
            <v>79.375</v>
          </cell>
          <cell r="F22">
            <v>94</v>
          </cell>
          <cell r="G22">
            <v>52</v>
          </cell>
          <cell r="H22">
            <v>18.720000000000002</v>
          </cell>
          <cell r="I22" t="str">
            <v>N</v>
          </cell>
          <cell r="J22">
            <v>30.96</v>
          </cell>
          <cell r="K22">
            <v>0</v>
          </cell>
        </row>
        <row r="23">
          <cell r="B23">
            <v>28.549999999999997</v>
          </cell>
          <cell r="C23">
            <v>34.200000000000003</v>
          </cell>
          <cell r="D23">
            <v>24.7</v>
          </cell>
          <cell r="E23">
            <v>79.375</v>
          </cell>
          <cell r="F23">
            <v>93</v>
          </cell>
          <cell r="G23">
            <v>50</v>
          </cell>
          <cell r="H23">
            <v>12.96</v>
          </cell>
          <cell r="I23" t="str">
            <v>NE</v>
          </cell>
          <cell r="J23">
            <v>22.68</v>
          </cell>
          <cell r="K23">
            <v>0.60000000000000009</v>
          </cell>
        </row>
        <row r="24">
          <cell r="B24">
            <v>26.470833333333331</v>
          </cell>
          <cell r="C24">
            <v>33.5</v>
          </cell>
          <cell r="D24">
            <v>21.7</v>
          </cell>
          <cell r="E24">
            <v>85.75</v>
          </cell>
          <cell r="F24">
            <v>95</v>
          </cell>
          <cell r="G24">
            <v>57</v>
          </cell>
          <cell r="H24">
            <v>24.12</v>
          </cell>
          <cell r="I24" t="str">
            <v>N</v>
          </cell>
          <cell r="J24">
            <v>60.12</v>
          </cell>
          <cell r="K24">
            <v>14.200000000000001</v>
          </cell>
        </row>
        <row r="25">
          <cell r="B25">
            <v>24.362499999999997</v>
          </cell>
          <cell r="C25">
            <v>29.8</v>
          </cell>
          <cell r="D25">
            <v>21.1</v>
          </cell>
          <cell r="E25">
            <v>81.041666666666671</v>
          </cell>
          <cell r="F25">
            <v>95</v>
          </cell>
          <cell r="G25">
            <v>52</v>
          </cell>
          <cell r="H25">
            <v>16.559999999999999</v>
          </cell>
          <cell r="I25" t="str">
            <v>S</v>
          </cell>
          <cell r="J25">
            <v>29.16</v>
          </cell>
          <cell r="K25">
            <v>1</v>
          </cell>
        </row>
        <row r="26">
          <cell r="B26">
            <v>25.283333333333331</v>
          </cell>
          <cell r="C26">
            <v>31</v>
          </cell>
          <cell r="D26">
            <v>21.6</v>
          </cell>
          <cell r="E26">
            <v>82.041666666666671</v>
          </cell>
          <cell r="F26">
            <v>95</v>
          </cell>
          <cell r="G26">
            <v>54</v>
          </cell>
          <cell r="H26">
            <v>13.68</v>
          </cell>
          <cell r="I26" t="str">
            <v>SO</v>
          </cell>
          <cell r="J26">
            <v>22.68</v>
          </cell>
          <cell r="K26">
            <v>0</v>
          </cell>
        </row>
        <row r="27">
          <cell r="B27">
            <v>26.754166666666663</v>
          </cell>
          <cell r="C27">
            <v>33.1</v>
          </cell>
          <cell r="D27">
            <v>21.7</v>
          </cell>
          <cell r="E27">
            <v>77.416666666666671</v>
          </cell>
          <cell r="F27">
            <v>96</v>
          </cell>
          <cell r="G27">
            <v>45</v>
          </cell>
          <cell r="H27">
            <v>10.08</v>
          </cell>
          <cell r="I27" t="str">
            <v>SO</v>
          </cell>
          <cell r="J27">
            <v>23.040000000000003</v>
          </cell>
          <cell r="K27">
            <v>0</v>
          </cell>
        </row>
        <row r="28">
          <cell r="B28">
            <v>26.908333333333335</v>
          </cell>
          <cell r="C28">
            <v>34.4</v>
          </cell>
          <cell r="D28">
            <v>21.2</v>
          </cell>
          <cell r="E28">
            <v>75.541666666666671</v>
          </cell>
          <cell r="F28">
            <v>96</v>
          </cell>
          <cell r="G28">
            <v>41</v>
          </cell>
          <cell r="H28">
            <v>12.96</v>
          </cell>
          <cell r="I28" t="str">
            <v>S</v>
          </cell>
          <cell r="J28">
            <v>24.840000000000003</v>
          </cell>
          <cell r="K28">
            <v>0.2</v>
          </cell>
        </row>
        <row r="29">
          <cell r="B29">
            <v>26.937499999999996</v>
          </cell>
          <cell r="C29">
            <v>35.200000000000003</v>
          </cell>
          <cell r="D29">
            <v>20.8</v>
          </cell>
          <cell r="E29">
            <v>73.083333333333329</v>
          </cell>
          <cell r="F29">
            <v>96</v>
          </cell>
          <cell r="G29">
            <v>34</v>
          </cell>
          <cell r="H29">
            <v>12.6</v>
          </cell>
          <cell r="I29" t="str">
            <v>S</v>
          </cell>
          <cell r="J29">
            <v>21.96</v>
          </cell>
          <cell r="K29">
            <v>0.2</v>
          </cell>
        </row>
        <row r="30">
          <cell r="B30">
            <v>27.220833333333331</v>
          </cell>
          <cell r="C30">
            <v>34.6</v>
          </cell>
          <cell r="D30">
            <v>22</v>
          </cell>
          <cell r="E30">
            <v>72.208333333333329</v>
          </cell>
          <cell r="F30">
            <v>94</v>
          </cell>
          <cell r="G30">
            <v>40</v>
          </cell>
          <cell r="H30">
            <v>12.24</v>
          </cell>
          <cell r="I30" t="str">
            <v>SE</v>
          </cell>
          <cell r="J30">
            <v>23.400000000000002</v>
          </cell>
          <cell r="K30">
            <v>0</v>
          </cell>
        </row>
        <row r="31">
          <cell r="B31">
            <v>28.014285714285712</v>
          </cell>
          <cell r="C31">
            <v>33.799999999999997</v>
          </cell>
          <cell r="D31">
            <v>23.2</v>
          </cell>
          <cell r="E31">
            <v>68.61904761904762</v>
          </cell>
          <cell r="F31">
            <v>89</v>
          </cell>
          <cell r="G31">
            <v>46</v>
          </cell>
          <cell r="H31">
            <v>15.120000000000001</v>
          </cell>
          <cell r="I31" t="str">
            <v>SE</v>
          </cell>
          <cell r="J31">
            <v>29.52</v>
          </cell>
          <cell r="K31">
            <v>0</v>
          </cell>
        </row>
        <row r="32">
          <cell r="B32">
            <v>28.458823529411763</v>
          </cell>
          <cell r="C32">
            <v>32.799999999999997</v>
          </cell>
          <cell r="D32">
            <v>24.2</v>
          </cell>
          <cell r="E32">
            <v>72.941176470588232</v>
          </cell>
          <cell r="F32">
            <v>91</v>
          </cell>
          <cell r="G32">
            <v>54</v>
          </cell>
          <cell r="H32">
            <v>14.04</v>
          </cell>
          <cell r="I32" t="str">
            <v>L</v>
          </cell>
          <cell r="J32">
            <v>38.519999999999996</v>
          </cell>
          <cell r="K32">
            <v>0</v>
          </cell>
        </row>
        <row r="33">
          <cell r="B33">
            <v>29.381250000000001</v>
          </cell>
          <cell r="C33">
            <v>34</v>
          </cell>
          <cell r="D33">
            <v>23.9</v>
          </cell>
          <cell r="E33">
            <v>73.8125</v>
          </cell>
          <cell r="F33">
            <v>96</v>
          </cell>
          <cell r="G33">
            <v>52</v>
          </cell>
          <cell r="H33">
            <v>16.2</v>
          </cell>
          <cell r="I33" t="str">
            <v>L</v>
          </cell>
          <cell r="J33">
            <v>27</v>
          </cell>
          <cell r="K33">
            <v>0</v>
          </cell>
        </row>
        <row r="34">
          <cell r="B34">
            <v>28.811764705882354</v>
          </cell>
          <cell r="C34">
            <v>33.200000000000003</v>
          </cell>
          <cell r="D34">
            <v>24.5</v>
          </cell>
          <cell r="E34">
            <v>77.470588235294116</v>
          </cell>
          <cell r="F34">
            <v>95</v>
          </cell>
          <cell r="G34">
            <v>54</v>
          </cell>
          <cell r="H34">
            <v>10.8</v>
          </cell>
          <cell r="I34" t="str">
            <v>NE</v>
          </cell>
          <cell r="J34">
            <v>21.240000000000002</v>
          </cell>
          <cell r="K34">
            <v>0</v>
          </cell>
        </row>
        <row r="35">
          <cell r="B35">
            <v>29.81666666666667</v>
          </cell>
          <cell r="C35">
            <v>35</v>
          </cell>
          <cell r="D35">
            <v>23.6</v>
          </cell>
          <cell r="E35">
            <v>73.277777777777771</v>
          </cell>
          <cell r="F35">
            <v>96</v>
          </cell>
          <cell r="G35">
            <v>46</v>
          </cell>
          <cell r="H35">
            <v>10.08</v>
          </cell>
          <cell r="I35" t="str">
            <v>NE</v>
          </cell>
          <cell r="J35">
            <v>38.159999999999997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25.841666666666669</v>
          </cell>
          <cell r="C5">
            <v>32.1</v>
          </cell>
          <cell r="D5">
            <v>20.9</v>
          </cell>
          <cell r="E5">
            <v>80.916666666666671</v>
          </cell>
          <cell r="F5">
            <v>89</v>
          </cell>
          <cell r="G5">
            <v>67</v>
          </cell>
          <cell r="H5">
            <v>7.5600000000000005</v>
          </cell>
          <cell r="I5" t="str">
            <v>NE</v>
          </cell>
          <cell r="J5">
            <v>18.720000000000002</v>
          </cell>
          <cell r="K5">
            <v>0</v>
          </cell>
        </row>
        <row r="6">
          <cell r="B6">
            <v>27.425000000000001</v>
          </cell>
          <cell r="C6">
            <v>33.799999999999997</v>
          </cell>
          <cell r="D6">
            <v>21.2</v>
          </cell>
          <cell r="E6">
            <v>70.791666666666671</v>
          </cell>
          <cell r="F6">
            <v>85</v>
          </cell>
          <cell r="G6">
            <v>50</v>
          </cell>
          <cell r="H6">
            <v>11.879999999999999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26.895833333333329</v>
          </cell>
          <cell r="C7">
            <v>34</v>
          </cell>
          <cell r="D7">
            <v>19.2</v>
          </cell>
          <cell r="E7">
            <v>64.375</v>
          </cell>
          <cell r="F7">
            <v>82</v>
          </cell>
          <cell r="G7">
            <v>47</v>
          </cell>
          <cell r="H7">
            <v>9.3600000000000012</v>
          </cell>
          <cell r="I7" t="str">
            <v>L</v>
          </cell>
          <cell r="J7">
            <v>21.96</v>
          </cell>
          <cell r="K7">
            <v>0</v>
          </cell>
        </row>
        <row r="8">
          <cell r="B8">
            <v>27.245833333333334</v>
          </cell>
          <cell r="C8">
            <v>33.5</v>
          </cell>
          <cell r="D8">
            <v>22.3</v>
          </cell>
          <cell r="E8">
            <v>70.333333333333329</v>
          </cell>
          <cell r="F8">
            <v>82</v>
          </cell>
          <cell r="G8">
            <v>58</v>
          </cell>
          <cell r="H8">
            <v>14.4</v>
          </cell>
          <cell r="I8" t="str">
            <v>NE</v>
          </cell>
          <cell r="J8">
            <v>31.319999999999997</v>
          </cell>
          <cell r="K8">
            <v>0</v>
          </cell>
        </row>
        <row r="9">
          <cell r="B9">
            <v>26.612500000000001</v>
          </cell>
          <cell r="C9">
            <v>32.5</v>
          </cell>
          <cell r="D9">
            <v>23.8</v>
          </cell>
          <cell r="E9">
            <v>74.583333333333329</v>
          </cell>
          <cell r="F9">
            <v>82</v>
          </cell>
          <cell r="G9">
            <v>65</v>
          </cell>
          <cell r="H9">
            <v>16.559999999999999</v>
          </cell>
          <cell r="I9" t="str">
            <v>NE</v>
          </cell>
          <cell r="J9">
            <v>39.24</v>
          </cell>
          <cell r="K9">
            <v>0</v>
          </cell>
        </row>
        <row r="10">
          <cell r="B10">
            <v>25.841666666666669</v>
          </cell>
          <cell r="C10">
            <v>32.200000000000003</v>
          </cell>
          <cell r="D10">
            <v>23.2</v>
          </cell>
          <cell r="E10">
            <v>78.166666666666671</v>
          </cell>
          <cell r="F10">
            <v>86</v>
          </cell>
          <cell r="G10">
            <v>65</v>
          </cell>
          <cell r="H10">
            <v>19.440000000000001</v>
          </cell>
          <cell r="I10" t="str">
            <v>NE</v>
          </cell>
          <cell r="J10">
            <v>35.64</v>
          </cell>
          <cell r="K10">
            <v>5.8</v>
          </cell>
        </row>
        <row r="11">
          <cell r="B11">
            <v>26.008333333333336</v>
          </cell>
          <cell r="C11">
            <v>32.799999999999997</v>
          </cell>
          <cell r="D11">
            <v>23</v>
          </cell>
          <cell r="E11">
            <v>77.791666666666671</v>
          </cell>
          <cell r="F11">
            <v>85</v>
          </cell>
          <cell r="G11">
            <v>63</v>
          </cell>
          <cell r="H11">
            <v>28.08</v>
          </cell>
          <cell r="I11" t="str">
            <v>NE</v>
          </cell>
          <cell r="J11">
            <v>56.519999999999996</v>
          </cell>
          <cell r="K11">
            <v>29.2</v>
          </cell>
        </row>
        <row r="12">
          <cell r="B12">
            <v>26.983333333333334</v>
          </cell>
          <cell r="C12">
            <v>33</v>
          </cell>
          <cell r="D12">
            <v>22.8</v>
          </cell>
          <cell r="E12">
            <v>76.166666666666671</v>
          </cell>
          <cell r="F12">
            <v>86</v>
          </cell>
          <cell r="G12">
            <v>62</v>
          </cell>
          <cell r="H12">
            <v>20.16</v>
          </cell>
          <cell r="I12" t="str">
            <v>NE</v>
          </cell>
          <cell r="J12">
            <v>39.24</v>
          </cell>
          <cell r="K12">
            <v>0.2</v>
          </cell>
        </row>
        <row r="13">
          <cell r="B13">
            <v>25.979166666666661</v>
          </cell>
          <cell r="C13">
            <v>30</v>
          </cell>
          <cell r="D13">
            <v>22.8</v>
          </cell>
          <cell r="E13">
            <v>79</v>
          </cell>
          <cell r="F13">
            <v>85</v>
          </cell>
          <cell r="G13">
            <v>69</v>
          </cell>
          <cell r="H13">
            <v>9.3600000000000012</v>
          </cell>
          <cell r="I13" t="str">
            <v>NE</v>
          </cell>
          <cell r="J13">
            <v>23.759999999999998</v>
          </cell>
          <cell r="K13">
            <v>3.6000000000000005</v>
          </cell>
        </row>
        <row r="14">
          <cell r="B14">
            <v>25.720833333333335</v>
          </cell>
          <cell r="C14">
            <v>32</v>
          </cell>
          <cell r="D14">
            <v>21</v>
          </cell>
          <cell r="E14">
            <v>80.041666666666671</v>
          </cell>
          <cell r="F14">
            <v>89</v>
          </cell>
          <cell r="G14">
            <v>66</v>
          </cell>
          <cell r="H14">
            <v>11.879999999999999</v>
          </cell>
          <cell r="I14" t="str">
            <v>S</v>
          </cell>
          <cell r="J14">
            <v>30.240000000000002</v>
          </cell>
          <cell r="K14">
            <v>0.2</v>
          </cell>
        </row>
        <row r="15">
          <cell r="B15">
            <v>25.895833333333332</v>
          </cell>
          <cell r="C15">
            <v>32.1</v>
          </cell>
          <cell r="D15">
            <v>21.7</v>
          </cell>
          <cell r="E15">
            <v>77.958333333333329</v>
          </cell>
          <cell r="F15">
            <v>88</v>
          </cell>
          <cell r="G15">
            <v>67</v>
          </cell>
          <cell r="H15">
            <v>16.2</v>
          </cell>
          <cell r="I15" t="str">
            <v>NE</v>
          </cell>
          <cell r="J15">
            <v>31.319999999999997</v>
          </cell>
          <cell r="K15">
            <v>0</v>
          </cell>
        </row>
        <row r="16">
          <cell r="B16">
            <v>24.887499999999999</v>
          </cell>
          <cell r="C16">
            <v>30.6</v>
          </cell>
          <cell r="D16">
            <v>22.2</v>
          </cell>
          <cell r="E16">
            <v>82.958333333333329</v>
          </cell>
          <cell r="F16">
            <v>87</v>
          </cell>
          <cell r="G16">
            <v>74</v>
          </cell>
          <cell r="H16">
            <v>10.44</v>
          </cell>
          <cell r="I16" t="str">
            <v>NE</v>
          </cell>
          <cell r="J16">
            <v>39.6</v>
          </cell>
          <cell r="K16">
            <v>6.0000000000000009</v>
          </cell>
        </row>
        <row r="17">
          <cell r="B17">
            <v>24.995833333333334</v>
          </cell>
          <cell r="C17">
            <v>30.1</v>
          </cell>
          <cell r="D17">
            <v>22.4</v>
          </cell>
          <cell r="E17">
            <v>84.875</v>
          </cell>
          <cell r="F17">
            <v>90</v>
          </cell>
          <cell r="G17">
            <v>77</v>
          </cell>
          <cell r="H17">
            <v>13.32</v>
          </cell>
          <cell r="I17" t="str">
            <v>N</v>
          </cell>
          <cell r="J17">
            <v>38.519999999999996</v>
          </cell>
          <cell r="K17">
            <v>21</v>
          </cell>
        </row>
        <row r="18">
          <cell r="B18">
            <v>25.733333333333331</v>
          </cell>
          <cell r="C18">
            <v>31.3</v>
          </cell>
          <cell r="D18">
            <v>22.5</v>
          </cell>
          <cell r="E18">
            <v>84.875</v>
          </cell>
          <cell r="F18">
            <v>90</v>
          </cell>
          <cell r="G18">
            <v>76</v>
          </cell>
          <cell r="H18">
            <v>12.96</v>
          </cell>
          <cell r="I18" t="str">
            <v>NE</v>
          </cell>
          <cell r="J18">
            <v>39.96</v>
          </cell>
          <cell r="K18">
            <v>8</v>
          </cell>
        </row>
        <row r="19">
          <cell r="B19">
            <v>24.066666666666666</v>
          </cell>
          <cell r="C19">
            <v>27.2</v>
          </cell>
          <cell r="D19">
            <v>22.9</v>
          </cell>
          <cell r="E19">
            <v>87.291666666666671</v>
          </cell>
          <cell r="F19">
            <v>90</v>
          </cell>
          <cell r="G19">
            <v>82</v>
          </cell>
          <cell r="H19">
            <v>13.68</v>
          </cell>
          <cell r="I19" t="str">
            <v>NE</v>
          </cell>
          <cell r="J19">
            <v>25.92</v>
          </cell>
          <cell r="K19">
            <v>27.6</v>
          </cell>
        </row>
        <row r="20">
          <cell r="B20">
            <v>24.665217391304349</v>
          </cell>
          <cell r="C20">
            <v>29.6</v>
          </cell>
          <cell r="D20">
            <v>22.1</v>
          </cell>
          <cell r="E20">
            <v>85.913043478260875</v>
          </cell>
          <cell r="F20">
            <v>90</v>
          </cell>
          <cell r="G20">
            <v>77</v>
          </cell>
          <cell r="H20">
            <v>8.2799999999999994</v>
          </cell>
          <cell r="I20" t="str">
            <v>N</v>
          </cell>
          <cell r="J20">
            <v>20.52</v>
          </cell>
          <cell r="K20">
            <v>11.8</v>
          </cell>
        </row>
        <row r="21">
          <cell r="B21">
            <v>25.745833333333334</v>
          </cell>
          <cell r="C21">
            <v>30.2</v>
          </cell>
          <cell r="D21">
            <v>22.6</v>
          </cell>
          <cell r="E21">
            <v>84.625</v>
          </cell>
          <cell r="F21">
            <v>90</v>
          </cell>
          <cell r="G21">
            <v>75</v>
          </cell>
          <cell r="H21">
            <v>14.76</v>
          </cell>
          <cell r="I21" t="str">
            <v>NE</v>
          </cell>
          <cell r="J21">
            <v>44.64</v>
          </cell>
          <cell r="K21">
            <v>1</v>
          </cell>
        </row>
        <row r="22">
          <cell r="B22">
            <v>24.287499999999998</v>
          </cell>
          <cell r="C22">
            <v>27.7</v>
          </cell>
          <cell r="D22">
            <v>22.7</v>
          </cell>
          <cell r="E22">
            <v>85.916666666666671</v>
          </cell>
          <cell r="F22">
            <v>90</v>
          </cell>
          <cell r="G22">
            <v>81</v>
          </cell>
          <cell r="H22">
            <v>13.32</v>
          </cell>
          <cell r="I22" t="str">
            <v>NE</v>
          </cell>
          <cell r="J22">
            <v>31.680000000000003</v>
          </cell>
          <cell r="K22">
            <v>2.4000000000000004</v>
          </cell>
        </row>
        <row r="23">
          <cell r="B23">
            <v>26.165217391304346</v>
          </cell>
          <cell r="C23">
            <v>30.8</v>
          </cell>
          <cell r="D23">
            <v>22.1</v>
          </cell>
          <cell r="E23">
            <v>83.782608695652172</v>
          </cell>
          <cell r="F23">
            <v>91</v>
          </cell>
          <cell r="G23">
            <v>72</v>
          </cell>
          <cell r="H23">
            <v>11.16</v>
          </cell>
          <cell r="I23" t="str">
            <v>NE</v>
          </cell>
          <cell r="J23">
            <v>36.36</v>
          </cell>
          <cell r="K23">
            <v>3.6000000000000005</v>
          </cell>
        </row>
        <row r="24">
          <cell r="B24">
            <v>23.422727272727272</v>
          </cell>
          <cell r="C24">
            <v>28.3</v>
          </cell>
          <cell r="D24">
            <v>20.2</v>
          </cell>
          <cell r="E24">
            <v>85.727272727272734</v>
          </cell>
          <cell r="F24">
            <v>90</v>
          </cell>
          <cell r="G24">
            <v>77</v>
          </cell>
          <cell r="H24">
            <v>20.88</v>
          </cell>
          <cell r="I24" t="str">
            <v>NE</v>
          </cell>
          <cell r="J24">
            <v>76.680000000000007</v>
          </cell>
          <cell r="K24">
            <v>7.0000000000000009</v>
          </cell>
        </row>
        <row r="25">
          <cell r="B25">
            <v>21.5</v>
          </cell>
          <cell r="C25">
            <v>25.7</v>
          </cell>
          <cell r="D25">
            <v>19</v>
          </cell>
          <cell r="E25">
            <v>86.86363636363636</v>
          </cell>
          <cell r="F25">
            <v>90</v>
          </cell>
          <cell r="G25">
            <v>80</v>
          </cell>
          <cell r="H25">
            <v>10.44</v>
          </cell>
          <cell r="I25" t="str">
            <v>S</v>
          </cell>
          <cell r="J25">
            <v>22.68</v>
          </cell>
          <cell r="K25">
            <v>0.2</v>
          </cell>
        </row>
        <row r="26">
          <cell r="B26">
            <v>24.09090909090909</v>
          </cell>
          <cell r="C26">
            <v>30.5</v>
          </cell>
          <cell r="D26">
            <v>18.2</v>
          </cell>
          <cell r="E26">
            <v>79.909090909090907</v>
          </cell>
          <cell r="F26">
            <v>90</v>
          </cell>
          <cell r="G26">
            <v>63</v>
          </cell>
          <cell r="H26">
            <v>11.879999999999999</v>
          </cell>
          <cell r="I26" t="str">
            <v>NE</v>
          </cell>
          <cell r="J26">
            <v>25.56</v>
          </cell>
          <cell r="K26">
            <v>0</v>
          </cell>
        </row>
        <row r="27">
          <cell r="B27">
            <v>26.200000000000006</v>
          </cell>
          <cell r="C27">
            <v>32.200000000000003</v>
          </cell>
          <cell r="D27">
            <v>18.2</v>
          </cell>
          <cell r="E27">
            <v>70.900000000000006</v>
          </cell>
          <cell r="F27">
            <v>86</v>
          </cell>
          <cell r="G27">
            <v>58</v>
          </cell>
          <cell r="H27">
            <v>11.16</v>
          </cell>
          <cell r="I27" t="str">
            <v>L</v>
          </cell>
          <cell r="J27">
            <v>23.759999999999998</v>
          </cell>
          <cell r="K27">
            <v>0</v>
          </cell>
        </row>
        <row r="28">
          <cell r="B28">
            <v>26.868421052631579</v>
          </cell>
          <cell r="C28">
            <v>32.700000000000003</v>
          </cell>
          <cell r="D28">
            <v>17.8</v>
          </cell>
          <cell r="E28">
            <v>66.94736842105263</v>
          </cell>
          <cell r="F28">
            <v>86</v>
          </cell>
          <cell r="G28">
            <v>55</v>
          </cell>
          <cell r="H28">
            <v>9.3600000000000012</v>
          </cell>
          <cell r="I28" t="str">
            <v>L</v>
          </cell>
          <cell r="J28">
            <v>19.079999999999998</v>
          </cell>
          <cell r="K28">
            <v>0</v>
          </cell>
        </row>
        <row r="29">
          <cell r="B29">
            <v>27.394444444444442</v>
          </cell>
          <cell r="C29">
            <v>33.700000000000003</v>
          </cell>
          <cell r="D29">
            <v>18.8</v>
          </cell>
          <cell r="E29">
            <v>62.555555555555557</v>
          </cell>
          <cell r="F29">
            <v>83</v>
          </cell>
          <cell r="G29">
            <v>52</v>
          </cell>
          <cell r="H29">
            <v>10.08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26.522222222222226</v>
          </cell>
          <cell r="C30">
            <v>33</v>
          </cell>
          <cell r="D30">
            <v>18.899999999999999</v>
          </cell>
          <cell r="E30">
            <v>69.555555555555557</v>
          </cell>
          <cell r="F30">
            <v>88</v>
          </cell>
          <cell r="G30">
            <v>53</v>
          </cell>
          <cell r="H30">
            <v>9</v>
          </cell>
          <cell r="I30" t="str">
            <v>S</v>
          </cell>
          <cell r="J30">
            <v>22.68</v>
          </cell>
          <cell r="K30">
            <v>0</v>
          </cell>
        </row>
        <row r="31">
          <cell r="B31">
            <v>27.394117647058827</v>
          </cell>
          <cell r="C31">
            <v>34.299999999999997</v>
          </cell>
          <cell r="D31">
            <v>18.899999999999999</v>
          </cell>
          <cell r="E31">
            <v>68.588235294117652</v>
          </cell>
          <cell r="F31">
            <v>86</v>
          </cell>
          <cell r="G31">
            <v>54</v>
          </cell>
          <cell r="H31">
            <v>10.08</v>
          </cell>
          <cell r="I31" t="str">
            <v>SE</v>
          </cell>
          <cell r="J31">
            <v>20.88</v>
          </cell>
          <cell r="K31">
            <v>0</v>
          </cell>
        </row>
        <row r="32">
          <cell r="B32">
            <v>28.875</v>
          </cell>
          <cell r="C32">
            <v>33.6</v>
          </cell>
          <cell r="D32">
            <v>21.4</v>
          </cell>
          <cell r="E32">
            <v>67.1875</v>
          </cell>
          <cell r="F32">
            <v>84</v>
          </cell>
          <cell r="G32">
            <v>58</v>
          </cell>
          <cell r="H32">
            <v>15.840000000000002</v>
          </cell>
          <cell r="I32" t="str">
            <v>L</v>
          </cell>
          <cell r="J32">
            <v>30.6</v>
          </cell>
          <cell r="K32">
            <v>0</v>
          </cell>
        </row>
        <row r="33">
          <cell r="B33">
            <v>27.911764705882351</v>
          </cell>
          <cell r="C33">
            <v>32.799999999999997</v>
          </cell>
          <cell r="D33">
            <v>21.7</v>
          </cell>
          <cell r="E33">
            <v>66.411764705882348</v>
          </cell>
          <cell r="F33">
            <v>82</v>
          </cell>
          <cell r="G33">
            <v>54</v>
          </cell>
          <cell r="H33">
            <v>17.28</v>
          </cell>
          <cell r="I33" t="str">
            <v>L</v>
          </cell>
          <cell r="J33">
            <v>35.28</v>
          </cell>
          <cell r="K33">
            <v>0</v>
          </cell>
        </row>
        <row r="34">
          <cell r="B34">
            <v>28.181249999999999</v>
          </cell>
          <cell r="C34">
            <v>33.6</v>
          </cell>
          <cell r="D34">
            <v>20.100000000000001</v>
          </cell>
          <cell r="E34">
            <v>64.9375</v>
          </cell>
          <cell r="F34">
            <v>81</v>
          </cell>
          <cell r="G34">
            <v>53</v>
          </cell>
          <cell r="H34">
            <v>13.68</v>
          </cell>
          <cell r="I34" t="str">
            <v>NE</v>
          </cell>
          <cell r="J34">
            <v>31.680000000000003</v>
          </cell>
          <cell r="K34">
            <v>0</v>
          </cell>
        </row>
        <row r="35">
          <cell r="B35">
            <v>27.150000000000002</v>
          </cell>
          <cell r="C35">
            <v>32.4</v>
          </cell>
          <cell r="D35">
            <v>19.2</v>
          </cell>
          <cell r="E35">
            <v>65.6875</v>
          </cell>
          <cell r="F35">
            <v>83</v>
          </cell>
          <cell r="G35">
            <v>56</v>
          </cell>
          <cell r="H35">
            <v>11.520000000000001</v>
          </cell>
          <cell r="I35" t="str">
            <v>NE</v>
          </cell>
          <cell r="J35">
            <v>23.400000000000002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28.022222222222222</v>
          </cell>
          <cell r="C5">
            <v>31.2</v>
          </cell>
          <cell r="D5">
            <v>23</v>
          </cell>
          <cell r="E5">
            <v>68</v>
          </cell>
          <cell r="F5">
            <v>92</v>
          </cell>
          <cell r="G5">
            <v>51</v>
          </cell>
          <cell r="H5">
            <v>16.920000000000002</v>
          </cell>
          <cell r="I5" t="str">
            <v>NO</v>
          </cell>
          <cell r="J5">
            <v>37.440000000000005</v>
          </cell>
          <cell r="K5">
            <v>0.2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27.274999999999999</v>
          </cell>
          <cell r="C7">
            <v>30.2</v>
          </cell>
          <cell r="D7">
            <v>22.6</v>
          </cell>
          <cell r="E7">
            <v>73.5</v>
          </cell>
          <cell r="F7">
            <v>94</v>
          </cell>
          <cell r="G7">
            <v>57</v>
          </cell>
          <cell r="H7">
            <v>7.5600000000000005</v>
          </cell>
          <cell r="I7" t="str">
            <v>S</v>
          </cell>
          <cell r="J7">
            <v>37.440000000000005</v>
          </cell>
          <cell r="K7">
            <v>14.2</v>
          </cell>
        </row>
        <row r="8">
          <cell r="B8">
            <v>27.824999999999996</v>
          </cell>
          <cell r="C8">
            <v>30.9</v>
          </cell>
          <cell r="D8">
            <v>23.2</v>
          </cell>
          <cell r="E8">
            <v>70.625</v>
          </cell>
          <cell r="F8">
            <v>90</v>
          </cell>
          <cell r="G8">
            <v>56</v>
          </cell>
          <cell r="H8">
            <v>20.16</v>
          </cell>
          <cell r="I8" t="str">
            <v>NE</v>
          </cell>
          <cell r="J8">
            <v>45.36</v>
          </cell>
          <cell r="K8">
            <v>0</v>
          </cell>
        </row>
        <row r="9">
          <cell r="B9">
            <v>29.116666666666664</v>
          </cell>
          <cell r="C9">
            <v>31.7</v>
          </cell>
          <cell r="D9">
            <v>24</v>
          </cell>
          <cell r="E9">
            <v>60.083333333333336</v>
          </cell>
          <cell r="F9">
            <v>81</v>
          </cell>
          <cell r="G9">
            <v>49</v>
          </cell>
          <cell r="H9">
            <v>13.32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30.299999999999997</v>
          </cell>
          <cell r="C10">
            <v>32.700000000000003</v>
          </cell>
          <cell r="D10">
            <v>25.2</v>
          </cell>
          <cell r="E10">
            <v>56.083333333333336</v>
          </cell>
          <cell r="F10">
            <v>80</v>
          </cell>
          <cell r="G10">
            <v>42</v>
          </cell>
          <cell r="H10">
            <v>11.16</v>
          </cell>
          <cell r="I10" t="str">
            <v>N</v>
          </cell>
          <cell r="J10">
            <v>27</v>
          </cell>
          <cell r="K10">
            <v>0</v>
          </cell>
        </row>
        <row r="11">
          <cell r="B11">
            <v>27.573684210526313</v>
          </cell>
          <cell r="C11">
            <v>32.5</v>
          </cell>
          <cell r="D11">
            <v>22.7</v>
          </cell>
          <cell r="E11">
            <v>67.526315789473685</v>
          </cell>
          <cell r="F11">
            <v>89</v>
          </cell>
          <cell r="G11">
            <v>43</v>
          </cell>
          <cell r="H11">
            <v>1.8</v>
          </cell>
          <cell r="I11" t="str">
            <v>N</v>
          </cell>
          <cell r="J11">
            <v>29.16</v>
          </cell>
          <cell r="K11">
            <v>0.2</v>
          </cell>
        </row>
        <row r="12">
          <cell r="B12">
            <v>29.099999999999994</v>
          </cell>
          <cell r="C12">
            <v>34.1</v>
          </cell>
          <cell r="D12">
            <v>23.3</v>
          </cell>
          <cell r="E12">
            <v>62.352941176470587</v>
          </cell>
          <cell r="F12">
            <v>87</v>
          </cell>
          <cell r="G12">
            <v>39</v>
          </cell>
          <cell r="H12">
            <v>3.6</v>
          </cell>
          <cell r="I12" t="str">
            <v>NE</v>
          </cell>
          <cell r="J12">
            <v>27.720000000000002</v>
          </cell>
          <cell r="K12">
            <v>0</v>
          </cell>
        </row>
        <row r="13">
          <cell r="B13">
            <v>26.389473684210525</v>
          </cell>
          <cell r="C13">
            <v>34</v>
          </cell>
          <cell r="D13">
            <v>23.1</v>
          </cell>
          <cell r="E13">
            <v>75.10526315789474</v>
          </cell>
          <cell r="F13">
            <v>93</v>
          </cell>
          <cell r="G13">
            <v>43</v>
          </cell>
          <cell r="H13">
            <v>22.68</v>
          </cell>
          <cell r="I13" t="str">
            <v>SO</v>
          </cell>
          <cell r="J13">
            <v>57.6</v>
          </cell>
          <cell r="K13">
            <v>0.2</v>
          </cell>
        </row>
        <row r="14">
          <cell r="B14">
            <v>26.252173913043475</v>
          </cell>
          <cell r="C14">
            <v>33.4</v>
          </cell>
          <cell r="D14">
            <v>21.2</v>
          </cell>
          <cell r="E14">
            <v>75.521739130434781</v>
          </cell>
          <cell r="F14">
            <v>93</v>
          </cell>
          <cell r="G14">
            <v>43</v>
          </cell>
          <cell r="H14">
            <v>0.36000000000000004</v>
          </cell>
          <cell r="I14" t="str">
            <v>S</v>
          </cell>
          <cell r="J14">
            <v>29.16</v>
          </cell>
          <cell r="K14">
            <v>0</v>
          </cell>
        </row>
        <row r="15">
          <cell r="B15">
            <v>26.562499999999996</v>
          </cell>
          <cell r="C15">
            <v>32.4</v>
          </cell>
          <cell r="D15">
            <v>21.7</v>
          </cell>
          <cell r="E15">
            <v>69.875</v>
          </cell>
          <cell r="F15">
            <v>92</v>
          </cell>
          <cell r="G15">
            <v>42</v>
          </cell>
          <cell r="H15">
            <v>1.08</v>
          </cell>
          <cell r="I15" t="str">
            <v>SE</v>
          </cell>
          <cell r="J15">
            <v>31.680000000000003</v>
          </cell>
          <cell r="K15">
            <v>0</v>
          </cell>
        </row>
        <row r="16">
          <cell r="B16">
            <v>27.108333333333331</v>
          </cell>
          <cell r="C16">
            <v>33.200000000000003</v>
          </cell>
          <cell r="D16">
            <v>22.5</v>
          </cell>
          <cell r="E16">
            <v>71.291666666666671</v>
          </cell>
          <cell r="F16">
            <v>92</v>
          </cell>
          <cell r="G16">
            <v>46</v>
          </cell>
          <cell r="H16">
            <v>0.72000000000000008</v>
          </cell>
          <cell r="I16" t="str">
            <v>L</v>
          </cell>
          <cell r="J16">
            <v>38.880000000000003</v>
          </cell>
          <cell r="K16">
            <v>1</v>
          </cell>
        </row>
        <row r="17">
          <cell r="B17">
            <v>25.979166666666661</v>
          </cell>
          <cell r="C17">
            <v>33.1</v>
          </cell>
          <cell r="D17">
            <v>22.4</v>
          </cell>
          <cell r="E17">
            <v>75.208333333333329</v>
          </cell>
          <cell r="F17">
            <v>92</v>
          </cell>
          <cell r="G17">
            <v>40</v>
          </cell>
          <cell r="H17">
            <v>3.24</v>
          </cell>
          <cell r="I17" t="str">
            <v>N</v>
          </cell>
          <cell r="J17">
            <v>46.800000000000004</v>
          </cell>
          <cell r="K17">
            <v>0.2</v>
          </cell>
        </row>
        <row r="18">
          <cell r="B18">
            <v>26.375</v>
          </cell>
          <cell r="C18">
            <v>32.299999999999997</v>
          </cell>
          <cell r="D18">
            <v>23.7</v>
          </cell>
          <cell r="E18">
            <v>76.583333333333329</v>
          </cell>
          <cell r="F18">
            <v>92</v>
          </cell>
          <cell r="G18">
            <v>49</v>
          </cell>
          <cell r="H18">
            <v>13.68</v>
          </cell>
          <cell r="I18" t="str">
            <v>N</v>
          </cell>
          <cell r="J18">
            <v>44.28</v>
          </cell>
          <cell r="K18">
            <v>0</v>
          </cell>
        </row>
        <row r="19">
          <cell r="B19">
            <v>26</v>
          </cell>
          <cell r="C19">
            <v>33.1</v>
          </cell>
          <cell r="D19">
            <v>23</v>
          </cell>
          <cell r="E19">
            <v>79.416666666666671</v>
          </cell>
          <cell r="F19">
            <v>92</v>
          </cell>
          <cell r="G19">
            <v>44</v>
          </cell>
          <cell r="H19">
            <v>31.680000000000003</v>
          </cell>
          <cell r="I19" t="str">
            <v>SO</v>
          </cell>
          <cell r="J19">
            <v>49.680000000000007</v>
          </cell>
          <cell r="K19">
            <v>5</v>
          </cell>
        </row>
        <row r="20">
          <cell r="B20">
            <v>25.737499999999997</v>
          </cell>
          <cell r="C20">
            <v>31.4</v>
          </cell>
          <cell r="D20">
            <v>22.4</v>
          </cell>
          <cell r="E20">
            <v>79.25</v>
          </cell>
          <cell r="F20">
            <v>94</v>
          </cell>
          <cell r="G20">
            <v>53</v>
          </cell>
          <cell r="H20">
            <v>0</v>
          </cell>
          <cell r="I20" t="str">
            <v>NE</v>
          </cell>
          <cell r="J20">
            <v>14.4</v>
          </cell>
          <cell r="K20">
            <v>4.6000000000000005</v>
          </cell>
        </row>
        <row r="21">
          <cell r="B21">
            <v>27.404166666666665</v>
          </cell>
          <cell r="C21">
            <v>34.299999999999997</v>
          </cell>
          <cell r="D21">
            <v>22.8</v>
          </cell>
          <cell r="E21">
            <v>74.083333333333329</v>
          </cell>
          <cell r="F21">
            <v>93</v>
          </cell>
          <cell r="G21">
            <v>42</v>
          </cell>
          <cell r="H21">
            <v>7.5600000000000005</v>
          </cell>
          <cell r="I21" t="str">
            <v>SO</v>
          </cell>
          <cell r="J21">
            <v>22.32</v>
          </cell>
          <cell r="K21">
            <v>0</v>
          </cell>
        </row>
        <row r="22">
          <cell r="B22">
            <v>26.166666666666661</v>
          </cell>
          <cell r="C22">
            <v>33.5</v>
          </cell>
          <cell r="D22">
            <v>22.9</v>
          </cell>
          <cell r="E22">
            <v>80.041666666666671</v>
          </cell>
          <cell r="F22">
            <v>94</v>
          </cell>
          <cell r="G22">
            <v>47</v>
          </cell>
          <cell r="H22">
            <v>25.92</v>
          </cell>
          <cell r="I22" t="str">
            <v>SO</v>
          </cell>
          <cell r="J22">
            <v>46.800000000000004</v>
          </cell>
          <cell r="K22">
            <v>16.399999999999999</v>
          </cell>
        </row>
        <row r="23">
          <cell r="B23">
            <v>28.155555555555555</v>
          </cell>
          <cell r="C23">
            <v>33</v>
          </cell>
          <cell r="D23">
            <v>23.3</v>
          </cell>
          <cell r="E23">
            <v>72.055555555555557</v>
          </cell>
          <cell r="F23">
            <v>95</v>
          </cell>
          <cell r="G23">
            <v>45</v>
          </cell>
          <cell r="H23">
            <v>6.12</v>
          </cell>
          <cell r="I23" t="str">
            <v>O</v>
          </cell>
          <cell r="J23">
            <v>19.8</v>
          </cell>
          <cell r="K23">
            <v>0.4</v>
          </cell>
        </row>
        <row r="24">
          <cell r="B24">
            <v>25.523809523809526</v>
          </cell>
          <cell r="C24">
            <v>31.8</v>
          </cell>
          <cell r="D24">
            <v>21.9</v>
          </cell>
          <cell r="E24">
            <v>83.904761904761898</v>
          </cell>
          <cell r="F24">
            <v>95</v>
          </cell>
          <cell r="G24">
            <v>61</v>
          </cell>
          <cell r="H24">
            <v>16.920000000000002</v>
          </cell>
          <cell r="I24" t="str">
            <v>S</v>
          </cell>
          <cell r="J24">
            <v>58.32</v>
          </cell>
          <cell r="K24">
            <v>34.20000000000001</v>
          </cell>
        </row>
        <row r="25">
          <cell r="B25">
            <v>25.383333333333329</v>
          </cell>
          <cell r="C25">
            <v>28.1</v>
          </cell>
          <cell r="D25">
            <v>21.6</v>
          </cell>
          <cell r="E25">
            <v>75.083333333333329</v>
          </cell>
          <cell r="F25">
            <v>92</v>
          </cell>
          <cell r="G25">
            <v>61</v>
          </cell>
          <cell r="H25">
            <v>9.7200000000000006</v>
          </cell>
          <cell r="I25" t="str">
            <v>SO</v>
          </cell>
          <cell r="J25">
            <v>27.720000000000002</v>
          </cell>
          <cell r="K25">
            <v>0.6</v>
          </cell>
        </row>
        <row r="26">
          <cell r="B26">
            <v>24.206666666666667</v>
          </cell>
          <cell r="C26">
            <v>27.7</v>
          </cell>
          <cell r="D26">
            <v>20</v>
          </cell>
          <cell r="E26">
            <v>76.466666666666669</v>
          </cell>
          <cell r="F26">
            <v>93</v>
          </cell>
          <cell r="G26">
            <v>61</v>
          </cell>
          <cell r="H26">
            <v>0.36000000000000004</v>
          </cell>
          <cell r="I26" t="str">
            <v>S</v>
          </cell>
          <cell r="J26">
            <v>24.12</v>
          </cell>
          <cell r="K26">
            <v>0.4</v>
          </cell>
        </row>
        <row r="27">
          <cell r="B27">
            <v>26.706249999999997</v>
          </cell>
          <cell r="C27">
            <v>30.6</v>
          </cell>
          <cell r="D27">
            <v>21.3</v>
          </cell>
          <cell r="E27">
            <v>68.9375</v>
          </cell>
          <cell r="F27">
            <v>92</v>
          </cell>
          <cell r="G27">
            <v>48</v>
          </cell>
          <cell r="H27">
            <v>5.4</v>
          </cell>
          <cell r="I27" t="str">
            <v>SE</v>
          </cell>
          <cell r="J27">
            <v>22.68</v>
          </cell>
          <cell r="K27">
            <v>0</v>
          </cell>
        </row>
        <row r="28">
          <cell r="B28">
            <v>28.175000000000001</v>
          </cell>
          <cell r="C28">
            <v>33.299999999999997</v>
          </cell>
          <cell r="D28">
            <v>23.2</v>
          </cell>
          <cell r="E28">
            <v>63.125</v>
          </cell>
          <cell r="F28">
            <v>85</v>
          </cell>
          <cell r="G28">
            <v>43</v>
          </cell>
          <cell r="H28">
            <v>0</v>
          </cell>
          <cell r="I28" t="str">
            <v>S</v>
          </cell>
          <cell r="J28">
            <v>12.96</v>
          </cell>
          <cell r="K28">
            <v>0</v>
          </cell>
        </row>
        <row r="29">
          <cell r="B29">
            <v>26.781818181818178</v>
          </cell>
          <cell r="C29">
            <v>32.6</v>
          </cell>
          <cell r="D29">
            <v>20.7</v>
          </cell>
          <cell r="E29">
            <v>68.681818181818187</v>
          </cell>
          <cell r="F29">
            <v>92</v>
          </cell>
          <cell r="G29">
            <v>39</v>
          </cell>
          <cell r="H29">
            <v>2.16</v>
          </cell>
          <cell r="I29" t="str">
            <v>S</v>
          </cell>
          <cell r="J29">
            <v>16.2</v>
          </cell>
          <cell r="K29">
            <v>0</v>
          </cell>
        </row>
        <row r="30">
          <cell r="B30">
            <v>27.190909090909091</v>
          </cell>
          <cell r="C30">
            <v>33.200000000000003</v>
          </cell>
          <cell r="D30">
            <v>20.7</v>
          </cell>
          <cell r="E30">
            <v>66.909090909090907</v>
          </cell>
          <cell r="F30">
            <v>92</v>
          </cell>
          <cell r="G30">
            <v>40</v>
          </cell>
          <cell r="H30">
            <v>2.8800000000000003</v>
          </cell>
          <cell r="I30" t="str">
            <v>SO</v>
          </cell>
          <cell r="J30">
            <v>20.88</v>
          </cell>
          <cell r="K30">
            <v>0</v>
          </cell>
        </row>
        <row r="31">
          <cell r="B31">
            <v>26.854166666666668</v>
          </cell>
          <cell r="C31">
            <v>32.4</v>
          </cell>
          <cell r="D31">
            <v>21.8</v>
          </cell>
          <cell r="E31">
            <v>71.75</v>
          </cell>
          <cell r="F31">
            <v>93</v>
          </cell>
          <cell r="G31">
            <v>45</v>
          </cell>
          <cell r="H31">
            <v>7.9200000000000008</v>
          </cell>
          <cell r="I31" t="str">
            <v>S</v>
          </cell>
          <cell r="J31">
            <v>29.880000000000003</v>
          </cell>
          <cell r="K31">
            <v>0</v>
          </cell>
        </row>
        <row r="32">
          <cell r="B32">
            <v>26.224999999999998</v>
          </cell>
          <cell r="C32">
            <v>31.9</v>
          </cell>
          <cell r="D32">
            <v>22.9</v>
          </cell>
          <cell r="E32">
            <v>74.583333333333329</v>
          </cell>
          <cell r="F32">
            <v>93</v>
          </cell>
          <cell r="G32">
            <v>48</v>
          </cell>
          <cell r="H32">
            <v>0.72000000000000008</v>
          </cell>
          <cell r="I32" t="str">
            <v>NE</v>
          </cell>
          <cell r="J32">
            <v>25.56</v>
          </cell>
          <cell r="K32">
            <v>0</v>
          </cell>
        </row>
        <row r="33">
          <cell r="B33">
            <v>26.420833333333334</v>
          </cell>
          <cell r="C33">
            <v>32.799999999999997</v>
          </cell>
          <cell r="D33">
            <v>22.3</v>
          </cell>
          <cell r="E33">
            <v>70.083333333333329</v>
          </cell>
          <cell r="F33">
            <v>90</v>
          </cell>
          <cell r="G33">
            <v>41</v>
          </cell>
          <cell r="H33">
            <v>2.16</v>
          </cell>
          <cell r="I33" t="str">
            <v>SE</v>
          </cell>
          <cell r="J33">
            <v>20.52</v>
          </cell>
          <cell r="K33">
            <v>0</v>
          </cell>
        </row>
        <row r="34">
          <cell r="B34">
            <v>26.441666666666674</v>
          </cell>
          <cell r="C34">
            <v>33</v>
          </cell>
          <cell r="D34">
            <v>20.7</v>
          </cell>
          <cell r="E34">
            <v>64.333333333333329</v>
          </cell>
          <cell r="F34">
            <v>86</v>
          </cell>
          <cell r="G34">
            <v>36</v>
          </cell>
          <cell r="H34">
            <v>0</v>
          </cell>
          <cell r="I34" t="str">
            <v>SE</v>
          </cell>
          <cell r="J34">
            <v>0</v>
          </cell>
          <cell r="K34">
            <v>0</v>
          </cell>
        </row>
        <row r="35">
          <cell r="B35">
            <v>25.708333333333339</v>
          </cell>
          <cell r="C35">
            <v>33.299999999999997</v>
          </cell>
          <cell r="D35">
            <v>19.2</v>
          </cell>
          <cell r="E35">
            <v>65.625</v>
          </cell>
          <cell r="F35">
            <v>94</v>
          </cell>
          <cell r="G35">
            <v>29</v>
          </cell>
          <cell r="H35">
            <v>1.08</v>
          </cell>
          <cell r="I35" t="str">
            <v>S</v>
          </cell>
          <cell r="J35">
            <v>19.079999999999998</v>
          </cell>
          <cell r="K35">
            <v>0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25.718181818181822</v>
          </cell>
          <cell r="C5">
            <v>29.7</v>
          </cell>
          <cell r="D5">
            <v>23.5</v>
          </cell>
          <cell r="E5">
            <v>89.294117647058826</v>
          </cell>
          <cell r="F5">
            <v>93</v>
          </cell>
          <cell r="G5">
            <v>77</v>
          </cell>
          <cell r="H5">
            <v>14.4</v>
          </cell>
          <cell r="I5" t="str">
            <v>N</v>
          </cell>
          <cell r="J5">
            <v>27</v>
          </cell>
          <cell r="K5">
            <v>1.2</v>
          </cell>
        </row>
        <row r="6">
          <cell r="B6">
            <v>25.077777777777779</v>
          </cell>
          <cell r="C6">
            <v>29.7</v>
          </cell>
          <cell r="D6">
            <v>22.6</v>
          </cell>
          <cell r="E6">
            <v>89.333333333333329</v>
          </cell>
          <cell r="F6">
            <v>93</v>
          </cell>
          <cell r="G6">
            <v>75</v>
          </cell>
          <cell r="H6">
            <v>10.44</v>
          </cell>
          <cell r="I6" t="str">
            <v>N</v>
          </cell>
          <cell r="J6">
            <v>28.8</v>
          </cell>
          <cell r="K6">
            <v>0</v>
          </cell>
        </row>
        <row r="7">
          <cell r="B7">
            <v>24.629411764705885</v>
          </cell>
          <cell r="C7">
            <v>30.7</v>
          </cell>
          <cell r="D7">
            <v>21.9</v>
          </cell>
          <cell r="E7">
            <v>88.785714285714292</v>
          </cell>
          <cell r="F7">
            <v>92</v>
          </cell>
          <cell r="G7">
            <v>73</v>
          </cell>
          <cell r="H7">
            <v>6.12</v>
          </cell>
          <cell r="I7" t="str">
            <v>SE</v>
          </cell>
          <cell r="J7">
            <v>15.48</v>
          </cell>
          <cell r="K7">
            <v>0</v>
          </cell>
        </row>
        <row r="8">
          <cell r="B8">
            <v>25.56666666666667</v>
          </cell>
          <cell r="C8">
            <v>31.8</v>
          </cell>
          <cell r="D8">
            <v>22.3</v>
          </cell>
          <cell r="E8">
            <v>86.533333333333331</v>
          </cell>
          <cell r="F8">
            <v>92</v>
          </cell>
          <cell r="G8">
            <v>71</v>
          </cell>
          <cell r="H8">
            <v>15.48</v>
          </cell>
          <cell r="I8" t="str">
            <v>SE</v>
          </cell>
          <cell r="J8">
            <v>34.200000000000003</v>
          </cell>
          <cell r="K8">
            <v>0</v>
          </cell>
        </row>
        <row r="9">
          <cell r="B9">
            <v>26.063636363636366</v>
          </cell>
          <cell r="C9">
            <v>32.1</v>
          </cell>
          <cell r="D9">
            <v>23.3</v>
          </cell>
          <cell r="E9">
            <v>84.89473684210526</v>
          </cell>
          <cell r="F9">
            <v>91</v>
          </cell>
          <cell r="G9">
            <v>75</v>
          </cell>
          <cell r="H9">
            <v>13.68</v>
          </cell>
          <cell r="I9" t="str">
            <v>SE</v>
          </cell>
          <cell r="J9">
            <v>32.4</v>
          </cell>
          <cell r="K9">
            <v>0</v>
          </cell>
        </row>
        <row r="10">
          <cell r="B10">
            <v>25.942105263157895</v>
          </cell>
          <cell r="C10">
            <v>31.6</v>
          </cell>
          <cell r="D10">
            <v>23.1</v>
          </cell>
          <cell r="E10">
            <v>88.666666666666671</v>
          </cell>
          <cell r="F10">
            <v>93</v>
          </cell>
          <cell r="G10">
            <v>77</v>
          </cell>
          <cell r="H10">
            <v>13.68</v>
          </cell>
          <cell r="I10" t="str">
            <v>SE</v>
          </cell>
          <cell r="J10">
            <v>27</v>
          </cell>
          <cell r="K10">
            <v>0</v>
          </cell>
        </row>
        <row r="11">
          <cell r="B11">
            <v>25.915789473684214</v>
          </cell>
          <cell r="C11">
            <v>32</v>
          </cell>
          <cell r="D11">
            <v>23.4</v>
          </cell>
          <cell r="E11">
            <v>87.5625</v>
          </cell>
          <cell r="F11">
            <v>92</v>
          </cell>
          <cell r="G11">
            <v>75</v>
          </cell>
          <cell r="H11">
            <v>14.04</v>
          </cell>
          <cell r="I11" t="str">
            <v>N</v>
          </cell>
          <cell r="J11">
            <v>41.4</v>
          </cell>
          <cell r="K11">
            <v>2.8000000000000003</v>
          </cell>
        </row>
        <row r="12">
          <cell r="B12">
            <v>24.988888888888891</v>
          </cell>
          <cell r="C12">
            <v>30.2</v>
          </cell>
          <cell r="D12">
            <v>22.2</v>
          </cell>
          <cell r="E12">
            <v>86.357142857142861</v>
          </cell>
          <cell r="F12">
            <v>91</v>
          </cell>
          <cell r="G12">
            <v>75</v>
          </cell>
          <cell r="H12">
            <v>9.3600000000000012</v>
          </cell>
          <cell r="I12" t="str">
            <v>SE</v>
          </cell>
          <cell r="J12">
            <v>24.12</v>
          </cell>
          <cell r="K12">
            <v>0.4</v>
          </cell>
        </row>
        <row r="13">
          <cell r="B13">
            <v>25.684210526315791</v>
          </cell>
          <cell r="C13">
            <v>31.2</v>
          </cell>
          <cell r="D13">
            <v>23.6</v>
          </cell>
          <cell r="E13">
            <v>87.82352941176471</v>
          </cell>
          <cell r="F13">
            <v>92</v>
          </cell>
          <cell r="G13">
            <v>68</v>
          </cell>
          <cell r="H13">
            <v>17.64</v>
          </cell>
          <cell r="I13" t="str">
            <v>S</v>
          </cell>
          <cell r="J13">
            <v>39.96</v>
          </cell>
          <cell r="K13">
            <v>39.400000000000006</v>
          </cell>
        </row>
        <row r="14">
          <cell r="B14">
            <v>24.517647058823531</v>
          </cell>
          <cell r="C14">
            <v>29.6</v>
          </cell>
          <cell r="D14">
            <v>22.1</v>
          </cell>
          <cell r="E14">
            <v>88.266666666666666</v>
          </cell>
          <cell r="F14">
            <v>92</v>
          </cell>
          <cell r="G14">
            <v>78</v>
          </cell>
          <cell r="H14">
            <v>12.6</v>
          </cell>
          <cell r="I14" t="str">
            <v>SE</v>
          </cell>
          <cell r="J14">
            <v>24.840000000000003</v>
          </cell>
          <cell r="K14">
            <v>7.2</v>
          </cell>
        </row>
        <row r="15">
          <cell r="B15">
            <v>25.06666666666667</v>
          </cell>
          <cell r="C15">
            <v>30.3</v>
          </cell>
          <cell r="D15">
            <v>23</v>
          </cell>
          <cell r="E15">
            <v>87.5</v>
          </cell>
          <cell r="F15">
            <v>92</v>
          </cell>
          <cell r="G15">
            <v>80</v>
          </cell>
          <cell r="H15">
            <v>6.84</v>
          </cell>
          <cell r="I15" t="str">
            <v>S</v>
          </cell>
          <cell r="J15">
            <v>17.64</v>
          </cell>
          <cell r="K15">
            <v>0</v>
          </cell>
        </row>
        <row r="16">
          <cell r="B16">
            <v>25.421428571428574</v>
          </cell>
          <cell r="C16">
            <v>29.8</v>
          </cell>
          <cell r="D16">
            <v>22.9</v>
          </cell>
          <cell r="E16">
            <v>83.84615384615384</v>
          </cell>
          <cell r="F16">
            <v>90</v>
          </cell>
          <cell r="G16">
            <v>73</v>
          </cell>
          <cell r="H16">
            <v>8.2799999999999994</v>
          </cell>
          <cell r="I16" t="str">
            <v>N</v>
          </cell>
          <cell r="J16">
            <v>27</v>
          </cell>
          <cell r="K16">
            <v>0</v>
          </cell>
        </row>
        <row r="17">
          <cell r="B17">
            <v>25.965000000000003</v>
          </cell>
          <cell r="C17">
            <v>30.8</v>
          </cell>
          <cell r="D17">
            <v>23.9</v>
          </cell>
          <cell r="E17">
            <v>86.882352941176464</v>
          </cell>
          <cell r="F17">
            <v>91</v>
          </cell>
          <cell r="G17">
            <v>72</v>
          </cell>
          <cell r="H17">
            <v>15.48</v>
          </cell>
          <cell r="I17" t="str">
            <v>NO</v>
          </cell>
          <cell r="J17">
            <v>33.840000000000003</v>
          </cell>
          <cell r="K17">
            <v>38</v>
          </cell>
        </row>
        <row r="18">
          <cell r="B18">
            <v>25.884210526315787</v>
          </cell>
          <cell r="C18">
            <v>31</v>
          </cell>
          <cell r="D18">
            <v>23.7</v>
          </cell>
          <cell r="E18">
            <v>89.1875</v>
          </cell>
          <cell r="F18">
            <v>93</v>
          </cell>
          <cell r="G18">
            <v>76</v>
          </cell>
          <cell r="H18">
            <v>14.76</v>
          </cell>
          <cell r="I18" t="str">
            <v>NE</v>
          </cell>
          <cell r="J18">
            <v>25.56</v>
          </cell>
          <cell r="K18">
            <v>1.2</v>
          </cell>
        </row>
        <row r="19">
          <cell r="B19">
            <v>25.31176470588235</v>
          </cell>
          <cell r="C19">
            <v>30.2</v>
          </cell>
          <cell r="D19">
            <v>23.2</v>
          </cell>
          <cell r="E19">
            <v>88.333333333333329</v>
          </cell>
          <cell r="F19">
            <v>93</v>
          </cell>
          <cell r="G19">
            <v>72</v>
          </cell>
          <cell r="H19">
            <v>14.76</v>
          </cell>
          <cell r="I19" t="str">
            <v>SE</v>
          </cell>
          <cell r="J19">
            <v>40.32</v>
          </cell>
          <cell r="K19">
            <v>0</v>
          </cell>
        </row>
        <row r="20">
          <cell r="B20">
            <v>25.456250000000001</v>
          </cell>
          <cell r="C20">
            <v>32.799999999999997</v>
          </cell>
          <cell r="D20">
            <v>22</v>
          </cell>
          <cell r="E20">
            <v>89.833333333333329</v>
          </cell>
          <cell r="F20">
            <v>93</v>
          </cell>
          <cell r="G20">
            <v>74</v>
          </cell>
          <cell r="H20">
            <v>6.12</v>
          </cell>
          <cell r="I20" t="str">
            <v>S</v>
          </cell>
          <cell r="J20">
            <v>15.120000000000001</v>
          </cell>
          <cell r="K20">
            <v>0</v>
          </cell>
        </row>
        <row r="21">
          <cell r="B21">
            <v>25.938461538461542</v>
          </cell>
          <cell r="C21">
            <v>28.3</v>
          </cell>
          <cell r="D21">
            <v>23.4</v>
          </cell>
          <cell r="E21">
            <v>86.416666666666671</v>
          </cell>
          <cell r="F21">
            <v>91</v>
          </cell>
          <cell r="G21">
            <v>73</v>
          </cell>
          <cell r="H21">
            <v>10.44</v>
          </cell>
          <cell r="I21" t="str">
            <v>SE</v>
          </cell>
          <cell r="J21">
            <v>25.56</v>
          </cell>
          <cell r="K21">
            <v>1</v>
          </cell>
        </row>
        <row r="22">
          <cell r="B22">
            <v>25.687500000000004</v>
          </cell>
          <cell r="C22">
            <v>32.1</v>
          </cell>
          <cell r="D22">
            <v>23.7</v>
          </cell>
          <cell r="E22">
            <v>87.15384615384616</v>
          </cell>
          <cell r="F22">
            <v>92</v>
          </cell>
          <cell r="G22">
            <v>73</v>
          </cell>
          <cell r="H22">
            <v>12.96</v>
          </cell>
          <cell r="I22" t="str">
            <v>SO</v>
          </cell>
          <cell r="J22">
            <v>48.6</v>
          </cell>
          <cell r="K22">
            <v>44.000000000000007</v>
          </cell>
        </row>
        <row r="23">
          <cell r="B23">
            <v>24.954545454545453</v>
          </cell>
          <cell r="C23">
            <v>31.4</v>
          </cell>
          <cell r="D23">
            <v>22.1</v>
          </cell>
          <cell r="E23">
            <v>90.333333333333329</v>
          </cell>
          <cell r="F23">
            <v>94</v>
          </cell>
          <cell r="G23">
            <v>84</v>
          </cell>
          <cell r="H23">
            <v>5.7600000000000007</v>
          </cell>
          <cell r="I23" t="str">
            <v>N</v>
          </cell>
          <cell r="J23">
            <v>10.8</v>
          </cell>
          <cell r="K23">
            <v>0.4</v>
          </cell>
        </row>
        <row r="24">
          <cell r="B24">
            <v>25.764285714285716</v>
          </cell>
          <cell r="C24">
            <v>29.9</v>
          </cell>
          <cell r="D24">
            <v>23.7</v>
          </cell>
          <cell r="E24">
            <v>87.75</v>
          </cell>
          <cell r="F24">
            <v>92</v>
          </cell>
          <cell r="G24">
            <v>75</v>
          </cell>
          <cell r="H24">
            <v>7.9200000000000008</v>
          </cell>
          <cell r="I24" t="str">
            <v>S</v>
          </cell>
          <cell r="J24">
            <v>48.96</v>
          </cell>
          <cell r="K24">
            <v>7.8</v>
          </cell>
        </row>
        <row r="25">
          <cell r="B25">
            <v>25.642857142857139</v>
          </cell>
          <cell r="C25">
            <v>28.4</v>
          </cell>
          <cell r="D25">
            <v>21.8</v>
          </cell>
          <cell r="E25">
            <v>81.818181818181813</v>
          </cell>
          <cell r="F25">
            <v>92</v>
          </cell>
          <cell r="G25">
            <v>67</v>
          </cell>
          <cell r="H25">
            <v>10.44</v>
          </cell>
          <cell r="I25" t="str">
            <v>S</v>
          </cell>
          <cell r="J25">
            <v>23.040000000000003</v>
          </cell>
          <cell r="K25">
            <v>0</v>
          </cell>
        </row>
        <row r="26">
          <cell r="B26">
            <v>25.05</v>
          </cell>
          <cell r="C26">
            <v>30.4</v>
          </cell>
          <cell r="D26">
            <v>20.8</v>
          </cell>
          <cell r="E26">
            <v>83</v>
          </cell>
          <cell r="F26">
            <v>92</v>
          </cell>
          <cell r="G26">
            <v>67</v>
          </cell>
          <cell r="H26">
            <v>10.08</v>
          </cell>
          <cell r="I26" t="str">
            <v>S</v>
          </cell>
          <cell r="J26">
            <v>19.440000000000001</v>
          </cell>
          <cell r="K26">
            <v>0</v>
          </cell>
        </row>
        <row r="27">
          <cell r="B27">
            <v>25.645454545454541</v>
          </cell>
          <cell r="C27">
            <v>29.6</v>
          </cell>
          <cell r="D27">
            <v>20.9</v>
          </cell>
          <cell r="E27">
            <v>85.875</v>
          </cell>
          <cell r="F27">
            <v>91</v>
          </cell>
          <cell r="G27">
            <v>71</v>
          </cell>
          <cell r="H27">
            <v>9.3600000000000012</v>
          </cell>
          <cell r="I27" t="str">
            <v>S</v>
          </cell>
          <cell r="J27">
            <v>18</v>
          </cell>
          <cell r="K27">
            <v>0</v>
          </cell>
        </row>
        <row r="28">
          <cell r="B28">
            <v>26.158333333333335</v>
          </cell>
          <cell r="C28">
            <v>32.799999999999997</v>
          </cell>
          <cell r="D28">
            <v>21.9</v>
          </cell>
          <cell r="E28">
            <v>82.666666666666671</v>
          </cell>
          <cell r="F28">
            <v>90</v>
          </cell>
          <cell r="G28">
            <v>66</v>
          </cell>
          <cell r="H28">
            <v>10.44</v>
          </cell>
          <cell r="I28" t="str">
            <v>SE</v>
          </cell>
          <cell r="J28">
            <v>17.64</v>
          </cell>
          <cell r="K28">
            <v>0</v>
          </cell>
        </row>
        <row r="29">
          <cell r="B29">
            <v>24.65</v>
          </cell>
          <cell r="C29">
            <v>30.4</v>
          </cell>
          <cell r="D29">
            <v>20.7</v>
          </cell>
          <cell r="E29">
            <v>84.125</v>
          </cell>
          <cell r="F29">
            <v>91</v>
          </cell>
          <cell r="G29">
            <v>72</v>
          </cell>
          <cell r="H29">
            <v>8.64</v>
          </cell>
          <cell r="I29" t="str">
            <v>S</v>
          </cell>
          <cell r="J29">
            <v>20.16</v>
          </cell>
          <cell r="K29">
            <v>0</v>
          </cell>
        </row>
        <row r="30">
          <cell r="B30">
            <v>26.9</v>
          </cell>
          <cell r="C30">
            <v>33.299999999999997</v>
          </cell>
          <cell r="D30">
            <v>22.7</v>
          </cell>
          <cell r="E30">
            <v>80.142857142857139</v>
          </cell>
          <cell r="F30">
            <v>87</v>
          </cell>
          <cell r="G30">
            <v>73</v>
          </cell>
          <cell r="H30">
            <v>14.04</v>
          </cell>
          <cell r="I30" t="str">
            <v>S</v>
          </cell>
          <cell r="J30">
            <v>28.8</v>
          </cell>
          <cell r="K30">
            <v>0</v>
          </cell>
        </row>
        <row r="31">
          <cell r="B31">
            <v>26.35</v>
          </cell>
          <cell r="C31">
            <v>30.1</v>
          </cell>
          <cell r="D31">
            <v>22.7</v>
          </cell>
          <cell r="E31">
            <v>80.833333333333329</v>
          </cell>
          <cell r="F31">
            <v>88</v>
          </cell>
          <cell r="G31">
            <v>72</v>
          </cell>
          <cell r="H31">
            <v>13.68</v>
          </cell>
          <cell r="I31" t="str">
            <v>S</v>
          </cell>
          <cell r="J31">
            <v>30.6</v>
          </cell>
          <cell r="K31">
            <v>17.399999999999999</v>
          </cell>
        </row>
        <row r="32">
          <cell r="B32">
            <v>25.466666666666665</v>
          </cell>
          <cell r="C32">
            <v>29.1</v>
          </cell>
          <cell r="D32">
            <v>23.5</v>
          </cell>
          <cell r="E32">
            <v>87.2</v>
          </cell>
          <cell r="F32">
            <v>91</v>
          </cell>
          <cell r="G32">
            <v>75</v>
          </cell>
          <cell r="H32">
            <v>15.48</v>
          </cell>
          <cell r="I32" t="str">
            <v>SE</v>
          </cell>
          <cell r="J32">
            <v>37.440000000000005</v>
          </cell>
          <cell r="K32">
            <v>21.400000000000002</v>
          </cell>
        </row>
        <row r="33">
          <cell r="B33">
            <v>26.244444444444444</v>
          </cell>
          <cell r="C33">
            <v>29.8</v>
          </cell>
          <cell r="D33">
            <v>24.2</v>
          </cell>
          <cell r="E33">
            <v>88</v>
          </cell>
          <cell r="F33">
            <v>92</v>
          </cell>
          <cell r="G33">
            <v>75</v>
          </cell>
          <cell r="H33">
            <v>9.3600000000000012</v>
          </cell>
          <cell r="I33" t="str">
            <v>O</v>
          </cell>
          <cell r="J33">
            <v>17.28</v>
          </cell>
          <cell r="K33">
            <v>0</v>
          </cell>
        </row>
        <row r="34">
          <cell r="B34">
            <v>26.966666666666669</v>
          </cell>
          <cell r="C34">
            <v>31.3</v>
          </cell>
          <cell r="D34">
            <v>23.2</v>
          </cell>
          <cell r="E34">
            <v>86.166666666666671</v>
          </cell>
          <cell r="F34">
            <v>92</v>
          </cell>
          <cell r="G34">
            <v>75</v>
          </cell>
          <cell r="H34">
            <v>5.7600000000000007</v>
          </cell>
          <cell r="I34" t="str">
            <v>SE</v>
          </cell>
          <cell r="J34">
            <v>16.920000000000002</v>
          </cell>
          <cell r="K34">
            <v>0</v>
          </cell>
        </row>
        <row r="35">
          <cell r="B35">
            <v>27.488888888888891</v>
          </cell>
          <cell r="C35">
            <v>32.6</v>
          </cell>
          <cell r="D35">
            <v>22.9</v>
          </cell>
          <cell r="E35">
            <v>85.8</v>
          </cell>
          <cell r="F35">
            <v>93</v>
          </cell>
          <cell r="G35">
            <v>73</v>
          </cell>
          <cell r="H35">
            <v>7.5600000000000005</v>
          </cell>
          <cell r="I35" t="str">
            <v>SE</v>
          </cell>
          <cell r="J35">
            <v>18.720000000000002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24.908333333333335</v>
          </cell>
          <cell r="C5">
            <v>31.7</v>
          </cell>
          <cell r="D5">
            <v>18.5</v>
          </cell>
          <cell r="E5">
            <v>50.25</v>
          </cell>
          <cell r="F5">
            <v>68</v>
          </cell>
          <cell r="G5">
            <v>32</v>
          </cell>
          <cell r="H5">
            <v>10.8</v>
          </cell>
          <cell r="I5" t="str">
            <v>L</v>
          </cell>
          <cell r="J5">
            <v>22.68</v>
          </cell>
          <cell r="K5">
            <v>0</v>
          </cell>
        </row>
        <row r="6">
          <cell r="B6">
            <v>25.95</v>
          </cell>
          <cell r="C6">
            <v>32.799999999999997</v>
          </cell>
          <cell r="D6">
            <v>19.7</v>
          </cell>
          <cell r="E6">
            <v>57.583333333333336</v>
          </cell>
          <cell r="F6">
            <v>85</v>
          </cell>
          <cell r="G6">
            <v>24</v>
          </cell>
          <cell r="H6">
            <v>11.879999999999999</v>
          </cell>
          <cell r="I6" t="str">
            <v>NE</v>
          </cell>
          <cell r="J6">
            <v>23.759999999999998</v>
          </cell>
          <cell r="K6">
            <v>0</v>
          </cell>
        </row>
        <row r="7">
          <cell r="B7">
            <v>26.541666666666668</v>
          </cell>
          <cell r="C7">
            <v>32.700000000000003</v>
          </cell>
          <cell r="D7">
            <v>20</v>
          </cell>
          <cell r="E7">
            <v>46.166666666666664</v>
          </cell>
          <cell r="F7">
            <v>71</v>
          </cell>
          <cell r="G7">
            <v>23</v>
          </cell>
          <cell r="H7">
            <v>7.9200000000000008</v>
          </cell>
          <cell r="I7" t="str">
            <v>L</v>
          </cell>
          <cell r="J7">
            <v>21.96</v>
          </cell>
          <cell r="K7">
            <v>0</v>
          </cell>
        </row>
        <row r="8">
          <cell r="B8">
            <v>26.033333333333328</v>
          </cell>
          <cell r="C8">
            <v>33</v>
          </cell>
          <cell r="D8">
            <v>19.100000000000001</v>
          </cell>
          <cell r="E8">
            <v>58.708333333333336</v>
          </cell>
          <cell r="F8">
            <v>91</v>
          </cell>
          <cell r="G8">
            <v>35</v>
          </cell>
          <cell r="H8">
            <v>24.840000000000003</v>
          </cell>
          <cell r="I8" t="str">
            <v>NE</v>
          </cell>
          <cell r="J8">
            <v>45.72</v>
          </cell>
          <cell r="K8">
            <v>0</v>
          </cell>
        </row>
        <row r="9">
          <cell r="B9">
            <v>24.387499999999999</v>
          </cell>
          <cell r="C9">
            <v>31.5</v>
          </cell>
          <cell r="D9">
            <v>21.2</v>
          </cell>
          <cell r="E9">
            <v>77.416666666666671</v>
          </cell>
          <cell r="F9">
            <v>94</v>
          </cell>
          <cell r="G9">
            <v>53</v>
          </cell>
          <cell r="H9">
            <v>12.24</v>
          </cell>
          <cell r="I9" t="str">
            <v>NE</v>
          </cell>
          <cell r="J9">
            <v>35.28</v>
          </cell>
          <cell r="K9">
            <v>19.799999999999997</v>
          </cell>
        </row>
        <row r="10">
          <cell r="B10">
            <v>24.854166666666661</v>
          </cell>
          <cell r="C10">
            <v>31.3</v>
          </cell>
          <cell r="D10">
            <v>20.5</v>
          </cell>
          <cell r="E10">
            <v>77.416666666666671</v>
          </cell>
          <cell r="F10">
            <v>93</v>
          </cell>
          <cell r="G10">
            <v>52</v>
          </cell>
          <cell r="H10">
            <v>13.32</v>
          </cell>
          <cell r="I10" t="str">
            <v>NE</v>
          </cell>
          <cell r="J10">
            <v>37.080000000000005</v>
          </cell>
          <cell r="K10">
            <v>0</v>
          </cell>
        </row>
        <row r="11">
          <cell r="B11">
            <v>25.054166666666664</v>
          </cell>
          <cell r="C11">
            <v>31.7</v>
          </cell>
          <cell r="D11">
            <v>20.5</v>
          </cell>
          <cell r="E11">
            <v>75.583333333333329</v>
          </cell>
          <cell r="F11">
            <v>94</v>
          </cell>
          <cell r="G11">
            <v>48</v>
          </cell>
          <cell r="H11">
            <v>14.4</v>
          </cell>
          <cell r="I11" t="str">
            <v>NE</v>
          </cell>
          <cell r="J11">
            <v>43.92</v>
          </cell>
          <cell r="K11">
            <v>1.6</v>
          </cell>
        </row>
        <row r="12">
          <cell r="B12">
            <v>26.237500000000001</v>
          </cell>
          <cell r="C12">
            <v>32</v>
          </cell>
          <cell r="D12">
            <v>21.6</v>
          </cell>
          <cell r="E12">
            <v>70.375</v>
          </cell>
          <cell r="F12">
            <v>92</v>
          </cell>
          <cell r="G12">
            <v>46</v>
          </cell>
          <cell r="H12">
            <v>16.920000000000002</v>
          </cell>
          <cell r="I12" t="str">
            <v>NO</v>
          </cell>
          <cell r="J12">
            <v>45</v>
          </cell>
          <cell r="K12">
            <v>0</v>
          </cell>
        </row>
        <row r="13">
          <cell r="B13">
            <v>22.274999999999995</v>
          </cell>
          <cell r="C13">
            <v>27.9</v>
          </cell>
          <cell r="D13">
            <v>18.5</v>
          </cell>
          <cell r="E13">
            <v>79.416666666666671</v>
          </cell>
          <cell r="F13">
            <v>95</v>
          </cell>
          <cell r="G13">
            <v>52</v>
          </cell>
          <cell r="H13">
            <v>15.48</v>
          </cell>
          <cell r="I13" t="str">
            <v>SO</v>
          </cell>
          <cell r="J13">
            <v>35.64</v>
          </cell>
          <cell r="K13">
            <v>12.4</v>
          </cell>
        </row>
        <row r="14">
          <cell r="B14">
            <v>22.633333333333329</v>
          </cell>
          <cell r="C14">
            <v>27.2</v>
          </cell>
          <cell r="D14">
            <v>20.3</v>
          </cell>
          <cell r="E14">
            <v>84.041666666666671</v>
          </cell>
          <cell r="F14">
            <v>96</v>
          </cell>
          <cell r="G14">
            <v>63</v>
          </cell>
          <cell r="H14">
            <v>12.24</v>
          </cell>
          <cell r="I14" t="str">
            <v>SO</v>
          </cell>
          <cell r="J14">
            <v>25.2</v>
          </cell>
          <cell r="K14">
            <v>0</v>
          </cell>
        </row>
        <row r="15">
          <cell r="B15">
            <v>22.870833333333326</v>
          </cell>
          <cell r="C15">
            <v>30.7</v>
          </cell>
          <cell r="D15">
            <v>19.899999999999999</v>
          </cell>
          <cell r="E15">
            <v>85.75</v>
          </cell>
          <cell r="F15">
            <v>96</v>
          </cell>
          <cell r="G15">
            <v>51</v>
          </cell>
          <cell r="H15">
            <v>8.2799999999999994</v>
          </cell>
          <cell r="I15" t="str">
            <v>NO</v>
          </cell>
          <cell r="J15">
            <v>34.200000000000003</v>
          </cell>
          <cell r="K15">
            <v>16.8</v>
          </cell>
        </row>
        <row r="16">
          <cell r="B16">
            <v>23.470833333333331</v>
          </cell>
          <cell r="C16">
            <v>30.1</v>
          </cell>
          <cell r="D16">
            <v>20.8</v>
          </cell>
          <cell r="E16">
            <v>83.25</v>
          </cell>
          <cell r="F16">
            <v>96</v>
          </cell>
          <cell r="G16">
            <v>52</v>
          </cell>
          <cell r="H16">
            <v>20.88</v>
          </cell>
          <cell r="I16" t="str">
            <v>NO</v>
          </cell>
          <cell r="J16">
            <v>35.64</v>
          </cell>
          <cell r="K16">
            <v>0</v>
          </cell>
        </row>
        <row r="17">
          <cell r="B17">
            <v>23.633333333333336</v>
          </cell>
          <cell r="C17">
            <v>26.9</v>
          </cell>
          <cell r="D17">
            <v>21.8</v>
          </cell>
          <cell r="E17">
            <v>84.708333333333329</v>
          </cell>
          <cell r="F17">
            <v>94</v>
          </cell>
          <cell r="G17">
            <v>62</v>
          </cell>
          <cell r="H17">
            <v>15.120000000000001</v>
          </cell>
          <cell r="I17" t="str">
            <v>NO</v>
          </cell>
          <cell r="J17">
            <v>38.159999999999997</v>
          </cell>
          <cell r="K17">
            <v>0.2</v>
          </cell>
        </row>
        <row r="18">
          <cell r="B18">
            <v>23.754166666666674</v>
          </cell>
          <cell r="C18">
            <v>28.9</v>
          </cell>
          <cell r="D18">
            <v>20.5</v>
          </cell>
          <cell r="E18">
            <v>82.291666666666671</v>
          </cell>
          <cell r="F18">
            <v>95</v>
          </cell>
          <cell r="G18">
            <v>61</v>
          </cell>
          <cell r="H18">
            <v>13.68</v>
          </cell>
          <cell r="I18" t="str">
            <v>NO</v>
          </cell>
          <cell r="J18">
            <v>28.08</v>
          </cell>
          <cell r="K18">
            <v>33.6</v>
          </cell>
        </row>
        <row r="19">
          <cell r="B19">
            <v>22.887499999999999</v>
          </cell>
          <cell r="C19">
            <v>28.4</v>
          </cell>
          <cell r="D19">
            <v>19.100000000000001</v>
          </cell>
          <cell r="E19">
            <v>84.25</v>
          </cell>
          <cell r="F19">
            <v>96</v>
          </cell>
          <cell r="G19">
            <v>56</v>
          </cell>
          <cell r="H19">
            <v>13.32</v>
          </cell>
          <cell r="I19" t="str">
            <v>NO</v>
          </cell>
          <cell r="J19">
            <v>32.4</v>
          </cell>
          <cell r="K19">
            <v>36.800000000000011</v>
          </cell>
        </row>
        <row r="20">
          <cell r="B20">
            <v>21.233333333333331</v>
          </cell>
          <cell r="C20">
            <v>25</v>
          </cell>
          <cell r="D20">
            <v>20</v>
          </cell>
          <cell r="E20">
            <v>94.083333333333329</v>
          </cell>
          <cell r="F20">
            <v>96</v>
          </cell>
          <cell r="G20">
            <v>75</v>
          </cell>
          <cell r="H20">
            <v>13.32</v>
          </cell>
          <cell r="I20" t="str">
            <v>NO</v>
          </cell>
          <cell r="J20">
            <v>26.28</v>
          </cell>
          <cell r="K20">
            <v>31.4</v>
          </cell>
        </row>
        <row r="21">
          <cell r="B21">
            <v>21.629166666666666</v>
          </cell>
          <cell r="C21">
            <v>25</v>
          </cell>
          <cell r="D21">
            <v>18.5</v>
          </cell>
          <cell r="E21">
            <v>93.5</v>
          </cell>
          <cell r="F21">
            <v>96</v>
          </cell>
          <cell r="G21">
            <v>80</v>
          </cell>
          <cell r="H21">
            <v>17.28</v>
          </cell>
          <cell r="I21" t="str">
            <v>NO</v>
          </cell>
          <cell r="J21">
            <v>36.36</v>
          </cell>
          <cell r="K21">
            <v>31.4</v>
          </cell>
        </row>
        <row r="22">
          <cell r="B22">
            <v>23.079166666666666</v>
          </cell>
          <cell r="C22">
            <v>28.3</v>
          </cell>
          <cell r="D22">
            <v>19.899999999999999</v>
          </cell>
          <cell r="E22">
            <v>88.791666666666671</v>
          </cell>
          <cell r="F22">
            <v>97</v>
          </cell>
          <cell r="G22">
            <v>65</v>
          </cell>
          <cell r="H22">
            <v>16.2</v>
          </cell>
          <cell r="I22" t="str">
            <v>NO</v>
          </cell>
          <cell r="J22">
            <v>43.2</v>
          </cell>
          <cell r="K22">
            <v>50.199999999999996</v>
          </cell>
        </row>
        <row r="23">
          <cell r="B23">
            <v>23.420833333333331</v>
          </cell>
          <cell r="C23">
            <v>28.6</v>
          </cell>
          <cell r="D23">
            <v>21.7</v>
          </cell>
          <cell r="E23">
            <v>89.875</v>
          </cell>
          <cell r="F23">
            <v>96</v>
          </cell>
          <cell r="G23">
            <v>69</v>
          </cell>
          <cell r="H23">
            <v>11.879999999999999</v>
          </cell>
          <cell r="I23" t="str">
            <v>NO</v>
          </cell>
          <cell r="J23">
            <v>31.319999999999997</v>
          </cell>
          <cell r="K23">
            <v>1.8</v>
          </cell>
        </row>
        <row r="24">
          <cell r="B24">
            <v>20.94166666666667</v>
          </cell>
          <cell r="C24">
            <v>23.5</v>
          </cell>
          <cell r="D24">
            <v>18</v>
          </cell>
          <cell r="E24">
            <v>93.333333333333329</v>
          </cell>
          <cell r="F24">
            <v>97</v>
          </cell>
          <cell r="G24">
            <v>75</v>
          </cell>
          <cell r="H24">
            <v>15.840000000000002</v>
          </cell>
          <cell r="I24" t="str">
            <v>NO</v>
          </cell>
          <cell r="J24">
            <v>53.64</v>
          </cell>
          <cell r="K24">
            <v>76.2</v>
          </cell>
        </row>
        <row r="25">
          <cell r="B25">
            <v>20.55</v>
          </cell>
          <cell r="C25">
            <v>25.2</v>
          </cell>
          <cell r="D25">
            <v>17.8</v>
          </cell>
          <cell r="E25">
            <v>83.875</v>
          </cell>
          <cell r="F25">
            <v>96</v>
          </cell>
          <cell r="G25">
            <v>62</v>
          </cell>
          <cell r="H25">
            <v>12.96</v>
          </cell>
          <cell r="I25" t="str">
            <v>S</v>
          </cell>
          <cell r="J25">
            <v>29.880000000000003</v>
          </cell>
          <cell r="K25">
            <v>0</v>
          </cell>
        </row>
        <row r="26">
          <cell r="B26">
            <v>22.237500000000001</v>
          </cell>
          <cell r="C26">
            <v>28.7</v>
          </cell>
          <cell r="D26">
            <v>18.5</v>
          </cell>
          <cell r="E26">
            <v>77.208333333333329</v>
          </cell>
          <cell r="F26">
            <v>93</v>
          </cell>
          <cell r="G26">
            <v>50</v>
          </cell>
          <cell r="H26">
            <v>20.52</v>
          </cell>
          <cell r="I26" t="str">
            <v>S</v>
          </cell>
          <cell r="J26">
            <v>36</v>
          </cell>
          <cell r="K26">
            <v>0</v>
          </cell>
        </row>
        <row r="27">
          <cell r="B27">
            <v>23.633333333333336</v>
          </cell>
          <cell r="C27">
            <v>29.7</v>
          </cell>
          <cell r="D27">
            <v>17.899999999999999</v>
          </cell>
          <cell r="E27">
            <v>69.5</v>
          </cell>
          <cell r="F27">
            <v>93</v>
          </cell>
          <cell r="G27">
            <v>43</v>
          </cell>
          <cell r="H27">
            <v>16.920000000000002</v>
          </cell>
          <cell r="I27" t="str">
            <v>O</v>
          </cell>
          <cell r="J27">
            <v>30.96</v>
          </cell>
          <cell r="K27">
            <v>0</v>
          </cell>
        </row>
        <row r="28">
          <cell r="B28">
            <v>24.183333333333334</v>
          </cell>
          <cell r="C28">
            <v>30.7</v>
          </cell>
          <cell r="D28">
            <v>18.5</v>
          </cell>
          <cell r="E28">
            <v>65.041666666666671</v>
          </cell>
          <cell r="F28">
            <v>89</v>
          </cell>
          <cell r="G28">
            <v>32</v>
          </cell>
          <cell r="H28">
            <v>11.879999999999999</v>
          </cell>
          <cell r="I28" t="str">
            <v>NO</v>
          </cell>
          <cell r="J28">
            <v>23.400000000000002</v>
          </cell>
          <cell r="K28">
            <v>0</v>
          </cell>
        </row>
        <row r="29">
          <cell r="B29">
            <v>24.920833333333334</v>
          </cell>
          <cell r="C29">
            <v>30.7</v>
          </cell>
          <cell r="D29">
            <v>20.100000000000001</v>
          </cell>
          <cell r="E29">
            <v>62.208333333333336</v>
          </cell>
          <cell r="F29">
            <v>79</v>
          </cell>
          <cell r="G29">
            <v>39</v>
          </cell>
          <cell r="H29">
            <v>9.3600000000000012</v>
          </cell>
          <cell r="I29" t="str">
            <v>S</v>
          </cell>
          <cell r="J29">
            <v>22.68</v>
          </cell>
          <cell r="K29">
            <v>0</v>
          </cell>
        </row>
        <row r="30">
          <cell r="B30">
            <v>24.820833333333336</v>
          </cell>
          <cell r="C30">
            <v>30.8</v>
          </cell>
          <cell r="D30">
            <v>20.5</v>
          </cell>
          <cell r="E30">
            <v>64.708333333333329</v>
          </cell>
          <cell r="F30">
            <v>78</v>
          </cell>
          <cell r="G30">
            <v>36</v>
          </cell>
          <cell r="H30">
            <v>10.8</v>
          </cell>
          <cell r="I30" t="str">
            <v>SO</v>
          </cell>
          <cell r="J30">
            <v>23.759999999999998</v>
          </cell>
          <cell r="K30">
            <v>0</v>
          </cell>
        </row>
        <row r="31">
          <cell r="B31">
            <v>23.8125</v>
          </cell>
          <cell r="C31">
            <v>30.8</v>
          </cell>
          <cell r="D31">
            <v>17.600000000000001</v>
          </cell>
          <cell r="E31">
            <v>53.625</v>
          </cell>
          <cell r="F31">
            <v>73</v>
          </cell>
          <cell r="G31">
            <v>30</v>
          </cell>
          <cell r="H31">
            <v>12.96</v>
          </cell>
          <cell r="I31" t="str">
            <v>S</v>
          </cell>
          <cell r="J31">
            <v>26.28</v>
          </cell>
          <cell r="K31">
            <v>0</v>
          </cell>
        </row>
        <row r="32">
          <cell r="B32">
            <v>24.391666666666666</v>
          </cell>
          <cell r="C32">
            <v>31.4</v>
          </cell>
          <cell r="D32">
            <v>19.8</v>
          </cell>
          <cell r="E32">
            <v>67.375</v>
          </cell>
          <cell r="F32">
            <v>85</v>
          </cell>
          <cell r="G32">
            <v>48</v>
          </cell>
          <cell r="H32">
            <v>16.920000000000002</v>
          </cell>
          <cell r="I32" t="str">
            <v>O</v>
          </cell>
          <cell r="J32">
            <v>37.080000000000005</v>
          </cell>
          <cell r="K32">
            <v>0</v>
          </cell>
        </row>
        <row r="33">
          <cell r="B33">
            <v>24.370833333333334</v>
          </cell>
          <cell r="C33">
            <v>30.6</v>
          </cell>
          <cell r="D33">
            <v>19.7</v>
          </cell>
          <cell r="E33">
            <v>71.75</v>
          </cell>
          <cell r="F33">
            <v>90</v>
          </cell>
          <cell r="G33">
            <v>48</v>
          </cell>
          <cell r="H33">
            <v>18.36</v>
          </cell>
          <cell r="I33" t="str">
            <v>NO</v>
          </cell>
          <cell r="J33">
            <v>38.880000000000003</v>
          </cell>
          <cell r="K33">
            <v>0</v>
          </cell>
        </row>
        <row r="34">
          <cell r="B34">
            <v>24.562499999999996</v>
          </cell>
          <cell r="C34">
            <v>31.6</v>
          </cell>
          <cell r="D34">
            <v>18.5</v>
          </cell>
          <cell r="E34">
            <v>67.708333333333329</v>
          </cell>
          <cell r="F34">
            <v>90</v>
          </cell>
          <cell r="G34">
            <v>34</v>
          </cell>
          <cell r="H34">
            <v>19.079999999999998</v>
          </cell>
          <cell r="I34" t="str">
            <v>NO</v>
          </cell>
          <cell r="J34">
            <v>34.92</v>
          </cell>
          <cell r="K34">
            <v>0</v>
          </cell>
        </row>
        <row r="35">
          <cell r="B35">
            <v>23.504166666666666</v>
          </cell>
          <cell r="C35">
            <v>28.5</v>
          </cell>
          <cell r="D35">
            <v>19.5</v>
          </cell>
          <cell r="E35">
            <v>69.666666666666671</v>
          </cell>
          <cell r="F35">
            <v>84</v>
          </cell>
          <cell r="G35">
            <v>49</v>
          </cell>
          <cell r="H35">
            <v>16.920000000000002</v>
          </cell>
          <cell r="I35" t="str">
            <v>NO</v>
          </cell>
          <cell r="J35">
            <v>30.6</v>
          </cell>
          <cell r="K35">
            <v>0</v>
          </cell>
        </row>
        <row r="36">
          <cell r="I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26.341666666666669</v>
          </cell>
          <cell r="C5">
            <v>34.6</v>
          </cell>
          <cell r="D5">
            <v>18.899999999999999</v>
          </cell>
          <cell r="E5">
            <v>65.541666666666671</v>
          </cell>
          <cell r="F5">
            <v>91</v>
          </cell>
          <cell r="G5">
            <v>35</v>
          </cell>
          <cell r="H5">
            <v>7.2</v>
          </cell>
          <cell r="I5" t="str">
            <v>S</v>
          </cell>
          <cell r="J5">
            <v>24.12</v>
          </cell>
          <cell r="K5">
            <v>0.2</v>
          </cell>
        </row>
        <row r="6">
          <cell r="B6">
            <v>29.152380952380955</v>
          </cell>
          <cell r="C6">
            <v>36</v>
          </cell>
          <cell r="D6">
            <v>23.4</v>
          </cell>
          <cell r="E6">
            <v>64.761904761904759</v>
          </cell>
          <cell r="F6">
            <v>86</v>
          </cell>
          <cell r="G6">
            <v>37</v>
          </cell>
          <cell r="H6">
            <v>14.76</v>
          </cell>
          <cell r="I6" t="str">
            <v>N</v>
          </cell>
          <cell r="J6">
            <v>30.240000000000002</v>
          </cell>
          <cell r="K6">
            <v>0</v>
          </cell>
        </row>
        <row r="7">
          <cell r="B7">
            <v>29.125000000000004</v>
          </cell>
          <cell r="C7">
            <v>36.200000000000003</v>
          </cell>
          <cell r="D7">
            <v>22.4</v>
          </cell>
          <cell r="E7">
            <v>65.75</v>
          </cell>
          <cell r="F7">
            <v>91</v>
          </cell>
          <cell r="G7">
            <v>32</v>
          </cell>
          <cell r="H7">
            <v>8.2799999999999994</v>
          </cell>
          <cell r="I7" t="str">
            <v>NE</v>
          </cell>
          <cell r="J7">
            <v>22.32</v>
          </cell>
          <cell r="K7">
            <v>0</v>
          </cell>
        </row>
        <row r="8">
          <cell r="B8">
            <v>29.291666666666668</v>
          </cell>
          <cell r="C8">
            <v>36.5</v>
          </cell>
          <cell r="D8">
            <v>23.1</v>
          </cell>
          <cell r="E8">
            <v>61.833333333333336</v>
          </cell>
          <cell r="F8">
            <v>84</v>
          </cell>
          <cell r="G8">
            <v>35</v>
          </cell>
          <cell r="H8">
            <v>12.6</v>
          </cell>
          <cell r="I8" t="str">
            <v>N</v>
          </cell>
          <cell r="J8">
            <v>37.800000000000004</v>
          </cell>
          <cell r="K8">
            <v>0</v>
          </cell>
        </row>
        <row r="9">
          <cell r="B9">
            <v>30.787499999999998</v>
          </cell>
          <cell r="C9">
            <v>37.5</v>
          </cell>
          <cell r="D9">
            <v>25.3</v>
          </cell>
          <cell r="E9">
            <v>61.5</v>
          </cell>
          <cell r="F9">
            <v>82</v>
          </cell>
          <cell r="G9">
            <v>35</v>
          </cell>
          <cell r="H9">
            <v>10.8</v>
          </cell>
          <cell r="I9" t="str">
            <v>NE</v>
          </cell>
          <cell r="J9">
            <v>32.4</v>
          </cell>
          <cell r="K9">
            <v>0</v>
          </cell>
        </row>
        <row r="10">
          <cell r="B10">
            <v>32.992307692307691</v>
          </cell>
          <cell r="C10">
            <v>36.1</v>
          </cell>
          <cell r="D10">
            <v>28.1</v>
          </cell>
          <cell r="E10">
            <v>54.53846153846154</v>
          </cell>
          <cell r="F10">
            <v>78</v>
          </cell>
          <cell r="G10">
            <v>40</v>
          </cell>
          <cell r="H10">
            <v>12.96</v>
          </cell>
          <cell r="I10" t="str">
            <v>N</v>
          </cell>
          <cell r="J10">
            <v>32.76</v>
          </cell>
          <cell r="K10">
            <v>0</v>
          </cell>
        </row>
        <row r="11">
          <cell r="B11">
            <v>30.883333333333333</v>
          </cell>
          <cell r="C11">
            <v>36.700000000000003</v>
          </cell>
          <cell r="D11">
            <v>26</v>
          </cell>
          <cell r="E11">
            <v>60.166666666666664</v>
          </cell>
          <cell r="F11">
            <v>81</v>
          </cell>
          <cell r="G11">
            <v>38</v>
          </cell>
          <cell r="H11">
            <v>14.4</v>
          </cell>
          <cell r="I11" t="str">
            <v>N</v>
          </cell>
          <cell r="J11">
            <v>43.56</v>
          </cell>
          <cell r="K11">
            <v>0</v>
          </cell>
        </row>
        <row r="12">
          <cell r="B12">
            <v>34.481818181818191</v>
          </cell>
          <cell r="C12">
            <v>36.799999999999997</v>
          </cell>
          <cell r="D12">
            <v>29.2</v>
          </cell>
          <cell r="E12">
            <v>46.454545454545453</v>
          </cell>
          <cell r="F12">
            <v>68</v>
          </cell>
          <cell r="G12">
            <v>36</v>
          </cell>
          <cell r="H12">
            <v>16.2</v>
          </cell>
          <cell r="I12" t="str">
            <v>N</v>
          </cell>
          <cell r="J12">
            <v>39.24</v>
          </cell>
          <cell r="K12">
            <v>0</v>
          </cell>
        </row>
        <row r="13">
          <cell r="B13">
            <v>24.795833333333338</v>
          </cell>
          <cell r="C13">
            <v>32.6</v>
          </cell>
          <cell r="D13">
            <v>20.9</v>
          </cell>
          <cell r="E13">
            <v>81.583333333333329</v>
          </cell>
          <cell r="F13">
            <v>95</v>
          </cell>
          <cell r="G13">
            <v>53</v>
          </cell>
          <cell r="H13">
            <v>24.840000000000003</v>
          </cell>
          <cell r="I13" t="str">
            <v>S</v>
          </cell>
          <cell r="J13">
            <v>52.92</v>
          </cell>
          <cell r="K13">
            <v>76.800000000000011</v>
          </cell>
        </row>
        <row r="14">
          <cell r="B14">
            <v>24.814285714285713</v>
          </cell>
          <cell r="C14">
            <v>26.7</v>
          </cell>
          <cell r="D14">
            <v>22</v>
          </cell>
          <cell r="E14">
            <v>78.928571428571431</v>
          </cell>
          <cell r="F14">
            <v>91</v>
          </cell>
          <cell r="G14">
            <v>68</v>
          </cell>
          <cell r="H14">
            <v>10.8</v>
          </cell>
          <cell r="I14" t="str">
            <v>S</v>
          </cell>
          <cell r="J14">
            <v>24.12</v>
          </cell>
          <cell r="K14">
            <v>0.60000000000000009</v>
          </cell>
        </row>
        <row r="15">
          <cell r="B15">
            <v>25.829166666666669</v>
          </cell>
          <cell r="C15">
            <v>32.4</v>
          </cell>
          <cell r="D15">
            <v>21.3</v>
          </cell>
          <cell r="E15">
            <v>77.083333333333329</v>
          </cell>
          <cell r="F15">
            <v>94</v>
          </cell>
          <cell r="G15">
            <v>49</v>
          </cell>
          <cell r="H15">
            <v>7.2</v>
          </cell>
          <cell r="I15" t="str">
            <v>SO</v>
          </cell>
          <cell r="J15">
            <v>15.48</v>
          </cell>
          <cell r="K15">
            <v>0</v>
          </cell>
        </row>
        <row r="16">
          <cell r="B16">
            <v>27.104166666666671</v>
          </cell>
          <cell r="C16">
            <v>34.4</v>
          </cell>
          <cell r="D16">
            <v>22.9</v>
          </cell>
          <cell r="E16">
            <v>75.625</v>
          </cell>
          <cell r="F16">
            <v>93</v>
          </cell>
          <cell r="G16">
            <v>46</v>
          </cell>
          <cell r="H16">
            <v>9</v>
          </cell>
          <cell r="I16" t="str">
            <v>SE</v>
          </cell>
          <cell r="J16">
            <v>42.84</v>
          </cell>
          <cell r="K16">
            <v>0</v>
          </cell>
        </row>
        <row r="17">
          <cell r="B17">
            <v>24.537499999999998</v>
          </cell>
          <cell r="C17">
            <v>26.6</v>
          </cell>
          <cell r="D17">
            <v>22</v>
          </cell>
          <cell r="E17">
            <v>87.458333333333329</v>
          </cell>
          <cell r="F17">
            <v>94</v>
          </cell>
          <cell r="G17">
            <v>77</v>
          </cell>
          <cell r="H17">
            <v>9.3600000000000012</v>
          </cell>
          <cell r="I17" t="str">
            <v>S</v>
          </cell>
          <cell r="J17">
            <v>21.96</v>
          </cell>
          <cell r="K17">
            <v>19.600000000000001</v>
          </cell>
        </row>
        <row r="18">
          <cell r="B18">
            <v>25.879166666666666</v>
          </cell>
          <cell r="C18">
            <v>32.1</v>
          </cell>
          <cell r="D18">
            <v>22.1</v>
          </cell>
          <cell r="E18">
            <v>83.125</v>
          </cell>
          <cell r="F18">
            <v>94</v>
          </cell>
          <cell r="G18">
            <v>60</v>
          </cell>
          <cell r="H18">
            <v>10.08</v>
          </cell>
          <cell r="I18" t="str">
            <v>N</v>
          </cell>
          <cell r="J18">
            <v>22.32</v>
          </cell>
          <cell r="K18">
            <v>15.200000000000001</v>
          </cell>
        </row>
        <row r="19">
          <cell r="B19">
            <v>26.691666666666666</v>
          </cell>
          <cell r="C19">
            <v>32.1</v>
          </cell>
          <cell r="D19">
            <v>23.7</v>
          </cell>
          <cell r="E19">
            <v>82.833333333333329</v>
          </cell>
          <cell r="F19">
            <v>94</v>
          </cell>
          <cell r="G19">
            <v>57</v>
          </cell>
          <cell r="H19">
            <v>11.16</v>
          </cell>
          <cell r="I19" t="str">
            <v>NE</v>
          </cell>
          <cell r="J19">
            <v>45.72</v>
          </cell>
          <cell r="K19">
            <v>37.399999999999991</v>
          </cell>
        </row>
        <row r="20">
          <cell r="B20">
            <v>26.339999999999996</v>
          </cell>
          <cell r="C20">
            <v>30.4</v>
          </cell>
          <cell r="D20">
            <v>24.2</v>
          </cell>
          <cell r="E20">
            <v>83.9</v>
          </cell>
          <cell r="F20">
            <v>93</v>
          </cell>
          <cell r="G20">
            <v>70</v>
          </cell>
          <cell r="H20">
            <v>8.2799999999999994</v>
          </cell>
          <cell r="I20" t="str">
            <v>NE</v>
          </cell>
          <cell r="J20">
            <v>23.400000000000002</v>
          </cell>
          <cell r="K20">
            <v>8</v>
          </cell>
        </row>
        <row r="21">
          <cell r="B21">
            <v>27.789473684210527</v>
          </cell>
          <cell r="C21">
            <v>31.9</v>
          </cell>
          <cell r="D21">
            <v>24.8</v>
          </cell>
          <cell r="E21">
            <v>80.421052631578945</v>
          </cell>
          <cell r="F21">
            <v>93</v>
          </cell>
          <cell r="G21">
            <v>62</v>
          </cell>
          <cell r="H21">
            <v>10.8</v>
          </cell>
          <cell r="I21" t="str">
            <v>N</v>
          </cell>
          <cell r="J21">
            <v>32.4</v>
          </cell>
          <cell r="K21">
            <v>1.7999999999999998</v>
          </cell>
        </row>
        <row r="22">
          <cell r="B22">
            <v>26.816666666666674</v>
          </cell>
          <cell r="C22">
            <v>31.9</v>
          </cell>
          <cell r="D22">
            <v>24.6</v>
          </cell>
          <cell r="E22">
            <v>86.083333333333329</v>
          </cell>
          <cell r="F22">
            <v>94</v>
          </cell>
          <cell r="G22">
            <v>62</v>
          </cell>
          <cell r="H22">
            <v>10.8</v>
          </cell>
          <cell r="I22" t="str">
            <v>NO</v>
          </cell>
          <cell r="J22">
            <v>30.240000000000002</v>
          </cell>
          <cell r="K22">
            <v>1.9999999999999998</v>
          </cell>
        </row>
        <row r="23">
          <cell r="B23">
            <v>28.295833333333334</v>
          </cell>
          <cell r="C23">
            <v>34.5</v>
          </cell>
          <cell r="D23">
            <v>24.6</v>
          </cell>
          <cell r="E23">
            <v>79.125</v>
          </cell>
          <cell r="F23">
            <v>94</v>
          </cell>
          <cell r="G23">
            <v>46</v>
          </cell>
          <cell r="H23">
            <v>10.08</v>
          </cell>
          <cell r="I23" t="str">
            <v>SE</v>
          </cell>
          <cell r="J23">
            <v>32.4</v>
          </cell>
          <cell r="K23">
            <v>1.7999999999999998</v>
          </cell>
        </row>
        <row r="24">
          <cell r="B24">
            <v>24</v>
          </cell>
          <cell r="C24">
            <v>27.3</v>
          </cell>
          <cell r="D24">
            <v>21.2</v>
          </cell>
          <cell r="E24">
            <v>89</v>
          </cell>
          <cell r="F24">
            <v>94</v>
          </cell>
          <cell r="G24">
            <v>81</v>
          </cell>
          <cell r="H24">
            <v>22.32</v>
          </cell>
          <cell r="I24" t="str">
            <v>SO</v>
          </cell>
          <cell r="J24">
            <v>47.16</v>
          </cell>
          <cell r="K24">
            <v>6.0000000000000018</v>
          </cell>
        </row>
        <row r="25">
          <cell r="B25">
            <v>23.954166666666676</v>
          </cell>
          <cell r="C25">
            <v>28.1</v>
          </cell>
          <cell r="D25">
            <v>21.2</v>
          </cell>
          <cell r="E25">
            <v>79.041666666666671</v>
          </cell>
          <cell r="F25">
            <v>94</v>
          </cell>
          <cell r="G25">
            <v>56</v>
          </cell>
          <cell r="H25">
            <v>14.4</v>
          </cell>
          <cell r="I25" t="str">
            <v>S</v>
          </cell>
          <cell r="J25">
            <v>30.96</v>
          </cell>
          <cell r="K25">
            <v>4.2000000000000011</v>
          </cell>
        </row>
        <row r="26">
          <cell r="B26">
            <v>24.604166666666661</v>
          </cell>
          <cell r="C26">
            <v>30.6</v>
          </cell>
          <cell r="D26">
            <v>21</v>
          </cell>
          <cell r="E26">
            <v>73.333333333333329</v>
          </cell>
          <cell r="F26">
            <v>89</v>
          </cell>
          <cell r="G26">
            <v>50</v>
          </cell>
          <cell r="H26">
            <v>10.44</v>
          </cell>
          <cell r="I26" t="str">
            <v>S</v>
          </cell>
          <cell r="J26">
            <v>20.16</v>
          </cell>
          <cell r="K26">
            <v>3.4000000000000008</v>
          </cell>
        </row>
        <row r="27">
          <cell r="B27">
            <v>26.549999999999997</v>
          </cell>
          <cell r="C27">
            <v>32.299999999999997</v>
          </cell>
          <cell r="D27">
            <v>22.8</v>
          </cell>
          <cell r="E27">
            <v>69.666666666666671</v>
          </cell>
          <cell r="F27">
            <v>87</v>
          </cell>
          <cell r="G27">
            <v>44</v>
          </cell>
          <cell r="H27">
            <v>12.6</v>
          </cell>
          <cell r="I27" t="str">
            <v>S</v>
          </cell>
          <cell r="J27">
            <v>23.400000000000002</v>
          </cell>
          <cell r="K27">
            <v>1.7999999999999998</v>
          </cell>
        </row>
        <row r="28">
          <cell r="B28">
            <v>27.679166666666671</v>
          </cell>
          <cell r="C28">
            <v>34.200000000000003</v>
          </cell>
          <cell r="D28">
            <v>22.4</v>
          </cell>
          <cell r="E28">
            <v>70.875</v>
          </cell>
          <cell r="F28">
            <v>91</v>
          </cell>
          <cell r="G28">
            <v>39</v>
          </cell>
          <cell r="H28">
            <v>6.48</v>
          </cell>
          <cell r="I28" t="str">
            <v>SE</v>
          </cell>
          <cell r="J28">
            <v>16.2</v>
          </cell>
          <cell r="K28">
            <v>0.8</v>
          </cell>
        </row>
        <row r="29">
          <cell r="B29">
            <v>27.487499999999997</v>
          </cell>
          <cell r="C29">
            <v>34.1</v>
          </cell>
          <cell r="D29">
            <v>22.4</v>
          </cell>
          <cell r="E29">
            <v>70.416666666666671</v>
          </cell>
          <cell r="F29">
            <v>91</v>
          </cell>
          <cell r="G29">
            <v>35</v>
          </cell>
          <cell r="H29">
            <v>13.32</v>
          </cell>
          <cell r="I29" t="str">
            <v>S</v>
          </cell>
          <cell r="J29">
            <v>22.68</v>
          </cell>
          <cell r="K29">
            <v>0.4</v>
          </cell>
        </row>
        <row r="30">
          <cell r="B30">
            <v>26.824999999999999</v>
          </cell>
          <cell r="C30">
            <v>32.9</v>
          </cell>
          <cell r="D30">
            <v>21.9</v>
          </cell>
          <cell r="E30">
            <v>72.25</v>
          </cell>
          <cell r="F30">
            <v>87</v>
          </cell>
          <cell r="G30">
            <v>49</v>
          </cell>
          <cell r="H30">
            <v>15.48</v>
          </cell>
          <cell r="I30" t="str">
            <v>S</v>
          </cell>
          <cell r="J30">
            <v>28.08</v>
          </cell>
          <cell r="K30">
            <v>0.4</v>
          </cell>
        </row>
        <row r="31">
          <cell r="B31">
            <v>24.683333333333334</v>
          </cell>
          <cell r="C31">
            <v>29.9</v>
          </cell>
          <cell r="D31">
            <v>19.399999999999999</v>
          </cell>
          <cell r="E31">
            <v>60.583333333333336</v>
          </cell>
          <cell r="F31">
            <v>77</v>
          </cell>
          <cell r="G31">
            <v>43</v>
          </cell>
          <cell r="H31">
            <v>16.2</v>
          </cell>
          <cell r="I31" t="str">
            <v>SO</v>
          </cell>
          <cell r="J31">
            <v>29.880000000000003</v>
          </cell>
          <cell r="K31">
            <v>0.4</v>
          </cell>
        </row>
        <row r="32">
          <cell r="B32">
            <v>25.491304347826084</v>
          </cell>
          <cell r="C32">
            <v>33.5</v>
          </cell>
          <cell r="D32">
            <v>19.899999999999999</v>
          </cell>
          <cell r="E32">
            <v>67.173913043478265</v>
          </cell>
          <cell r="F32">
            <v>85</v>
          </cell>
          <cell r="G32">
            <v>48</v>
          </cell>
          <cell r="H32">
            <v>7.5600000000000005</v>
          </cell>
          <cell r="I32" t="str">
            <v>SO</v>
          </cell>
          <cell r="J32">
            <v>19.079999999999998</v>
          </cell>
          <cell r="K32">
            <v>0.2</v>
          </cell>
        </row>
        <row r="33">
          <cell r="B33">
            <v>30.488888888888894</v>
          </cell>
          <cell r="C33">
            <v>35.6</v>
          </cell>
          <cell r="D33">
            <v>24.5</v>
          </cell>
          <cell r="E33">
            <v>62.388888888888886</v>
          </cell>
          <cell r="F33">
            <v>89</v>
          </cell>
          <cell r="G33">
            <v>39</v>
          </cell>
          <cell r="H33">
            <v>7.5600000000000005</v>
          </cell>
          <cell r="I33" t="str">
            <v>SO</v>
          </cell>
          <cell r="J33">
            <v>24.12</v>
          </cell>
          <cell r="K33">
            <v>0</v>
          </cell>
        </row>
        <row r="34">
          <cell r="B34">
            <v>30.131578947368414</v>
          </cell>
          <cell r="C34">
            <v>34.9</v>
          </cell>
          <cell r="D34">
            <v>25.1</v>
          </cell>
          <cell r="E34">
            <v>63.736842105263158</v>
          </cell>
          <cell r="F34">
            <v>85</v>
          </cell>
          <cell r="G34">
            <v>46</v>
          </cell>
          <cell r="H34">
            <v>12.24</v>
          </cell>
          <cell r="I34" t="str">
            <v>SO</v>
          </cell>
          <cell r="J34">
            <v>28.44</v>
          </cell>
          <cell r="K34">
            <v>0.4</v>
          </cell>
        </row>
        <row r="35">
          <cell r="B35">
            <v>29.121739130434786</v>
          </cell>
          <cell r="C35">
            <v>34.5</v>
          </cell>
          <cell r="D35">
            <v>23.8</v>
          </cell>
          <cell r="E35">
            <v>69.086956521739125</v>
          </cell>
          <cell r="F35">
            <v>91</v>
          </cell>
          <cell r="G35">
            <v>46</v>
          </cell>
          <cell r="H35">
            <v>11.879999999999999</v>
          </cell>
          <cell r="I35" t="str">
            <v>NE</v>
          </cell>
          <cell r="J35">
            <v>33.119999999999997</v>
          </cell>
          <cell r="K35">
            <v>0.2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25.043478260869566</v>
          </cell>
          <cell r="C5">
            <v>32.4</v>
          </cell>
          <cell r="D5">
            <v>20.9</v>
          </cell>
          <cell r="E5">
            <v>84.782608695652172</v>
          </cell>
          <cell r="F5">
            <v>99</v>
          </cell>
          <cell r="G5">
            <v>50</v>
          </cell>
          <cell r="H5">
            <v>12.24</v>
          </cell>
          <cell r="I5" t="str">
            <v>NO</v>
          </cell>
          <cell r="J5">
            <v>22.68</v>
          </cell>
          <cell r="K5">
            <v>0</v>
          </cell>
        </row>
        <row r="6">
          <cell r="B6">
            <v>26.474999999999994</v>
          </cell>
          <cell r="C6">
            <v>33.4</v>
          </cell>
          <cell r="D6">
            <v>22.2</v>
          </cell>
          <cell r="E6">
            <v>79.875</v>
          </cell>
          <cell r="F6">
            <v>99</v>
          </cell>
          <cell r="G6">
            <v>45</v>
          </cell>
          <cell r="H6">
            <v>12.96</v>
          </cell>
          <cell r="I6" t="str">
            <v>NO</v>
          </cell>
          <cell r="J6">
            <v>25.92</v>
          </cell>
          <cell r="K6">
            <v>0</v>
          </cell>
        </row>
        <row r="7">
          <cell r="B7">
            <v>25.870833333333337</v>
          </cell>
          <cell r="C7">
            <v>33.5</v>
          </cell>
          <cell r="D7">
            <v>19.5</v>
          </cell>
          <cell r="E7">
            <v>75.083333333333329</v>
          </cell>
          <cell r="F7">
            <v>98</v>
          </cell>
          <cell r="G7">
            <v>39</v>
          </cell>
          <cell r="H7">
            <v>14.04</v>
          </cell>
          <cell r="I7" t="str">
            <v>N</v>
          </cell>
          <cell r="J7">
            <v>26.28</v>
          </cell>
          <cell r="K7">
            <v>0</v>
          </cell>
        </row>
        <row r="8">
          <cell r="B8">
            <v>26.974999999999998</v>
          </cell>
          <cell r="C8">
            <v>34.1</v>
          </cell>
          <cell r="D8">
            <v>21.3</v>
          </cell>
          <cell r="E8">
            <v>74.166666666666671</v>
          </cell>
          <cell r="F8">
            <v>98</v>
          </cell>
          <cell r="G8">
            <v>43</v>
          </cell>
          <cell r="H8">
            <v>14.4</v>
          </cell>
          <cell r="I8" t="str">
            <v>NE</v>
          </cell>
          <cell r="J8">
            <v>30.96</v>
          </cell>
          <cell r="K8">
            <v>0</v>
          </cell>
        </row>
        <row r="9">
          <cell r="B9">
            <v>26.833333333333339</v>
          </cell>
          <cell r="C9">
            <v>34.200000000000003</v>
          </cell>
          <cell r="D9">
            <v>22.7</v>
          </cell>
          <cell r="E9">
            <v>75.25</v>
          </cell>
          <cell r="F9">
            <v>93</v>
          </cell>
          <cell r="G9">
            <v>46</v>
          </cell>
          <cell r="H9">
            <v>12.6</v>
          </cell>
          <cell r="I9" t="str">
            <v>NE</v>
          </cell>
          <cell r="J9">
            <v>25.92</v>
          </cell>
          <cell r="K9">
            <v>0</v>
          </cell>
        </row>
        <row r="10">
          <cell r="B10">
            <v>26.691666666666666</v>
          </cell>
          <cell r="C10">
            <v>34.200000000000003</v>
          </cell>
          <cell r="D10">
            <v>22.6</v>
          </cell>
          <cell r="E10">
            <v>76.75</v>
          </cell>
          <cell r="F10">
            <v>96</v>
          </cell>
          <cell r="G10">
            <v>48</v>
          </cell>
          <cell r="H10">
            <v>18.720000000000002</v>
          </cell>
          <cell r="I10" t="str">
            <v>N</v>
          </cell>
          <cell r="J10">
            <v>41.04</v>
          </cell>
          <cell r="K10">
            <v>0</v>
          </cell>
        </row>
        <row r="11">
          <cell r="B11">
            <v>25.983333333333331</v>
          </cell>
          <cell r="C11">
            <v>34.5</v>
          </cell>
          <cell r="D11">
            <v>22.6</v>
          </cell>
          <cell r="E11">
            <v>80.416666666666671</v>
          </cell>
          <cell r="F11">
            <v>96</v>
          </cell>
          <cell r="G11">
            <v>45</v>
          </cell>
          <cell r="H11">
            <v>18.36</v>
          </cell>
          <cell r="I11" t="str">
            <v>N</v>
          </cell>
          <cell r="J11">
            <v>46.080000000000005</v>
          </cell>
          <cell r="K11">
            <v>6</v>
          </cell>
        </row>
        <row r="12">
          <cell r="B12">
            <v>26.841666666666665</v>
          </cell>
          <cell r="C12">
            <v>34.700000000000003</v>
          </cell>
          <cell r="D12">
            <v>22.5</v>
          </cell>
          <cell r="E12">
            <v>76.375</v>
          </cell>
          <cell r="F12">
            <v>97</v>
          </cell>
          <cell r="G12">
            <v>41</v>
          </cell>
          <cell r="H12">
            <v>23.759999999999998</v>
          </cell>
          <cell r="I12" t="str">
            <v>N</v>
          </cell>
          <cell r="J12">
            <v>41.04</v>
          </cell>
          <cell r="K12">
            <v>0</v>
          </cell>
        </row>
        <row r="13">
          <cell r="B13">
            <v>25.358333333333334</v>
          </cell>
          <cell r="C13">
            <v>32.299999999999997</v>
          </cell>
          <cell r="D13">
            <v>22.4</v>
          </cell>
          <cell r="E13">
            <v>81.583333333333329</v>
          </cell>
          <cell r="F13">
            <v>96</v>
          </cell>
          <cell r="G13">
            <v>50</v>
          </cell>
          <cell r="H13">
            <v>19.440000000000001</v>
          </cell>
          <cell r="I13" t="str">
            <v>NO</v>
          </cell>
          <cell r="J13">
            <v>42.12</v>
          </cell>
          <cell r="K13">
            <v>4.2</v>
          </cell>
        </row>
        <row r="14">
          <cell r="B14">
            <v>25.458333333333332</v>
          </cell>
          <cell r="C14">
            <v>33</v>
          </cell>
          <cell r="D14">
            <v>21.1</v>
          </cell>
          <cell r="E14">
            <v>81.25</v>
          </cell>
          <cell r="F14">
            <v>98</v>
          </cell>
          <cell r="G14">
            <v>49</v>
          </cell>
          <cell r="H14">
            <v>10.8</v>
          </cell>
          <cell r="I14" t="str">
            <v>SE</v>
          </cell>
          <cell r="J14">
            <v>37.800000000000004</v>
          </cell>
          <cell r="K14">
            <v>5.2</v>
          </cell>
        </row>
        <row r="15">
          <cell r="B15">
            <v>26.525000000000002</v>
          </cell>
          <cell r="C15">
            <v>33.4</v>
          </cell>
          <cell r="D15">
            <v>22.4</v>
          </cell>
          <cell r="E15">
            <v>76.625</v>
          </cell>
          <cell r="F15">
            <v>96</v>
          </cell>
          <cell r="G15">
            <v>48</v>
          </cell>
          <cell r="H15">
            <v>14.4</v>
          </cell>
          <cell r="I15" t="str">
            <v>S</v>
          </cell>
          <cell r="J15">
            <v>29.16</v>
          </cell>
          <cell r="K15">
            <v>0.2</v>
          </cell>
        </row>
        <row r="16">
          <cell r="B16">
            <v>25.345833333333331</v>
          </cell>
          <cell r="C16">
            <v>32.9</v>
          </cell>
          <cell r="D16">
            <v>22.8</v>
          </cell>
          <cell r="E16">
            <v>83.083333333333329</v>
          </cell>
          <cell r="F16">
            <v>95</v>
          </cell>
          <cell r="G16">
            <v>53</v>
          </cell>
          <cell r="H16">
            <v>17.28</v>
          </cell>
          <cell r="I16" t="str">
            <v>SE</v>
          </cell>
          <cell r="J16">
            <v>29.52</v>
          </cell>
          <cell r="K16">
            <v>11.8</v>
          </cell>
        </row>
        <row r="17">
          <cell r="B17">
            <v>24.3</v>
          </cell>
          <cell r="C17">
            <v>31.6</v>
          </cell>
          <cell r="D17">
            <v>21.5</v>
          </cell>
          <cell r="E17">
            <v>87.25</v>
          </cell>
          <cell r="F17">
            <v>98</v>
          </cell>
          <cell r="G17">
            <v>57</v>
          </cell>
          <cell r="H17">
            <v>16.920000000000002</v>
          </cell>
          <cell r="I17" t="str">
            <v>N</v>
          </cell>
          <cell r="J17">
            <v>45</v>
          </cell>
          <cell r="K17">
            <v>40</v>
          </cell>
        </row>
        <row r="18">
          <cell r="B18">
            <v>24.530434782608697</v>
          </cell>
          <cell r="C18">
            <v>31.3</v>
          </cell>
          <cell r="D18">
            <v>21.9</v>
          </cell>
          <cell r="E18">
            <v>88.434782608695656</v>
          </cell>
          <cell r="F18">
            <v>97</v>
          </cell>
          <cell r="G18">
            <v>64</v>
          </cell>
          <cell r="H18">
            <v>21.6</v>
          </cell>
          <cell r="I18" t="str">
            <v>NO</v>
          </cell>
          <cell r="J18">
            <v>37.080000000000005</v>
          </cell>
          <cell r="K18">
            <v>1</v>
          </cell>
        </row>
        <row r="19">
          <cell r="B19">
            <v>23.429166666666664</v>
          </cell>
          <cell r="C19">
            <v>27.9</v>
          </cell>
          <cell r="D19">
            <v>20.8</v>
          </cell>
          <cell r="E19">
            <v>94.625</v>
          </cell>
          <cell r="F19">
            <v>98</v>
          </cell>
          <cell r="H19">
            <v>15.120000000000001</v>
          </cell>
          <cell r="I19" t="str">
            <v>S</v>
          </cell>
          <cell r="J19">
            <v>36</v>
          </cell>
          <cell r="K19">
            <v>42.4</v>
          </cell>
        </row>
        <row r="20">
          <cell r="B20">
            <v>24.208333333333332</v>
          </cell>
          <cell r="C20">
            <v>30.9</v>
          </cell>
          <cell r="D20">
            <v>20</v>
          </cell>
          <cell r="E20">
            <v>85.125</v>
          </cell>
          <cell r="F20">
            <v>99</v>
          </cell>
          <cell r="G20">
            <v>58</v>
          </cell>
          <cell r="H20">
            <v>10.8</v>
          </cell>
          <cell r="I20" t="str">
            <v>N</v>
          </cell>
          <cell r="J20">
            <v>17.64</v>
          </cell>
          <cell r="K20">
            <v>0.2</v>
          </cell>
        </row>
        <row r="21">
          <cell r="B21">
            <v>25.234782608695649</v>
          </cell>
          <cell r="C21">
            <v>33.5</v>
          </cell>
          <cell r="D21">
            <v>21.8</v>
          </cell>
          <cell r="E21">
            <v>84.913043478260875</v>
          </cell>
          <cell r="F21">
            <v>97</v>
          </cell>
          <cell r="G21">
            <v>50</v>
          </cell>
          <cell r="H21">
            <v>16.559999999999999</v>
          </cell>
          <cell r="I21" t="str">
            <v>NO</v>
          </cell>
          <cell r="J21">
            <v>52.2</v>
          </cell>
          <cell r="K21">
            <v>1.2</v>
          </cell>
        </row>
        <row r="22">
          <cell r="B22">
            <v>24.531818181818178</v>
          </cell>
          <cell r="C22">
            <v>31.5</v>
          </cell>
          <cell r="D22">
            <v>22.2</v>
          </cell>
          <cell r="E22">
            <v>88.63636363636364</v>
          </cell>
          <cell r="F22">
            <v>98</v>
          </cell>
          <cell r="G22">
            <v>64</v>
          </cell>
          <cell r="H22">
            <v>18.720000000000002</v>
          </cell>
          <cell r="I22" t="str">
            <v>N</v>
          </cell>
          <cell r="J22">
            <v>54</v>
          </cell>
          <cell r="K22">
            <v>5.8000000000000007</v>
          </cell>
        </row>
        <row r="23">
          <cell r="B23">
            <v>26.738095238095237</v>
          </cell>
          <cell r="C23">
            <v>34</v>
          </cell>
          <cell r="D23">
            <v>22</v>
          </cell>
          <cell r="E23">
            <v>80.095238095238102</v>
          </cell>
          <cell r="F23">
            <v>99</v>
          </cell>
          <cell r="G23">
            <v>50</v>
          </cell>
          <cell r="H23">
            <v>13.68</v>
          </cell>
          <cell r="I23" t="str">
            <v>NO</v>
          </cell>
          <cell r="J23">
            <v>37.440000000000005</v>
          </cell>
          <cell r="K23">
            <v>0</v>
          </cell>
        </row>
        <row r="24">
          <cell r="B24">
            <v>23.723809523809525</v>
          </cell>
          <cell r="C24">
            <v>31.7</v>
          </cell>
          <cell r="D24">
            <v>19.7</v>
          </cell>
          <cell r="E24">
            <v>88.047619047619051</v>
          </cell>
          <cell r="F24">
            <v>98</v>
          </cell>
          <cell r="G24">
            <v>58</v>
          </cell>
          <cell r="H24">
            <v>30.6</v>
          </cell>
          <cell r="I24" t="str">
            <v>N</v>
          </cell>
          <cell r="J24">
            <v>75.600000000000009</v>
          </cell>
          <cell r="K24">
            <v>36.799999999999997</v>
          </cell>
        </row>
        <row r="25">
          <cell r="B25">
            <v>21.965</v>
          </cell>
          <cell r="C25">
            <v>26.3</v>
          </cell>
          <cell r="D25">
            <v>18.8</v>
          </cell>
          <cell r="E25">
            <v>85.95</v>
          </cell>
          <cell r="F25">
            <v>97</v>
          </cell>
          <cell r="G25">
            <v>69</v>
          </cell>
          <cell r="H25">
            <v>15.840000000000002</v>
          </cell>
          <cell r="I25" t="str">
            <v>SO</v>
          </cell>
          <cell r="J25">
            <v>24.840000000000003</v>
          </cell>
          <cell r="K25">
            <v>0</v>
          </cell>
        </row>
        <row r="26">
          <cell r="B26">
            <v>23.143478260869564</v>
          </cell>
          <cell r="C26">
            <v>29.5</v>
          </cell>
          <cell r="D26">
            <v>18.899999999999999</v>
          </cell>
          <cell r="E26">
            <v>81.260869565217391</v>
          </cell>
          <cell r="F26">
            <v>98</v>
          </cell>
          <cell r="G26">
            <v>54</v>
          </cell>
          <cell r="H26">
            <v>12.24</v>
          </cell>
          <cell r="I26" t="str">
            <v>SE</v>
          </cell>
          <cell r="J26">
            <v>23.040000000000003</v>
          </cell>
          <cell r="K26">
            <v>0</v>
          </cell>
        </row>
        <row r="27">
          <cell r="B27">
            <v>24.754545454545454</v>
          </cell>
          <cell r="C27">
            <v>32</v>
          </cell>
          <cell r="D27">
            <v>18.5</v>
          </cell>
          <cell r="E27">
            <v>76.545454545454547</v>
          </cell>
          <cell r="F27">
            <v>98</v>
          </cell>
          <cell r="G27">
            <v>46</v>
          </cell>
          <cell r="H27">
            <v>13.68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25.459090909090911</v>
          </cell>
          <cell r="C28">
            <v>32.700000000000003</v>
          </cell>
          <cell r="D28">
            <v>18.100000000000001</v>
          </cell>
          <cell r="E28">
            <v>69.5</v>
          </cell>
          <cell r="F28">
            <v>98</v>
          </cell>
          <cell r="G28">
            <v>36</v>
          </cell>
          <cell r="H28">
            <v>12.6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25.250000000000004</v>
          </cell>
          <cell r="C29">
            <v>33</v>
          </cell>
          <cell r="D29">
            <v>17.399999999999999</v>
          </cell>
          <cell r="E29">
            <v>68.5</v>
          </cell>
          <cell r="F29">
            <v>97</v>
          </cell>
          <cell r="G29">
            <v>36</v>
          </cell>
          <cell r="H29">
            <v>11.16</v>
          </cell>
          <cell r="I29" t="str">
            <v>S</v>
          </cell>
          <cell r="J29">
            <v>25.56</v>
          </cell>
          <cell r="K29">
            <v>0</v>
          </cell>
        </row>
        <row r="30">
          <cell r="B30">
            <v>26.040909090909096</v>
          </cell>
          <cell r="C30">
            <v>34</v>
          </cell>
          <cell r="D30">
            <v>18</v>
          </cell>
          <cell r="E30">
            <v>66.409090909090907</v>
          </cell>
          <cell r="F30">
            <v>97</v>
          </cell>
          <cell r="G30">
            <v>36</v>
          </cell>
          <cell r="H30">
            <v>12.6</v>
          </cell>
          <cell r="I30" t="str">
            <v>SE</v>
          </cell>
          <cell r="J30">
            <v>27</v>
          </cell>
          <cell r="K30">
            <v>0</v>
          </cell>
        </row>
        <row r="31">
          <cell r="B31">
            <v>27.019047619047623</v>
          </cell>
          <cell r="C31">
            <v>34.200000000000003</v>
          </cell>
          <cell r="D31">
            <v>20.3</v>
          </cell>
          <cell r="E31">
            <v>65.904761904761898</v>
          </cell>
          <cell r="F31">
            <v>89</v>
          </cell>
          <cell r="G31">
            <v>42</v>
          </cell>
          <cell r="H31">
            <v>16.2</v>
          </cell>
          <cell r="I31" t="str">
            <v>S</v>
          </cell>
          <cell r="J31">
            <v>30.240000000000002</v>
          </cell>
          <cell r="K31">
            <v>0</v>
          </cell>
        </row>
        <row r="32">
          <cell r="B32">
            <v>27.580952380952382</v>
          </cell>
          <cell r="C32">
            <v>33.799999999999997</v>
          </cell>
          <cell r="D32">
            <v>21.7</v>
          </cell>
          <cell r="E32">
            <v>68.142857142857139</v>
          </cell>
          <cell r="F32">
            <v>92</v>
          </cell>
          <cell r="G32">
            <v>45</v>
          </cell>
          <cell r="H32">
            <v>16.920000000000002</v>
          </cell>
          <cell r="I32" t="str">
            <v>SE</v>
          </cell>
          <cell r="J32">
            <v>29.52</v>
          </cell>
          <cell r="K32">
            <v>0</v>
          </cell>
        </row>
        <row r="33">
          <cell r="B33">
            <v>27.540000000000003</v>
          </cell>
          <cell r="C33">
            <v>33.1</v>
          </cell>
          <cell r="D33">
            <v>21.9</v>
          </cell>
          <cell r="E33">
            <v>68.25</v>
          </cell>
          <cell r="F33">
            <v>91</v>
          </cell>
          <cell r="G33">
            <v>36</v>
          </cell>
          <cell r="H33">
            <v>14.4</v>
          </cell>
          <cell r="I33" t="str">
            <v>SE</v>
          </cell>
          <cell r="J33">
            <v>32.04</v>
          </cell>
          <cell r="K33">
            <v>0</v>
          </cell>
        </row>
        <row r="34">
          <cell r="B34">
            <v>26.74761904761905</v>
          </cell>
          <cell r="C34">
            <v>34.200000000000003</v>
          </cell>
          <cell r="D34">
            <v>20.100000000000001</v>
          </cell>
          <cell r="E34">
            <v>68.095238095238102</v>
          </cell>
          <cell r="F34">
            <v>94</v>
          </cell>
          <cell r="G34">
            <v>38</v>
          </cell>
          <cell r="H34">
            <v>12.6</v>
          </cell>
          <cell r="I34" t="str">
            <v>SE</v>
          </cell>
          <cell r="J34">
            <v>23.400000000000002</v>
          </cell>
          <cell r="K34">
            <v>0</v>
          </cell>
        </row>
        <row r="35">
          <cell r="B35">
            <v>26.114285714285714</v>
          </cell>
          <cell r="C35">
            <v>33.200000000000003</v>
          </cell>
          <cell r="D35">
            <v>18.600000000000001</v>
          </cell>
          <cell r="E35">
            <v>65.904761904761898</v>
          </cell>
          <cell r="F35">
            <v>96</v>
          </cell>
          <cell r="G35">
            <v>35</v>
          </cell>
          <cell r="H35">
            <v>11.16</v>
          </cell>
          <cell r="I35" t="str">
            <v>SE</v>
          </cell>
          <cell r="J35">
            <v>24.48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25.329166666666669</v>
          </cell>
          <cell r="C5">
            <v>32.5</v>
          </cell>
          <cell r="D5">
            <v>18.899999999999999</v>
          </cell>
          <cell r="E5">
            <v>73.583333333333329</v>
          </cell>
          <cell r="F5">
            <v>99</v>
          </cell>
          <cell r="G5">
            <v>42</v>
          </cell>
          <cell r="H5">
            <v>7.2</v>
          </cell>
          <cell r="I5" t="str">
            <v>L</v>
          </cell>
          <cell r="J5">
            <v>16.920000000000002</v>
          </cell>
          <cell r="K5">
            <v>0</v>
          </cell>
        </row>
        <row r="6">
          <cell r="B6">
            <v>26.974999999999998</v>
          </cell>
          <cell r="C6">
            <v>34.299999999999997</v>
          </cell>
          <cell r="D6">
            <v>19.600000000000001</v>
          </cell>
          <cell r="E6">
            <v>67.791666666666671</v>
          </cell>
          <cell r="F6">
            <v>100</v>
          </cell>
          <cell r="G6">
            <v>24</v>
          </cell>
          <cell r="H6">
            <v>10.08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26.345833333333331</v>
          </cell>
          <cell r="C7">
            <v>34.6</v>
          </cell>
          <cell r="D7">
            <v>18.100000000000001</v>
          </cell>
          <cell r="E7">
            <v>63.541666666666664</v>
          </cell>
          <cell r="F7">
            <v>98</v>
          </cell>
          <cell r="G7">
            <v>28</v>
          </cell>
          <cell r="H7">
            <v>7.5600000000000005</v>
          </cell>
          <cell r="I7" t="str">
            <v>L</v>
          </cell>
          <cell r="J7">
            <v>21.96</v>
          </cell>
          <cell r="K7">
            <v>0</v>
          </cell>
        </row>
        <row r="8">
          <cell r="B8">
            <v>27.850000000000005</v>
          </cell>
          <cell r="C8">
            <v>34.200000000000003</v>
          </cell>
          <cell r="D8">
            <v>22.1</v>
          </cell>
          <cell r="E8">
            <v>67.875</v>
          </cell>
          <cell r="F8">
            <v>93</v>
          </cell>
          <cell r="G8">
            <v>41</v>
          </cell>
          <cell r="H8">
            <v>15.48</v>
          </cell>
          <cell r="I8" t="str">
            <v>N</v>
          </cell>
          <cell r="J8">
            <v>31.680000000000003</v>
          </cell>
          <cell r="K8">
            <v>0</v>
          </cell>
        </row>
        <row r="9">
          <cell r="B9">
            <v>26.979166666666668</v>
          </cell>
          <cell r="C9">
            <v>34.5</v>
          </cell>
          <cell r="D9">
            <v>22.9</v>
          </cell>
          <cell r="E9">
            <v>73.333333333333329</v>
          </cell>
          <cell r="F9">
            <v>95</v>
          </cell>
          <cell r="G9">
            <v>43</v>
          </cell>
          <cell r="H9">
            <v>25.56</v>
          </cell>
          <cell r="I9" t="str">
            <v>NE</v>
          </cell>
          <cell r="J9">
            <v>54.72</v>
          </cell>
          <cell r="K9">
            <v>0</v>
          </cell>
        </row>
        <row r="10">
          <cell r="B10">
            <v>25.274999999999995</v>
          </cell>
          <cell r="C10">
            <v>34.5</v>
          </cell>
          <cell r="D10">
            <v>22.4</v>
          </cell>
          <cell r="E10">
            <v>82.25</v>
          </cell>
          <cell r="F10">
            <v>95</v>
          </cell>
          <cell r="G10">
            <v>45</v>
          </cell>
          <cell r="H10">
            <v>23.759999999999998</v>
          </cell>
          <cell r="I10" t="str">
            <v>N</v>
          </cell>
          <cell r="J10">
            <v>60.480000000000004</v>
          </cell>
          <cell r="K10">
            <v>2.6</v>
          </cell>
        </row>
        <row r="11">
          <cell r="B11">
            <v>26.620833333333337</v>
          </cell>
          <cell r="C11">
            <v>34.700000000000003</v>
          </cell>
          <cell r="D11">
            <v>22.1</v>
          </cell>
          <cell r="E11">
            <v>76.333333333333329</v>
          </cell>
          <cell r="F11">
            <v>99</v>
          </cell>
          <cell r="G11">
            <v>41</v>
          </cell>
          <cell r="H11">
            <v>21.240000000000002</v>
          </cell>
          <cell r="I11" t="str">
            <v>N</v>
          </cell>
          <cell r="J11">
            <v>42.12</v>
          </cell>
          <cell r="K11">
            <v>0</v>
          </cell>
        </row>
        <row r="12">
          <cell r="B12">
            <v>27.737499999999997</v>
          </cell>
          <cell r="C12">
            <v>35</v>
          </cell>
          <cell r="D12">
            <v>22.5</v>
          </cell>
          <cell r="E12">
            <v>71.333333333333329</v>
          </cell>
          <cell r="F12">
            <v>96</v>
          </cell>
          <cell r="G12">
            <v>41</v>
          </cell>
          <cell r="H12">
            <v>25.2</v>
          </cell>
          <cell r="I12" t="str">
            <v>N</v>
          </cell>
          <cell r="J12">
            <v>46.800000000000004</v>
          </cell>
          <cell r="K12">
            <v>0</v>
          </cell>
        </row>
        <row r="13">
          <cell r="B13">
            <v>26.370833333333334</v>
          </cell>
          <cell r="C13">
            <v>32.200000000000003</v>
          </cell>
          <cell r="D13">
            <v>22.6</v>
          </cell>
          <cell r="E13">
            <v>76.375</v>
          </cell>
          <cell r="F13">
            <v>96</v>
          </cell>
          <cell r="G13">
            <v>48</v>
          </cell>
          <cell r="H13">
            <v>14.04</v>
          </cell>
          <cell r="I13" t="str">
            <v>SE</v>
          </cell>
          <cell r="J13">
            <v>27.720000000000002</v>
          </cell>
          <cell r="K13">
            <v>0</v>
          </cell>
        </row>
        <row r="14">
          <cell r="B14">
            <v>25.462500000000006</v>
          </cell>
          <cell r="C14">
            <v>32.5</v>
          </cell>
          <cell r="D14">
            <v>20.6</v>
          </cell>
          <cell r="E14">
            <v>79.291666666666671</v>
          </cell>
          <cell r="F14">
            <v>100</v>
          </cell>
          <cell r="G14">
            <v>46</v>
          </cell>
          <cell r="H14">
            <v>17.28</v>
          </cell>
          <cell r="I14" t="str">
            <v>SO</v>
          </cell>
          <cell r="J14">
            <v>38.880000000000003</v>
          </cell>
          <cell r="K14">
            <v>0</v>
          </cell>
        </row>
        <row r="15">
          <cell r="B15">
            <v>25.570833333333329</v>
          </cell>
          <cell r="C15">
            <v>32.200000000000003</v>
          </cell>
          <cell r="D15">
            <v>20.5</v>
          </cell>
          <cell r="E15">
            <v>79.541666666666671</v>
          </cell>
          <cell r="F15">
            <v>100</v>
          </cell>
          <cell r="G15">
            <v>52</v>
          </cell>
          <cell r="H15">
            <v>15.48</v>
          </cell>
          <cell r="I15" t="str">
            <v>S</v>
          </cell>
          <cell r="J15">
            <v>30.240000000000002</v>
          </cell>
          <cell r="K15">
            <v>0</v>
          </cell>
        </row>
        <row r="16">
          <cell r="B16">
            <v>24.045833333333338</v>
          </cell>
          <cell r="C16">
            <v>27.9</v>
          </cell>
          <cell r="D16">
            <v>22.6</v>
          </cell>
          <cell r="E16">
            <v>91.583333333333329</v>
          </cell>
          <cell r="F16">
            <v>99</v>
          </cell>
          <cell r="G16">
            <v>68</v>
          </cell>
          <cell r="H16">
            <v>8.64</v>
          </cell>
          <cell r="I16" t="str">
            <v>L</v>
          </cell>
          <cell r="J16">
            <v>42.12</v>
          </cell>
          <cell r="K16">
            <v>17.400000000000002</v>
          </cell>
        </row>
        <row r="17">
          <cell r="B17">
            <v>24.308333333333326</v>
          </cell>
          <cell r="C17">
            <v>29.5</v>
          </cell>
          <cell r="D17">
            <v>21.6</v>
          </cell>
          <cell r="E17">
            <v>88.75</v>
          </cell>
          <cell r="F17">
            <v>100</v>
          </cell>
          <cell r="G17">
            <v>70</v>
          </cell>
          <cell r="H17">
            <v>18.36</v>
          </cell>
          <cell r="I17" t="str">
            <v>O</v>
          </cell>
          <cell r="J17">
            <v>40.32</v>
          </cell>
          <cell r="K17">
            <v>6.6000000000000005</v>
          </cell>
        </row>
        <row r="18">
          <cell r="B18">
            <v>25.229166666666668</v>
          </cell>
          <cell r="C18">
            <v>32.6</v>
          </cell>
          <cell r="D18">
            <v>21.3</v>
          </cell>
          <cell r="E18">
            <v>86.791666666666671</v>
          </cell>
          <cell r="F18">
            <v>100</v>
          </cell>
          <cell r="G18">
            <v>47</v>
          </cell>
          <cell r="H18">
            <v>20.88</v>
          </cell>
          <cell r="I18" t="str">
            <v>O</v>
          </cell>
          <cell r="J18">
            <v>39.24</v>
          </cell>
          <cell r="K18">
            <v>0.2</v>
          </cell>
        </row>
        <row r="19">
          <cell r="B19">
            <v>24.054166666666671</v>
          </cell>
          <cell r="C19">
            <v>28.7</v>
          </cell>
          <cell r="D19">
            <v>21.8</v>
          </cell>
          <cell r="E19">
            <v>91.5</v>
          </cell>
          <cell r="F19">
            <v>100</v>
          </cell>
          <cell r="G19">
            <v>69</v>
          </cell>
          <cell r="H19">
            <v>13.68</v>
          </cell>
          <cell r="I19" t="str">
            <v>NO</v>
          </cell>
          <cell r="J19">
            <v>24.840000000000003</v>
          </cell>
          <cell r="K19">
            <v>32.599999999999994</v>
          </cell>
        </row>
        <row r="20">
          <cell r="B20">
            <v>24.470833333333331</v>
          </cell>
          <cell r="C20">
            <v>28</v>
          </cell>
          <cell r="D20">
            <v>22</v>
          </cell>
          <cell r="E20">
            <v>87</v>
          </cell>
          <cell r="F20">
            <v>98</v>
          </cell>
          <cell r="G20">
            <v>71</v>
          </cell>
          <cell r="H20">
            <v>9.3600000000000012</v>
          </cell>
          <cell r="I20" t="str">
            <v>N</v>
          </cell>
          <cell r="J20">
            <v>18.720000000000002</v>
          </cell>
          <cell r="K20">
            <v>0.2</v>
          </cell>
        </row>
        <row r="21">
          <cell r="B21">
            <v>25.458333333333329</v>
          </cell>
          <cell r="C21">
            <v>30.3</v>
          </cell>
          <cell r="D21">
            <v>23.1</v>
          </cell>
          <cell r="E21">
            <v>86.958333333333329</v>
          </cell>
          <cell r="F21">
            <v>98</v>
          </cell>
          <cell r="G21">
            <v>59</v>
          </cell>
          <cell r="H21">
            <v>22.32</v>
          </cell>
          <cell r="I21" t="str">
            <v>NE</v>
          </cell>
          <cell r="J21">
            <v>55.440000000000005</v>
          </cell>
          <cell r="K21">
            <v>0.4</v>
          </cell>
        </row>
        <row r="22">
          <cell r="B22">
            <v>23.362500000000001</v>
          </cell>
          <cell r="C22">
            <v>26.3</v>
          </cell>
          <cell r="D22">
            <v>20.7</v>
          </cell>
          <cell r="E22">
            <v>94.333333333333329</v>
          </cell>
          <cell r="F22">
            <v>100</v>
          </cell>
          <cell r="G22">
            <v>76</v>
          </cell>
          <cell r="H22">
            <v>16.559999999999999</v>
          </cell>
          <cell r="I22" t="str">
            <v>O</v>
          </cell>
          <cell r="J22">
            <v>44.64</v>
          </cell>
          <cell r="K22">
            <v>22.599999999999998</v>
          </cell>
        </row>
        <row r="23">
          <cell r="B23">
            <v>24.079166666666666</v>
          </cell>
          <cell r="C23">
            <v>30.5</v>
          </cell>
          <cell r="D23">
            <v>20.399999999999999</v>
          </cell>
          <cell r="E23">
            <v>90.958333333333329</v>
          </cell>
          <cell r="F23">
            <v>100</v>
          </cell>
          <cell r="G23">
            <v>67</v>
          </cell>
          <cell r="H23">
            <v>27.36</v>
          </cell>
          <cell r="I23" t="str">
            <v>O</v>
          </cell>
          <cell r="J23">
            <v>45.72</v>
          </cell>
          <cell r="K23">
            <v>6.6</v>
          </cell>
        </row>
        <row r="24">
          <cell r="B24">
            <v>21.929166666666664</v>
          </cell>
          <cell r="C24">
            <v>25.8</v>
          </cell>
          <cell r="D24">
            <v>19.3</v>
          </cell>
          <cell r="E24">
            <v>95.583333333333329</v>
          </cell>
          <cell r="F24">
            <v>100</v>
          </cell>
          <cell r="G24">
            <v>84</v>
          </cell>
          <cell r="H24">
            <v>31.319999999999997</v>
          </cell>
          <cell r="I24" t="str">
            <v>N</v>
          </cell>
          <cell r="J24">
            <v>82.08</v>
          </cell>
          <cell r="K24">
            <v>24.2</v>
          </cell>
        </row>
        <row r="25">
          <cell r="B25">
            <v>21.383333333333336</v>
          </cell>
          <cell r="C25">
            <v>25.9</v>
          </cell>
          <cell r="D25">
            <v>18.899999999999999</v>
          </cell>
          <cell r="E25">
            <v>90.166666666666671</v>
          </cell>
          <cell r="F25">
            <v>100</v>
          </cell>
          <cell r="G25">
            <v>70</v>
          </cell>
          <cell r="H25">
            <v>9</v>
          </cell>
          <cell r="I25" t="str">
            <v>S</v>
          </cell>
          <cell r="J25">
            <v>23.040000000000003</v>
          </cell>
          <cell r="K25">
            <v>0</v>
          </cell>
        </row>
        <row r="26">
          <cell r="B26">
            <v>23.533333333333335</v>
          </cell>
          <cell r="C26">
            <v>29.8</v>
          </cell>
          <cell r="D26">
            <v>19.600000000000001</v>
          </cell>
          <cell r="E26">
            <v>81.125</v>
          </cell>
          <cell r="F26">
            <v>100</v>
          </cell>
          <cell r="G26">
            <v>52</v>
          </cell>
          <cell r="H26">
            <v>11.16</v>
          </cell>
          <cell r="I26" t="str">
            <v>L</v>
          </cell>
          <cell r="J26">
            <v>22.68</v>
          </cell>
          <cell r="K26">
            <v>0</v>
          </cell>
        </row>
        <row r="27">
          <cell r="B27">
            <v>24.037500000000005</v>
          </cell>
          <cell r="C27">
            <v>31.3</v>
          </cell>
          <cell r="D27">
            <v>17.3</v>
          </cell>
          <cell r="E27">
            <v>77.208333333333329</v>
          </cell>
          <cell r="F27">
            <v>100</v>
          </cell>
          <cell r="G27">
            <v>42</v>
          </cell>
          <cell r="H27">
            <v>9</v>
          </cell>
          <cell r="I27" t="str">
            <v>L</v>
          </cell>
          <cell r="J27">
            <v>23.040000000000003</v>
          </cell>
          <cell r="K27">
            <v>0</v>
          </cell>
        </row>
        <row r="28">
          <cell r="B28">
            <v>24.195833333333336</v>
          </cell>
          <cell r="C28">
            <v>32.5</v>
          </cell>
          <cell r="D28">
            <v>16.3</v>
          </cell>
          <cell r="E28">
            <v>74.375</v>
          </cell>
          <cell r="F28">
            <v>100</v>
          </cell>
          <cell r="G28">
            <v>35</v>
          </cell>
          <cell r="H28">
            <v>8.2799999999999994</v>
          </cell>
          <cell r="I28" t="str">
            <v>L</v>
          </cell>
          <cell r="J28">
            <v>18.36</v>
          </cell>
          <cell r="K28">
            <v>0</v>
          </cell>
        </row>
        <row r="29">
          <cell r="B29">
            <v>24.099999999999998</v>
          </cell>
          <cell r="C29">
            <v>33.1</v>
          </cell>
          <cell r="D29">
            <v>16.7</v>
          </cell>
          <cell r="E29">
            <v>74.5</v>
          </cell>
          <cell r="F29">
            <v>100</v>
          </cell>
          <cell r="G29">
            <v>35</v>
          </cell>
          <cell r="H29">
            <v>9.3600000000000012</v>
          </cell>
          <cell r="I29" t="str">
            <v>O</v>
          </cell>
          <cell r="J29">
            <v>20.52</v>
          </cell>
          <cell r="K29">
            <v>0</v>
          </cell>
        </row>
        <row r="30">
          <cell r="B30">
            <v>25.608333333333338</v>
          </cell>
          <cell r="C30">
            <v>32.9</v>
          </cell>
          <cell r="D30">
            <v>20.399999999999999</v>
          </cell>
          <cell r="E30">
            <v>71.041666666666671</v>
          </cell>
          <cell r="F30">
            <v>98</v>
          </cell>
          <cell r="G30">
            <v>35</v>
          </cell>
          <cell r="H30">
            <v>9</v>
          </cell>
          <cell r="I30" t="str">
            <v>SE</v>
          </cell>
          <cell r="J30">
            <v>20.88</v>
          </cell>
          <cell r="K30">
            <v>0</v>
          </cell>
        </row>
        <row r="31">
          <cell r="B31">
            <v>25.833333333333332</v>
          </cell>
          <cell r="C31">
            <v>32.700000000000003</v>
          </cell>
          <cell r="D31">
            <v>19.399999999999999</v>
          </cell>
          <cell r="E31">
            <v>63.333333333333336</v>
          </cell>
          <cell r="F31">
            <v>89</v>
          </cell>
          <cell r="G31">
            <v>40</v>
          </cell>
          <cell r="H31">
            <v>9.3600000000000012</v>
          </cell>
          <cell r="I31" t="str">
            <v>SE</v>
          </cell>
          <cell r="J31">
            <v>21.6</v>
          </cell>
          <cell r="K31">
            <v>0</v>
          </cell>
        </row>
        <row r="32">
          <cell r="B32">
            <v>26.308333333333334</v>
          </cell>
          <cell r="C32">
            <v>33</v>
          </cell>
          <cell r="D32">
            <v>20.8</v>
          </cell>
          <cell r="E32">
            <v>72.708333333333329</v>
          </cell>
          <cell r="F32">
            <v>95</v>
          </cell>
          <cell r="G32">
            <v>46</v>
          </cell>
          <cell r="H32">
            <v>12.24</v>
          </cell>
          <cell r="I32" t="str">
            <v>L</v>
          </cell>
          <cell r="J32">
            <v>30.6</v>
          </cell>
          <cell r="K32">
            <v>0</v>
          </cell>
        </row>
        <row r="33">
          <cell r="B33">
            <v>25.970833333333335</v>
          </cell>
          <cell r="C33">
            <v>32.5</v>
          </cell>
          <cell r="D33">
            <v>21.7</v>
          </cell>
          <cell r="E33">
            <v>70.5</v>
          </cell>
          <cell r="F33">
            <v>93</v>
          </cell>
          <cell r="G33">
            <v>44</v>
          </cell>
          <cell r="H33">
            <v>12.96</v>
          </cell>
          <cell r="I33" t="str">
            <v>NE</v>
          </cell>
          <cell r="J33">
            <v>28.8</v>
          </cell>
          <cell r="K33">
            <v>0</v>
          </cell>
        </row>
        <row r="34">
          <cell r="B34">
            <v>25.774999999999995</v>
          </cell>
          <cell r="C34">
            <v>33.299999999999997</v>
          </cell>
          <cell r="D34">
            <v>20.399999999999999</v>
          </cell>
          <cell r="E34">
            <v>69.875</v>
          </cell>
          <cell r="F34">
            <v>91</v>
          </cell>
          <cell r="G34">
            <v>38</v>
          </cell>
          <cell r="H34">
            <v>12.24</v>
          </cell>
          <cell r="I34" t="str">
            <v>N</v>
          </cell>
          <cell r="J34">
            <v>25.2</v>
          </cell>
          <cell r="K34">
            <v>0</v>
          </cell>
        </row>
        <row r="35">
          <cell r="B35">
            <v>24.229166666666668</v>
          </cell>
          <cell r="C35">
            <v>30.9</v>
          </cell>
          <cell r="D35">
            <v>17.399999999999999</v>
          </cell>
          <cell r="E35">
            <v>74.166666666666671</v>
          </cell>
          <cell r="F35">
            <v>100</v>
          </cell>
          <cell r="G35">
            <v>46</v>
          </cell>
          <cell r="H35">
            <v>11.520000000000001</v>
          </cell>
          <cell r="I35" t="str">
            <v>L</v>
          </cell>
          <cell r="J35">
            <v>24.48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25.145833333333332</v>
          </cell>
          <cell r="C5">
            <v>32.200000000000003</v>
          </cell>
          <cell r="D5">
            <v>20.3</v>
          </cell>
          <cell r="E5">
            <v>83.5</v>
          </cell>
          <cell r="F5">
            <v>100</v>
          </cell>
          <cell r="G5">
            <v>49</v>
          </cell>
          <cell r="H5">
            <v>10.44</v>
          </cell>
          <cell r="I5" t="str">
            <v>SE</v>
          </cell>
          <cell r="J5">
            <v>20.88</v>
          </cell>
          <cell r="K5">
            <v>0</v>
          </cell>
        </row>
        <row r="6">
          <cell r="B6">
            <v>26.366666666666671</v>
          </cell>
          <cell r="C6">
            <v>32.4</v>
          </cell>
          <cell r="D6">
            <v>21.9</v>
          </cell>
          <cell r="E6">
            <v>82.083333333333329</v>
          </cell>
          <cell r="F6">
            <v>100</v>
          </cell>
          <cell r="G6">
            <v>50</v>
          </cell>
          <cell r="H6">
            <v>17.64</v>
          </cell>
          <cell r="I6" t="str">
            <v>SE</v>
          </cell>
          <cell r="J6">
            <v>31.680000000000003</v>
          </cell>
          <cell r="K6">
            <v>0</v>
          </cell>
        </row>
        <row r="7">
          <cell r="B7">
            <v>25.545833333333334</v>
          </cell>
          <cell r="C7">
            <v>32.4</v>
          </cell>
          <cell r="D7">
            <v>19.5</v>
          </cell>
          <cell r="E7">
            <v>80.833333333333329</v>
          </cell>
          <cell r="F7">
            <v>100</v>
          </cell>
          <cell r="G7">
            <v>51</v>
          </cell>
          <cell r="H7">
            <v>16.559999999999999</v>
          </cell>
          <cell r="I7" t="str">
            <v>SE</v>
          </cell>
          <cell r="J7">
            <v>30.6</v>
          </cell>
          <cell r="K7">
            <v>0</v>
          </cell>
        </row>
        <row r="8">
          <cell r="B8">
            <v>26.329166666666669</v>
          </cell>
          <cell r="C8">
            <v>33.200000000000003</v>
          </cell>
          <cell r="D8">
            <v>21.3</v>
          </cell>
          <cell r="E8">
            <v>78.75</v>
          </cell>
          <cell r="F8">
            <v>98</v>
          </cell>
          <cell r="G8">
            <v>50</v>
          </cell>
          <cell r="H8">
            <v>20.88</v>
          </cell>
          <cell r="I8" t="str">
            <v>NE</v>
          </cell>
          <cell r="J8">
            <v>33.840000000000003</v>
          </cell>
          <cell r="K8">
            <v>0</v>
          </cell>
        </row>
        <row r="9">
          <cell r="B9">
            <v>25.400000000000002</v>
          </cell>
          <cell r="C9">
            <v>33</v>
          </cell>
          <cell r="D9">
            <v>21.1</v>
          </cell>
          <cell r="E9">
            <v>83.25</v>
          </cell>
          <cell r="F9">
            <v>99</v>
          </cell>
          <cell r="G9">
            <v>54</v>
          </cell>
          <cell r="H9">
            <v>20.16</v>
          </cell>
          <cell r="I9" t="str">
            <v>NE</v>
          </cell>
          <cell r="J9">
            <v>61.560000000000009</v>
          </cell>
          <cell r="K9">
            <v>24.2</v>
          </cell>
        </row>
        <row r="10">
          <cell r="B10">
            <v>26.624999999999996</v>
          </cell>
          <cell r="C10">
            <v>34.299999999999997</v>
          </cell>
          <cell r="D10">
            <v>21.9</v>
          </cell>
          <cell r="E10">
            <v>78.875</v>
          </cell>
          <cell r="F10">
            <v>99</v>
          </cell>
          <cell r="G10">
            <v>46</v>
          </cell>
          <cell r="H10">
            <v>21.240000000000002</v>
          </cell>
          <cell r="I10" t="str">
            <v>NE</v>
          </cell>
          <cell r="J10">
            <v>39.24</v>
          </cell>
          <cell r="K10">
            <v>8</v>
          </cell>
        </row>
        <row r="11">
          <cell r="B11">
            <v>25.854166666666671</v>
          </cell>
          <cell r="C11">
            <v>33.299999999999997</v>
          </cell>
          <cell r="D11">
            <v>22.5</v>
          </cell>
          <cell r="E11">
            <v>83.125</v>
          </cell>
          <cell r="F11">
            <v>100</v>
          </cell>
          <cell r="G11">
            <v>48</v>
          </cell>
          <cell r="H11">
            <v>20.16</v>
          </cell>
          <cell r="I11" t="str">
            <v>N</v>
          </cell>
          <cell r="J11">
            <v>38.880000000000003</v>
          </cell>
          <cell r="K11">
            <v>16</v>
          </cell>
        </row>
        <row r="12">
          <cell r="B12">
            <v>26.8</v>
          </cell>
          <cell r="C12">
            <v>34.200000000000003</v>
          </cell>
          <cell r="D12">
            <v>22</v>
          </cell>
          <cell r="E12">
            <v>77.208333333333329</v>
          </cell>
          <cell r="F12">
            <v>99</v>
          </cell>
          <cell r="G12">
            <v>43</v>
          </cell>
          <cell r="H12">
            <v>22.32</v>
          </cell>
          <cell r="I12" t="str">
            <v>NE</v>
          </cell>
          <cell r="J12">
            <v>47.519999999999996</v>
          </cell>
          <cell r="K12">
            <v>1.4</v>
          </cell>
        </row>
        <row r="13">
          <cell r="B13">
            <v>25.087500000000002</v>
          </cell>
          <cell r="C13">
            <v>29</v>
          </cell>
          <cell r="D13">
            <v>21.9</v>
          </cell>
          <cell r="E13">
            <v>85.125</v>
          </cell>
          <cell r="F13">
            <v>98</v>
          </cell>
          <cell r="G13">
            <v>66</v>
          </cell>
          <cell r="H13">
            <v>12.24</v>
          </cell>
          <cell r="I13" t="str">
            <v>S</v>
          </cell>
          <cell r="J13">
            <v>29.880000000000003</v>
          </cell>
          <cell r="K13">
            <v>7</v>
          </cell>
        </row>
        <row r="14">
          <cell r="B14">
            <v>25.520833333333339</v>
          </cell>
          <cell r="C14">
            <v>32.799999999999997</v>
          </cell>
          <cell r="D14">
            <v>20.5</v>
          </cell>
          <cell r="E14">
            <v>82.666666666666671</v>
          </cell>
          <cell r="F14">
            <v>100</v>
          </cell>
          <cell r="G14">
            <v>52</v>
          </cell>
          <cell r="H14">
            <v>12.24</v>
          </cell>
          <cell r="I14" t="str">
            <v>SO</v>
          </cell>
          <cell r="J14">
            <v>25.2</v>
          </cell>
          <cell r="K14">
            <v>0</v>
          </cell>
        </row>
        <row r="15">
          <cell r="B15">
            <v>25.724999999999998</v>
          </cell>
          <cell r="C15">
            <v>31.4</v>
          </cell>
          <cell r="D15">
            <v>21.9</v>
          </cell>
          <cell r="E15">
            <v>81.5</v>
          </cell>
          <cell r="F15">
            <v>98</v>
          </cell>
          <cell r="G15">
            <v>55</v>
          </cell>
          <cell r="H15">
            <v>20.52</v>
          </cell>
          <cell r="I15" t="str">
            <v>L</v>
          </cell>
          <cell r="J15">
            <v>42.480000000000004</v>
          </cell>
          <cell r="K15">
            <v>0</v>
          </cell>
        </row>
        <row r="16">
          <cell r="B16">
            <v>25.283333333333335</v>
          </cell>
          <cell r="C16">
            <v>33</v>
          </cell>
          <cell r="D16">
            <v>22.5</v>
          </cell>
          <cell r="E16">
            <v>84.333333333333329</v>
          </cell>
          <cell r="F16">
            <v>96</v>
          </cell>
          <cell r="G16">
            <v>53</v>
          </cell>
          <cell r="H16">
            <v>18.720000000000002</v>
          </cell>
          <cell r="I16" t="str">
            <v>L</v>
          </cell>
          <cell r="J16">
            <v>38.519999999999996</v>
          </cell>
          <cell r="K16">
            <v>7.8</v>
          </cell>
        </row>
        <row r="17">
          <cell r="B17">
            <v>24.712499999999995</v>
          </cell>
          <cell r="C17">
            <v>33.5</v>
          </cell>
          <cell r="D17">
            <v>20.6</v>
          </cell>
          <cell r="E17">
            <v>86.041666666666671</v>
          </cell>
          <cell r="F17">
            <v>100</v>
          </cell>
          <cell r="G17">
            <v>47</v>
          </cell>
          <cell r="H17">
            <v>18.720000000000002</v>
          </cell>
          <cell r="I17" t="str">
            <v>NO</v>
          </cell>
          <cell r="J17">
            <v>54.36</v>
          </cell>
          <cell r="K17">
            <v>1</v>
          </cell>
        </row>
        <row r="18">
          <cell r="B18">
            <v>24.462499999999995</v>
          </cell>
          <cell r="C18">
            <v>31.7</v>
          </cell>
          <cell r="D18">
            <v>20.9</v>
          </cell>
          <cell r="E18">
            <v>91.041666666666671</v>
          </cell>
          <cell r="F18">
            <v>100</v>
          </cell>
          <cell r="G18">
            <v>58</v>
          </cell>
          <cell r="H18">
            <v>15.48</v>
          </cell>
          <cell r="I18" t="str">
            <v>N</v>
          </cell>
          <cell r="J18">
            <v>33.840000000000003</v>
          </cell>
          <cell r="K18">
            <v>11.4</v>
          </cell>
        </row>
        <row r="19">
          <cell r="B19">
            <v>23.408333333333331</v>
          </cell>
          <cell r="C19">
            <v>29.2</v>
          </cell>
          <cell r="D19">
            <v>20.399999999999999</v>
          </cell>
          <cell r="E19">
            <v>95.583333333333329</v>
          </cell>
          <cell r="F19">
            <v>100</v>
          </cell>
          <cell r="G19">
            <v>69</v>
          </cell>
          <cell r="H19">
            <v>11.16</v>
          </cell>
          <cell r="I19" t="str">
            <v>NO</v>
          </cell>
          <cell r="J19">
            <v>54</v>
          </cell>
          <cell r="K19">
            <v>36</v>
          </cell>
        </row>
        <row r="20">
          <cell r="B20">
            <v>24.05</v>
          </cell>
          <cell r="C20">
            <v>31</v>
          </cell>
          <cell r="D20">
            <v>20.9</v>
          </cell>
          <cell r="E20">
            <v>91.666666666666671</v>
          </cell>
          <cell r="F20">
            <v>100</v>
          </cell>
          <cell r="G20">
            <v>62</v>
          </cell>
          <cell r="H20">
            <v>21.240000000000002</v>
          </cell>
          <cell r="I20" t="str">
            <v>NE</v>
          </cell>
          <cell r="J20">
            <v>39.24</v>
          </cell>
          <cell r="K20">
            <v>3.4</v>
          </cell>
        </row>
        <row r="21">
          <cell r="B21">
            <v>25.154166666666665</v>
          </cell>
          <cell r="C21">
            <v>33</v>
          </cell>
          <cell r="D21">
            <v>20.5</v>
          </cell>
          <cell r="E21">
            <v>87.958333333333329</v>
          </cell>
          <cell r="F21">
            <v>100</v>
          </cell>
          <cell r="G21">
            <v>53</v>
          </cell>
          <cell r="H21">
            <v>18.36</v>
          </cell>
          <cell r="I21" t="str">
            <v>NE</v>
          </cell>
          <cell r="J21">
            <v>48.24</v>
          </cell>
          <cell r="K21">
            <v>8.7999999999999989</v>
          </cell>
        </row>
        <row r="22">
          <cell r="B22">
            <v>24.162500000000005</v>
          </cell>
          <cell r="C22">
            <v>30.8</v>
          </cell>
          <cell r="D22">
            <v>21.9</v>
          </cell>
          <cell r="E22">
            <v>93.125</v>
          </cell>
          <cell r="F22">
            <v>100</v>
          </cell>
          <cell r="G22">
            <v>62</v>
          </cell>
          <cell r="H22">
            <v>25.92</v>
          </cell>
          <cell r="I22" t="str">
            <v>NE</v>
          </cell>
          <cell r="J22">
            <v>51.12</v>
          </cell>
          <cell r="K22">
            <v>1</v>
          </cell>
        </row>
        <row r="23">
          <cell r="B23">
            <v>25.120833333333337</v>
          </cell>
          <cell r="C23">
            <v>33.799999999999997</v>
          </cell>
          <cell r="D23">
            <v>20.2</v>
          </cell>
          <cell r="E23">
            <v>87.333333333333329</v>
          </cell>
          <cell r="F23">
            <v>100</v>
          </cell>
          <cell r="G23">
            <v>52</v>
          </cell>
          <cell r="H23">
            <v>19.079999999999998</v>
          </cell>
          <cell r="I23" t="str">
            <v>N</v>
          </cell>
          <cell r="J23">
            <v>47.16</v>
          </cell>
          <cell r="K23">
            <v>2.2000000000000002</v>
          </cell>
        </row>
        <row r="24">
          <cell r="B24">
            <v>23.629166666666666</v>
          </cell>
          <cell r="C24">
            <v>32.5</v>
          </cell>
          <cell r="D24">
            <v>20.2</v>
          </cell>
          <cell r="E24">
            <v>92.25</v>
          </cell>
          <cell r="F24">
            <v>100</v>
          </cell>
          <cell r="G24">
            <v>61</v>
          </cell>
          <cell r="H24">
            <v>31.319999999999997</v>
          </cell>
          <cell r="I24" t="str">
            <v>O</v>
          </cell>
          <cell r="J24">
            <v>95.4</v>
          </cell>
          <cell r="K24">
            <v>13.599999999999998</v>
          </cell>
        </row>
        <row r="25">
          <cell r="B25">
            <v>22.345833333333335</v>
          </cell>
          <cell r="C25">
            <v>28.7</v>
          </cell>
          <cell r="D25">
            <v>19.5</v>
          </cell>
          <cell r="E25">
            <v>91.916666666666671</v>
          </cell>
          <cell r="F25">
            <v>100</v>
          </cell>
          <cell r="G25">
            <v>66</v>
          </cell>
          <cell r="H25">
            <v>12.96</v>
          </cell>
          <cell r="I25" t="str">
            <v>SO</v>
          </cell>
          <cell r="J25">
            <v>25.2</v>
          </cell>
          <cell r="K25">
            <v>0.2</v>
          </cell>
        </row>
        <row r="26">
          <cell r="B26">
            <v>23.054166666666664</v>
          </cell>
          <cell r="C26">
            <v>29.3</v>
          </cell>
          <cell r="D26">
            <v>18.3</v>
          </cell>
          <cell r="E26">
            <v>81.458333333333329</v>
          </cell>
          <cell r="F26">
            <v>98</v>
          </cell>
          <cell r="G26">
            <v>56</v>
          </cell>
          <cell r="H26">
            <v>18.36</v>
          </cell>
          <cell r="I26" t="str">
            <v>SE</v>
          </cell>
          <cell r="J26">
            <v>33.119999999999997</v>
          </cell>
          <cell r="K26">
            <v>0</v>
          </cell>
        </row>
        <row r="27">
          <cell r="B27">
            <v>24.099999999999994</v>
          </cell>
          <cell r="C27">
            <v>31</v>
          </cell>
          <cell r="D27">
            <v>19.2</v>
          </cell>
          <cell r="E27">
            <v>79.708333333333329</v>
          </cell>
          <cell r="F27">
            <v>100</v>
          </cell>
          <cell r="G27">
            <v>48</v>
          </cell>
          <cell r="H27">
            <v>18.720000000000002</v>
          </cell>
          <cell r="I27" t="str">
            <v>SE</v>
          </cell>
          <cell r="J27">
            <v>29.16</v>
          </cell>
          <cell r="K27">
            <v>0</v>
          </cell>
        </row>
        <row r="28">
          <cell r="B28">
            <v>23.791666666666671</v>
          </cell>
          <cell r="C28">
            <v>32.6</v>
          </cell>
          <cell r="D28">
            <v>16.899999999999999</v>
          </cell>
          <cell r="E28">
            <v>76.708333333333329</v>
          </cell>
          <cell r="F28">
            <v>100</v>
          </cell>
          <cell r="G28">
            <v>36</v>
          </cell>
          <cell r="H28">
            <v>16.920000000000002</v>
          </cell>
          <cell r="I28" t="str">
            <v>SE</v>
          </cell>
          <cell r="J28">
            <v>23.400000000000002</v>
          </cell>
          <cell r="K28">
            <v>0</v>
          </cell>
        </row>
        <row r="29">
          <cell r="B29">
            <v>23.783333333333335</v>
          </cell>
          <cell r="C29">
            <v>32.9</v>
          </cell>
          <cell r="D29">
            <v>16.100000000000001</v>
          </cell>
          <cell r="E29">
            <v>76.208333333333329</v>
          </cell>
          <cell r="F29">
            <v>100</v>
          </cell>
          <cell r="G29">
            <v>38</v>
          </cell>
          <cell r="H29">
            <v>11.879999999999999</v>
          </cell>
          <cell r="I29" t="str">
            <v>SE</v>
          </cell>
          <cell r="J29">
            <v>21.96</v>
          </cell>
          <cell r="K29">
            <v>0</v>
          </cell>
        </row>
        <row r="30">
          <cell r="B30">
            <v>24.466666666666665</v>
          </cell>
          <cell r="C30">
            <v>33.799999999999997</v>
          </cell>
          <cell r="D30">
            <v>16.899999999999999</v>
          </cell>
          <cell r="E30">
            <v>75.875</v>
          </cell>
          <cell r="F30">
            <v>100</v>
          </cell>
          <cell r="G30">
            <v>36</v>
          </cell>
          <cell r="H30">
            <v>12.96</v>
          </cell>
          <cell r="I30" t="str">
            <v>SE</v>
          </cell>
          <cell r="J30">
            <v>26.28</v>
          </cell>
          <cell r="K30">
            <v>0</v>
          </cell>
        </row>
        <row r="31">
          <cell r="B31">
            <v>25.162499999999998</v>
          </cell>
          <cell r="C31">
            <v>33</v>
          </cell>
          <cell r="D31">
            <v>19.100000000000001</v>
          </cell>
          <cell r="E31">
            <v>76.916666666666671</v>
          </cell>
          <cell r="F31">
            <v>99</v>
          </cell>
          <cell r="G31">
            <v>45</v>
          </cell>
          <cell r="H31">
            <v>15.120000000000001</v>
          </cell>
          <cell r="I31" t="str">
            <v>SE</v>
          </cell>
          <cell r="J31">
            <v>26.64</v>
          </cell>
          <cell r="K31">
            <v>0</v>
          </cell>
        </row>
        <row r="32">
          <cell r="B32">
            <v>25.929166666666674</v>
          </cell>
          <cell r="C32">
            <v>32.299999999999997</v>
          </cell>
          <cell r="D32">
            <v>21.4</v>
          </cell>
          <cell r="E32">
            <v>75.583333333333329</v>
          </cell>
          <cell r="F32">
            <v>92</v>
          </cell>
          <cell r="G32">
            <v>54</v>
          </cell>
          <cell r="H32">
            <v>23.759999999999998</v>
          </cell>
          <cell r="I32" t="str">
            <v>SE</v>
          </cell>
          <cell r="J32">
            <v>36</v>
          </cell>
          <cell r="K32">
            <v>0</v>
          </cell>
        </row>
        <row r="33">
          <cell r="B33">
            <v>25.408333333333328</v>
          </cell>
          <cell r="C33">
            <v>31.7</v>
          </cell>
          <cell r="D33">
            <v>20.399999999999999</v>
          </cell>
          <cell r="E33">
            <v>73.833333333333329</v>
          </cell>
          <cell r="F33">
            <v>90</v>
          </cell>
          <cell r="G33">
            <v>52</v>
          </cell>
          <cell r="H33">
            <v>27.720000000000002</v>
          </cell>
          <cell r="I33" t="str">
            <v>SE</v>
          </cell>
          <cell r="J33">
            <v>41.76</v>
          </cell>
          <cell r="K33">
            <v>0</v>
          </cell>
        </row>
        <row r="34">
          <cell r="B34">
            <v>24.86666666666666</v>
          </cell>
          <cell r="C34">
            <v>33</v>
          </cell>
          <cell r="D34">
            <v>19.100000000000001</v>
          </cell>
          <cell r="E34">
            <v>73.25</v>
          </cell>
          <cell r="F34">
            <v>96</v>
          </cell>
          <cell r="G34">
            <v>45</v>
          </cell>
          <cell r="H34">
            <v>23.040000000000003</v>
          </cell>
          <cell r="I34" t="str">
            <v>SE</v>
          </cell>
          <cell r="J34">
            <v>35.28</v>
          </cell>
          <cell r="K34">
            <v>0</v>
          </cell>
        </row>
        <row r="35">
          <cell r="B35">
            <v>23.470833333333335</v>
          </cell>
          <cell r="C35">
            <v>33.1</v>
          </cell>
          <cell r="D35">
            <v>16</v>
          </cell>
          <cell r="E35">
            <v>77.25</v>
          </cell>
          <cell r="F35">
            <v>100</v>
          </cell>
          <cell r="G35">
            <v>41</v>
          </cell>
          <cell r="H35">
            <v>20.52</v>
          </cell>
          <cell r="I35" t="str">
            <v>SE</v>
          </cell>
          <cell r="J35">
            <v>32.4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27.195833333333336</v>
          </cell>
          <cell r="C5">
            <v>33.299999999999997</v>
          </cell>
          <cell r="D5">
            <v>22</v>
          </cell>
          <cell r="E5">
            <v>76.625</v>
          </cell>
          <cell r="F5">
            <v>96</v>
          </cell>
          <cell r="G5">
            <v>47</v>
          </cell>
          <cell r="H5">
            <v>6.84</v>
          </cell>
          <cell r="I5" t="str">
            <v>SE</v>
          </cell>
          <cell r="J5">
            <v>20.16</v>
          </cell>
          <cell r="K5">
            <v>0</v>
          </cell>
        </row>
        <row r="6">
          <cell r="B6">
            <v>27.512499999999999</v>
          </cell>
          <cell r="C6">
            <v>35.799999999999997</v>
          </cell>
          <cell r="D6">
            <v>20.399999999999999</v>
          </cell>
          <cell r="E6">
            <v>77.916666666666671</v>
          </cell>
          <cell r="F6">
            <v>95</v>
          </cell>
          <cell r="G6">
            <v>44</v>
          </cell>
          <cell r="H6">
            <v>13.32</v>
          </cell>
          <cell r="I6" t="str">
            <v>NO</v>
          </cell>
          <cell r="J6">
            <v>65.52</v>
          </cell>
          <cell r="K6">
            <v>20</v>
          </cell>
        </row>
        <row r="7">
          <cell r="B7">
            <v>26.454166666666666</v>
          </cell>
          <cell r="C7">
            <v>35.200000000000003</v>
          </cell>
          <cell r="D7">
            <v>20.7</v>
          </cell>
          <cell r="E7">
            <v>77.208333333333329</v>
          </cell>
          <cell r="F7">
            <v>96</v>
          </cell>
          <cell r="G7">
            <v>42</v>
          </cell>
          <cell r="H7">
            <v>5.4</v>
          </cell>
          <cell r="I7" t="str">
            <v>L</v>
          </cell>
          <cell r="J7">
            <v>15.48</v>
          </cell>
          <cell r="K7">
            <v>0.4</v>
          </cell>
        </row>
        <row r="8">
          <cell r="B8">
            <v>28.162499999999994</v>
          </cell>
          <cell r="C8">
            <v>35.799999999999997</v>
          </cell>
          <cell r="D8">
            <v>22.3</v>
          </cell>
          <cell r="E8">
            <v>74.041666666666671</v>
          </cell>
          <cell r="F8">
            <v>95</v>
          </cell>
          <cell r="G8">
            <v>44</v>
          </cell>
          <cell r="H8">
            <v>14.4</v>
          </cell>
          <cell r="I8" t="str">
            <v>SE</v>
          </cell>
          <cell r="J8">
            <v>30.240000000000002</v>
          </cell>
          <cell r="K8">
            <v>0</v>
          </cell>
        </row>
        <row r="9">
          <cell r="B9">
            <v>29.029166666666665</v>
          </cell>
          <cell r="C9">
            <v>35.5</v>
          </cell>
          <cell r="D9">
            <v>24.3</v>
          </cell>
          <cell r="E9">
            <v>72.333333333333329</v>
          </cell>
          <cell r="F9">
            <v>93</v>
          </cell>
          <cell r="G9">
            <v>46</v>
          </cell>
          <cell r="H9">
            <v>15.48</v>
          </cell>
          <cell r="I9" t="str">
            <v>N</v>
          </cell>
          <cell r="J9">
            <v>29.52</v>
          </cell>
          <cell r="K9">
            <v>0</v>
          </cell>
        </row>
        <row r="10">
          <cell r="B10">
            <v>28.258333333333326</v>
          </cell>
          <cell r="C10">
            <v>34.799999999999997</v>
          </cell>
          <cell r="D10">
            <v>23.5</v>
          </cell>
          <cell r="E10">
            <v>75.625</v>
          </cell>
          <cell r="F10">
            <v>94</v>
          </cell>
          <cell r="G10">
            <v>52</v>
          </cell>
          <cell r="H10">
            <v>12.96</v>
          </cell>
          <cell r="I10" t="str">
            <v>NO</v>
          </cell>
          <cell r="J10">
            <v>37.440000000000005</v>
          </cell>
          <cell r="K10">
            <v>0.6</v>
          </cell>
        </row>
        <row r="11">
          <cell r="B11">
            <v>28.212500000000002</v>
          </cell>
          <cell r="C11">
            <v>35.200000000000003</v>
          </cell>
          <cell r="D11">
            <v>23</v>
          </cell>
          <cell r="E11">
            <v>72.458333333333329</v>
          </cell>
          <cell r="F11">
            <v>95</v>
          </cell>
          <cell r="G11">
            <v>44</v>
          </cell>
          <cell r="H11">
            <v>15.840000000000002</v>
          </cell>
          <cell r="I11" t="str">
            <v>N</v>
          </cell>
          <cell r="J11">
            <v>38.519999999999996</v>
          </cell>
          <cell r="K11">
            <v>0</v>
          </cell>
        </row>
        <row r="12">
          <cell r="B12">
            <v>29.383333333333329</v>
          </cell>
          <cell r="C12">
            <v>35.200000000000003</v>
          </cell>
          <cell r="D12">
            <v>25.2</v>
          </cell>
          <cell r="E12">
            <v>64.708333333333329</v>
          </cell>
          <cell r="F12">
            <v>87</v>
          </cell>
          <cell r="G12">
            <v>45</v>
          </cell>
          <cell r="H12">
            <v>15.48</v>
          </cell>
          <cell r="I12" t="str">
            <v>NO</v>
          </cell>
          <cell r="J12">
            <v>36.36</v>
          </cell>
          <cell r="K12">
            <v>0</v>
          </cell>
        </row>
        <row r="13">
          <cell r="B13">
            <v>23.970833333333335</v>
          </cell>
          <cell r="C13">
            <v>29.3</v>
          </cell>
          <cell r="D13">
            <v>20.9</v>
          </cell>
          <cell r="E13">
            <v>88.416666666666671</v>
          </cell>
          <cell r="F13">
            <v>95</v>
          </cell>
          <cell r="G13">
            <v>66</v>
          </cell>
          <cell r="H13">
            <v>11.16</v>
          </cell>
          <cell r="I13" t="str">
            <v>SE</v>
          </cell>
          <cell r="J13">
            <v>41.04</v>
          </cell>
          <cell r="K13">
            <v>27.800000000000004</v>
          </cell>
        </row>
        <row r="14">
          <cell r="B14">
            <v>24.962499999999995</v>
          </cell>
          <cell r="C14">
            <v>32.1</v>
          </cell>
          <cell r="D14">
            <v>20.9</v>
          </cell>
          <cell r="E14">
            <v>84.291666666666671</v>
          </cell>
          <cell r="F14">
            <v>96</v>
          </cell>
          <cell r="G14">
            <v>55</v>
          </cell>
          <cell r="H14">
            <v>8.2799999999999994</v>
          </cell>
          <cell r="I14" t="str">
            <v>S</v>
          </cell>
          <cell r="J14">
            <v>17.28</v>
          </cell>
          <cell r="K14">
            <v>0</v>
          </cell>
        </row>
        <row r="15">
          <cell r="B15">
            <v>26.4375</v>
          </cell>
          <cell r="C15">
            <v>34.5</v>
          </cell>
          <cell r="D15">
            <v>22.5</v>
          </cell>
          <cell r="E15">
            <v>78.791666666666671</v>
          </cell>
          <cell r="F15">
            <v>93</v>
          </cell>
          <cell r="G15">
            <v>51</v>
          </cell>
          <cell r="H15">
            <v>15.120000000000001</v>
          </cell>
          <cell r="I15" t="str">
            <v>S</v>
          </cell>
          <cell r="J15">
            <v>39.96</v>
          </cell>
          <cell r="K15">
            <v>7.1999999999999993</v>
          </cell>
        </row>
        <row r="16">
          <cell r="B16">
            <v>26.516666666666666</v>
          </cell>
          <cell r="C16">
            <v>33.6</v>
          </cell>
          <cell r="D16">
            <v>22.1</v>
          </cell>
          <cell r="E16">
            <v>80.5</v>
          </cell>
          <cell r="F16">
            <v>96</v>
          </cell>
          <cell r="G16">
            <v>51</v>
          </cell>
          <cell r="H16">
            <v>10.44</v>
          </cell>
          <cell r="I16" t="str">
            <v>NO</v>
          </cell>
          <cell r="J16">
            <v>24.12</v>
          </cell>
          <cell r="K16">
            <v>0.4</v>
          </cell>
        </row>
        <row r="17">
          <cell r="B17">
            <v>27.621739130434779</v>
          </cell>
          <cell r="C17">
            <v>32.799999999999997</v>
          </cell>
          <cell r="D17">
            <v>24.1</v>
          </cell>
          <cell r="E17">
            <v>79.869565217391298</v>
          </cell>
          <cell r="F17">
            <v>95</v>
          </cell>
          <cell r="G17">
            <v>55</v>
          </cell>
          <cell r="H17">
            <v>10.44</v>
          </cell>
          <cell r="I17" t="str">
            <v>NO</v>
          </cell>
          <cell r="J17">
            <v>26.28</v>
          </cell>
          <cell r="K17">
            <v>0</v>
          </cell>
        </row>
        <row r="18">
          <cell r="B18">
            <v>26.978947368421046</v>
          </cell>
          <cell r="C18">
            <v>34.1</v>
          </cell>
          <cell r="D18">
            <v>24.1</v>
          </cell>
          <cell r="E18">
            <v>83</v>
          </cell>
          <cell r="F18">
            <v>94</v>
          </cell>
          <cell r="G18">
            <v>53</v>
          </cell>
          <cell r="H18">
            <v>8.64</v>
          </cell>
          <cell r="I18" t="str">
            <v>NO</v>
          </cell>
          <cell r="J18">
            <v>23.759999999999998</v>
          </cell>
          <cell r="K18">
            <v>0.8</v>
          </cell>
        </row>
        <row r="19">
          <cell r="B19">
            <v>25.758333333333329</v>
          </cell>
          <cell r="C19">
            <v>29</v>
          </cell>
          <cell r="D19">
            <v>23</v>
          </cell>
          <cell r="E19">
            <v>85.25</v>
          </cell>
          <cell r="F19">
            <v>95</v>
          </cell>
          <cell r="G19">
            <v>67</v>
          </cell>
          <cell r="H19">
            <v>1.4400000000000002</v>
          </cell>
          <cell r="I19" t="str">
            <v>L</v>
          </cell>
          <cell r="J19">
            <v>12.6</v>
          </cell>
          <cell r="K19">
            <v>0.2</v>
          </cell>
        </row>
        <row r="20">
          <cell r="B20">
            <v>28.380000000000003</v>
          </cell>
          <cell r="C20">
            <v>32.6</v>
          </cell>
          <cell r="D20">
            <v>24.3</v>
          </cell>
          <cell r="E20">
            <v>74.333333333333329</v>
          </cell>
          <cell r="F20">
            <v>91</v>
          </cell>
          <cell r="G20">
            <v>55</v>
          </cell>
          <cell r="H20">
            <v>5.04</v>
          </cell>
          <cell r="I20" t="str">
            <v>NO</v>
          </cell>
          <cell r="J20">
            <v>14.76</v>
          </cell>
          <cell r="K20">
            <v>0</v>
          </cell>
        </row>
        <row r="21">
          <cell r="B21">
            <v>27.675000000000001</v>
          </cell>
          <cell r="C21">
            <v>32.5</v>
          </cell>
          <cell r="D21">
            <v>24.4</v>
          </cell>
          <cell r="E21">
            <v>80.5</v>
          </cell>
          <cell r="F21">
            <v>95</v>
          </cell>
          <cell r="G21">
            <v>57</v>
          </cell>
          <cell r="H21">
            <v>8.2799999999999994</v>
          </cell>
          <cell r="I21" t="str">
            <v>SE</v>
          </cell>
          <cell r="J21">
            <v>28.44</v>
          </cell>
          <cell r="K21">
            <v>0</v>
          </cell>
        </row>
        <row r="22">
          <cell r="B22">
            <v>25.558823529411764</v>
          </cell>
          <cell r="C22">
            <v>29.9</v>
          </cell>
          <cell r="D22">
            <v>24.1</v>
          </cell>
          <cell r="E22">
            <v>88.588235294117652</v>
          </cell>
          <cell r="F22">
            <v>95</v>
          </cell>
          <cell r="G22">
            <v>67</v>
          </cell>
          <cell r="H22">
            <v>10.8</v>
          </cell>
          <cell r="I22" t="str">
            <v>L</v>
          </cell>
          <cell r="J22">
            <v>28.44</v>
          </cell>
          <cell r="K22">
            <v>6.2</v>
          </cell>
        </row>
        <row r="23">
          <cell r="B23">
            <v>27.835714285714285</v>
          </cell>
          <cell r="C23">
            <v>31.8</v>
          </cell>
          <cell r="D23">
            <v>24</v>
          </cell>
          <cell r="E23">
            <v>81.928571428571431</v>
          </cell>
          <cell r="F23">
            <v>96</v>
          </cell>
          <cell r="G23">
            <v>65</v>
          </cell>
          <cell r="H23">
            <v>3.24</v>
          </cell>
          <cell r="I23" t="str">
            <v>SE</v>
          </cell>
          <cell r="J23">
            <v>19.440000000000001</v>
          </cell>
          <cell r="K23">
            <v>4.6000000000000005</v>
          </cell>
        </row>
        <row r="24">
          <cell r="B24">
            <v>23.724999999999998</v>
          </cell>
          <cell r="C24">
            <v>29.6</v>
          </cell>
          <cell r="D24">
            <v>21.2</v>
          </cell>
          <cell r="E24">
            <v>89.166666666666671</v>
          </cell>
          <cell r="F24">
            <v>96</v>
          </cell>
          <cell r="G24">
            <v>77</v>
          </cell>
          <cell r="H24">
            <v>7.9200000000000008</v>
          </cell>
          <cell r="I24" t="str">
            <v>SE</v>
          </cell>
          <cell r="J24">
            <v>45.72</v>
          </cell>
          <cell r="K24">
            <v>3.8</v>
          </cell>
        </row>
        <row r="25">
          <cell r="B25">
            <v>25.464285714285715</v>
          </cell>
          <cell r="C25">
            <v>29.4</v>
          </cell>
          <cell r="D25">
            <v>21.2</v>
          </cell>
          <cell r="E25">
            <v>72.285714285714292</v>
          </cell>
          <cell r="F25">
            <v>91</v>
          </cell>
          <cell r="G25">
            <v>54</v>
          </cell>
          <cell r="H25">
            <v>4.6800000000000006</v>
          </cell>
          <cell r="I25" t="str">
            <v>SE</v>
          </cell>
          <cell r="J25">
            <v>22.68</v>
          </cell>
          <cell r="K25">
            <v>0.2</v>
          </cell>
        </row>
        <row r="26">
          <cell r="B26">
            <v>25.716666666666669</v>
          </cell>
          <cell r="C26">
            <v>32.700000000000003</v>
          </cell>
          <cell r="D26">
            <v>20.8</v>
          </cell>
          <cell r="E26">
            <v>75.958333333333329</v>
          </cell>
          <cell r="F26">
            <v>96</v>
          </cell>
          <cell r="G26">
            <v>44</v>
          </cell>
          <cell r="H26">
            <v>0.72000000000000008</v>
          </cell>
          <cell r="I26" t="str">
            <v>SE</v>
          </cell>
          <cell r="J26">
            <v>19.8</v>
          </cell>
          <cell r="K26">
            <v>0</v>
          </cell>
        </row>
        <row r="27">
          <cell r="B27">
            <v>26.574999999999992</v>
          </cell>
          <cell r="C27">
            <v>33.5</v>
          </cell>
          <cell r="D27">
            <v>21</v>
          </cell>
          <cell r="E27">
            <v>70.875</v>
          </cell>
          <cell r="F27">
            <v>92</v>
          </cell>
          <cell r="G27">
            <v>37</v>
          </cell>
          <cell r="H27">
            <v>2.8800000000000003</v>
          </cell>
          <cell r="I27" t="str">
            <v>SE</v>
          </cell>
          <cell r="J27">
            <v>23.759999999999998</v>
          </cell>
          <cell r="K27">
            <v>0</v>
          </cell>
        </row>
        <row r="28">
          <cell r="B28">
            <v>27.00833333333334</v>
          </cell>
          <cell r="C28">
            <v>34.299999999999997</v>
          </cell>
          <cell r="D28">
            <v>20.399999999999999</v>
          </cell>
          <cell r="E28">
            <v>68.666666666666671</v>
          </cell>
          <cell r="F28">
            <v>94</v>
          </cell>
          <cell r="G28">
            <v>33</v>
          </cell>
          <cell r="H28">
            <v>6.12</v>
          </cell>
          <cell r="I28" t="str">
            <v>SE</v>
          </cell>
          <cell r="J28">
            <v>23.759999999999998</v>
          </cell>
          <cell r="K28">
            <v>0</v>
          </cell>
        </row>
        <row r="29">
          <cell r="B29">
            <v>26.0625</v>
          </cell>
          <cell r="C29">
            <v>34.200000000000003</v>
          </cell>
          <cell r="D29">
            <v>20</v>
          </cell>
          <cell r="E29">
            <v>68.291666666666671</v>
          </cell>
          <cell r="F29">
            <v>92</v>
          </cell>
          <cell r="G29">
            <v>30</v>
          </cell>
          <cell r="H29">
            <v>2.16</v>
          </cell>
          <cell r="I29" t="str">
            <v>SE</v>
          </cell>
          <cell r="J29">
            <v>17.64</v>
          </cell>
          <cell r="K29">
            <v>0</v>
          </cell>
        </row>
        <row r="30">
          <cell r="B30">
            <v>28.147368421052636</v>
          </cell>
          <cell r="C30">
            <v>34.299999999999997</v>
          </cell>
          <cell r="D30">
            <v>21.5</v>
          </cell>
          <cell r="E30">
            <v>64.526315789473685</v>
          </cell>
          <cell r="F30">
            <v>94</v>
          </cell>
          <cell r="G30">
            <v>35</v>
          </cell>
          <cell r="H30">
            <v>7.5600000000000005</v>
          </cell>
          <cell r="I30" t="str">
            <v>S</v>
          </cell>
          <cell r="J30">
            <v>23.759999999999998</v>
          </cell>
          <cell r="K30">
            <v>0</v>
          </cell>
        </row>
        <row r="31">
          <cell r="B31">
            <v>28.031578947368423</v>
          </cell>
          <cell r="C31">
            <v>35</v>
          </cell>
          <cell r="D31">
            <v>22.1</v>
          </cell>
          <cell r="E31">
            <v>61.89473684210526</v>
          </cell>
          <cell r="F31">
            <v>91</v>
          </cell>
          <cell r="G31">
            <v>37</v>
          </cell>
          <cell r="H31">
            <v>4.32</v>
          </cell>
          <cell r="I31" t="str">
            <v>SE</v>
          </cell>
          <cell r="J31">
            <v>20.52</v>
          </cell>
          <cell r="K31">
            <v>0</v>
          </cell>
        </row>
        <row r="32">
          <cell r="B32">
            <v>27.430000000000007</v>
          </cell>
          <cell r="C32">
            <v>35.200000000000003</v>
          </cell>
          <cell r="D32">
            <v>22.6</v>
          </cell>
          <cell r="E32">
            <v>68.900000000000006</v>
          </cell>
          <cell r="F32">
            <v>89</v>
          </cell>
          <cell r="G32">
            <v>45</v>
          </cell>
          <cell r="H32">
            <v>11.16</v>
          </cell>
          <cell r="I32" t="str">
            <v>S</v>
          </cell>
          <cell r="J32">
            <v>33.119999999999997</v>
          </cell>
          <cell r="K32">
            <v>8</v>
          </cell>
        </row>
        <row r="33">
          <cell r="B33">
            <v>29.793749999999999</v>
          </cell>
          <cell r="C33">
            <v>34.700000000000003</v>
          </cell>
          <cell r="D33">
            <v>24.3</v>
          </cell>
          <cell r="E33">
            <v>65.0625</v>
          </cell>
          <cell r="F33">
            <v>90</v>
          </cell>
          <cell r="G33">
            <v>44</v>
          </cell>
          <cell r="H33">
            <v>9.3600000000000012</v>
          </cell>
          <cell r="I33" t="str">
            <v>SE</v>
          </cell>
          <cell r="J33">
            <v>24.48</v>
          </cell>
          <cell r="K33">
            <v>0</v>
          </cell>
        </row>
        <row r="34">
          <cell r="B34">
            <v>29.942105263157888</v>
          </cell>
          <cell r="C34">
            <v>34.9</v>
          </cell>
          <cell r="D34">
            <v>25.5</v>
          </cell>
          <cell r="E34">
            <v>60.94736842105263</v>
          </cell>
          <cell r="F34">
            <v>84</v>
          </cell>
          <cell r="G34">
            <v>41</v>
          </cell>
          <cell r="H34">
            <v>6.12</v>
          </cell>
          <cell r="I34" t="str">
            <v>L</v>
          </cell>
          <cell r="J34">
            <v>21.6</v>
          </cell>
          <cell r="K34">
            <v>0</v>
          </cell>
        </row>
        <row r="35">
          <cell r="B35">
            <v>29.824999999999999</v>
          </cell>
          <cell r="C35">
            <v>34.700000000000003</v>
          </cell>
          <cell r="D35">
            <v>24</v>
          </cell>
          <cell r="E35">
            <v>64.0625</v>
          </cell>
          <cell r="F35">
            <v>92</v>
          </cell>
          <cell r="G35">
            <v>42</v>
          </cell>
          <cell r="H35">
            <v>11.16</v>
          </cell>
          <cell r="I35" t="str">
            <v>NE</v>
          </cell>
          <cell r="J35">
            <v>24.12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23.241666666666671</v>
          </cell>
          <cell r="C5">
            <v>28.8</v>
          </cell>
          <cell r="D5">
            <v>20.5</v>
          </cell>
          <cell r="E5">
            <v>88.125</v>
          </cell>
          <cell r="F5">
            <v>98</v>
          </cell>
          <cell r="G5">
            <v>61</v>
          </cell>
          <cell r="H5">
            <v>20.16</v>
          </cell>
          <cell r="I5" t="str">
            <v>L</v>
          </cell>
          <cell r="J5">
            <v>35.28</v>
          </cell>
          <cell r="K5">
            <v>3.8</v>
          </cell>
        </row>
        <row r="6">
          <cell r="B6">
            <v>24.216666666666665</v>
          </cell>
          <cell r="C6">
            <v>30.9</v>
          </cell>
          <cell r="D6">
            <v>21.4</v>
          </cell>
          <cell r="E6">
            <v>85.458333333333329</v>
          </cell>
          <cell r="F6">
            <v>97</v>
          </cell>
          <cell r="G6">
            <v>55</v>
          </cell>
          <cell r="H6">
            <v>19.8</v>
          </cell>
          <cell r="I6" t="str">
            <v>O</v>
          </cell>
          <cell r="J6">
            <v>29.52</v>
          </cell>
          <cell r="K6">
            <v>0.2</v>
          </cell>
        </row>
        <row r="7">
          <cell r="B7">
            <v>24.354166666666661</v>
          </cell>
          <cell r="C7">
            <v>31.6</v>
          </cell>
          <cell r="D7">
            <v>18.8</v>
          </cell>
          <cell r="E7">
            <v>76</v>
          </cell>
          <cell r="F7">
            <v>95</v>
          </cell>
          <cell r="G7">
            <v>45</v>
          </cell>
          <cell r="H7">
            <v>21.6</v>
          </cell>
          <cell r="I7" t="str">
            <v>NE</v>
          </cell>
          <cell r="J7">
            <v>37.800000000000004</v>
          </cell>
          <cell r="K7">
            <v>0.60000000000000009</v>
          </cell>
        </row>
        <row r="8">
          <cell r="B8">
            <v>25.662499999999994</v>
          </cell>
          <cell r="C8">
            <v>31.8</v>
          </cell>
          <cell r="D8">
            <v>20.8</v>
          </cell>
          <cell r="E8">
            <v>72.875</v>
          </cell>
          <cell r="F8">
            <v>92</v>
          </cell>
          <cell r="G8">
            <v>46</v>
          </cell>
          <cell r="H8">
            <v>15.48</v>
          </cell>
          <cell r="I8" t="str">
            <v>L</v>
          </cell>
          <cell r="J8">
            <v>37.440000000000005</v>
          </cell>
          <cell r="K8">
            <v>0</v>
          </cell>
        </row>
        <row r="9">
          <cell r="B9">
            <v>24.525000000000002</v>
          </cell>
          <cell r="C9">
            <v>30.9</v>
          </cell>
          <cell r="D9">
            <v>20.9</v>
          </cell>
          <cell r="E9">
            <v>79.041666666666671</v>
          </cell>
          <cell r="F9">
            <v>94</v>
          </cell>
          <cell r="G9">
            <v>53</v>
          </cell>
          <cell r="H9">
            <v>14.76</v>
          </cell>
          <cell r="I9" t="str">
            <v>N</v>
          </cell>
          <cell r="J9">
            <v>42.84</v>
          </cell>
          <cell r="K9">
            <v>14.4</v>
          </cell>
        </row>
        <row r="10">
          <cell r="B10">
            <v>24.466666666666672</v>
          </cell>
          <cell r="C10">
            <v>30.4</v>
          </cell>
          <cell r="D10">
            <v>20.3</v>
          </cell>
          <cell r="E10">
            <v>77.5</v>
          </cell>
          <cell r="F10">
            <v>93</v>
          </cell>
          <cell r="G10">
            <v>51</v>
          </cell>
          <cell r="H10">
            <v>19.8</v>
          </cell>
          <cell r="I10" t="str">
            <v>L</v>
          </cell>
          <cell r="J10">
            <v>37.080000000000005</v>
          </cell>
          <cell r="K10">
            <v>0</v>
          </cell>
        </row>
        <row r="11">
          <cell r="B11">
            <v>24.620833333333337</v>
          </cell>
          <cell r="C11">
            <v>29.9</v>
          </cell>
          <cell r="D11">
            <v>19.5</v>
          </cell>
          <cell r="E11">
            <v>78.916666666666671</v>
          </cell>
          <cell r="F11">
            <v>95</v>
          </cell>
          <cell r="G11">
            <v>52</v>
          </cell>
          <cell r="H11">
            <v>15.840000000000002</v>
          </cell>
          <cell r="I11" t="str">
            <v>N</v>
          </cell>
          <cell r="J11">
            <v>36.36</v>
          </cell>
          <cell r="K11">
            <v>12</v>
          </cell>
        </row>
        <row r="12">
          <cell r="B12">
            <v>24.741666666666671</v>
          </cell>
          <cell r="C12">
            <v>31.2</v>
          </cell>
          <cell r="D12">
            <v>21.4</v>
          </cell>
          <cell r="E12">
            <v>76.833333333333329</v>
          </cell>
          <cell r="F12">
            <v>90</v>
          </cell>
          <cell r="G12">
            <v>47</v>
          </cell>
          <cell r="H12">
            <v>20.16</v>
          </cell>
          <cell r="I12" t="str">
            <v>NE</v>
          </cell>
          <cell r="J12">
            <v>48.6</v>
          </cell>
          <cell r="K12">
            <v>10.6</v>
          </cell>
        </row>
        <row r="13">
          <cell r="B13">
            <v>24.129166666666663</v>
          </cell>
          <cell r="C13">
            <v>29.9</v>
          </cell>
          <cell r="D13">
            <v>21.7</v>
          </cell>
          <cell r="E13">
            <v>81.875</v>
          </cell>
          <cell r="F13">
            <v>93</v>
          </cell>
          <cell r="G13">
            <v>54</v>
          </cell>
          <cell r="H13">
            <v>33.119999999999997</v>
          </cell>
          <cell r="I13" t="str">
            <v>L</v>
          </cell>
          <cell r="J13">
            <v>46.800000000000004</v>
          </cell>
          <cell r="K13">
            <v>15.4</v>
          </cell>
        </row>
        <row r="14">
          <cell r="B14">
            <v>23.541666666666668</v>
          </cell>
          <cell r="C14">
            <v>30.7</v>
          </cell>
          <cell r="D14">
            <v>19.899999999999999</v>
          </cell>
          <cell r="E14">
            <v>84.75</v>
          </cell>
          <cell r="F14">
            <v>97</v>
          </cell>
          <cell r="G14">
            <v>53</v>
          </cell>
          <cell r="H14">
            <v>15.48</v>
          </cell>
          <cell r="I14" t="str">
            <v>O</v>
          </cell>
          <cell r="J14">
            <v>47.88</v>
          </cell>
          <cell r="K14">
            <v>5.4</v>
          </cell>
        </row>
        <row r="15">
          <cell r="B15">
            <v>24.595833333333331</v>
          </cell>
          <cell r="C15">
            <v>31.3</v>
          </cell>
          <cell r="D15">
            <v>21.7</v>
          </cell>
          <cell r="E15">
            <v>79.791666666666671</v>
          </cell>
          <cell r="F15">
            <v>94</v>
          </cell>
          <cell r="G15">
            <v>50</v>
          </cell>
          <cell r="H15">
            <v>14.04</v>
          </cell>
          <cell r="I15" t="str">
            <v>L</v>
          </cell>
          <cell r="J15">
            <v>50.76</v>
          </cell>
          <cell r="K15">
            <v>0</v>
          </cell>
        </row>
        <row r="16">
          <cell r="B16">
            <v>24.637499999999999</v>
          </cell>
          <cell r="C16">
            <v>30.1</v>
          </cell>
          <cell r="D16">
            <v>21</v>
          </cell>
          <cell r="E16">
            <v>77.708333333333329</v>
          </cell>
          <cell r="F16">
            <v>94</v>
          </cell>
          <cell r="G16">
            <v>48</v>
          </cell>
          <cell r="H16">
            <v>16.559999999999999</v>
          </cell>
          <cell r="I16" t="str">
            <v>N</v>
          </cell>
          <cell r="J16">
            <v>29.52</v>
          </cell>
          <cell r="K16">
            <v>5.2</v>
          </cell>
        </row>
        <row r="17">
          <cell r="B17">
            <v>24.362500000000001</v>
          </cell>
          <cell r="C17">
            <v>30</v>
          </cell>
          <cell r="D17">
            <v>21.3</v>
          </cell>
          <cell r="E17">
            <v>82.833333333333329</v>
          </cell>
          <cell r="F17">
            <v>95</v>
          </cell>
          <cell r="G17">
            <v>58</v>
          </cell>
          <cell r="H17">
            <v>18</v>
          </cell>
          <cell r="I17" t="str">
            <v>O</v>
          </cell>
          <cell r="J17">
            <v>38.519999999999996</v>
          </cell>
          <cell r="K17">
            <v>1</v>
          </cell>
        </row>
        <row r="18">
          <cell r="B18">
            <v>23.912500000000005</v>
          </cell>
          <cell r="C18">
            <v>29.3</v>
          </cell>
          <cell r="D18">
            <v>20.7</v>
          </cell>
          <cell r="E18">
            <v>85.083333333333329</v>
          </cell>
          <cell r="F18">
            <v>96</v>
          </cell>
          <cell r="G18">
            <v>59</v>
          </cell>
          <cell r="H18">
            <v>13.32</v>
          </cell>
          <cell r="I18" t="str">
            <v>N</v>
          </cell>
          <cell r="J18">
            <v>34.56</v>
          </cell>
          <cell r="K18">
            <v>1.2000000000000002</v>
          </cell>
        </row>
        <row r="19">
          <cell r="B19">
            <v>22.358333333333331</v>
          </cell>
          <cell r="C19">
            <v>27.3</v>
          </cell>
          <cell r="D19">
            <v>20.9</v>
          </cell>
          <cell r="E19">
            <v>94.291666666666671</v>
          </cell>
          <cell r="F19">
            <v>98</v>
          </cell>
          <cell r="G19">
            <v>71</v>
          </cell>
          <cell r="H19">
            <v>15.48</v>
          </cell>
          <cell r="I19" t="str">
            <v>L</v>
          </cell>
          <cell r="J19">
            <v>45.72</v>
          </cell>
          <cell r="K19">
            <v>76.400000000000006</v>
          </cell>
        </row>
        <row r="20">
          <cell r="B20">
            <v>23.683333333333337</v>
          </cell>
          <cell r="C20">
            <v>30.4</v>
          </cell>
          <cell r="D20">
            <v>19.5</v>
          </cell>
          <cell r="E20">
            <v>84.333333333333329</v>
          </cell>
          <cell r="F20">
            <v>100</v>
          </cell>
          <cell r="G20">
            <v>50</v>
          </cell>
          <cell r="H20">
            <v>11.879999999999999</v>
          </cell>
          <cell r="I20" t="str">
            <v>L</v>
          </cell>
          <cell r="J20">
            <v>21.240000000000002</v>
          </cell>
          <cell r="K20">
            <v>0.2</v>
          </cell>
        </row>
        <row r="21">
          <cell r="B21">
            <v>24.708333333333339</v>
          </cell>
          <cell r="C21">
            <v>29.8</v>
          </cell>
          <cell r="D21">
            <v>21.4</v>
          </cell>
          <cell r="E21">
            <v>81.333333333333329</v>
          </cell>
          <cell r="F21">
            <v>91</v>
          </cell>
          <cell r="G21">
            <v>53</v>
          </cell>
          <cell r="H21">
            <v>18.720000000000002</v>
          </cell>
          <cell r="I21" t="str">
            <v>O</v>
          </cell>
          <cell r="J21">
            <v>34.200000000000003</v>
          </cell>
          <cell r="K21">
            <v>6</v>
          </cell>
        </row>
        <row r="22">
          <cell r="B22">
            <v>24.879166666666663</v>
          </cell>
          <cell r="C22">
            <v>30.1</v>
          </cell>
          <cell r="D22">
            <v>21.7</v>
          </cell>
          <cell r="E22">
            <v>82.208333333333329</v>
          </cell>
          <cell r="F22">
            <v>96</v>
          </cell>
          <cell r="G22">
            <v>57</v>
          </cell>
          <cell r="H22">
            <v>18.720000000000002</v>
          </cell>
          <cell r="I22" t="str">
            <v>L</v>
          </cell>
          <cell r="J22">
            <v>38.880000000000003</v>
          </cell>
          <cell r="K22">
            <v>5.8000000000000007</v>
          </cell>
        </row>
        <row r="23">
          <cell r="B23">
            <v>25.358333333333334</v>
          </cell>
          <cell r="C23">
            <v>30.8</v>
          </cell>
          <cell r="D23">
            <v>21.1</v>
          </cell>
          <cell r="E23">
            <v>80.333333333333329</v>
          </cell>
          <cell r="F23">
            <v>97</v>
          </cell>
          <cell r="G23">
            <v>54</v>
          </cell>
          <cell r="H23">
            <v>16.920000000000002</v>
          </cell>
          <cell r="I23" t="str">
            <v>O</v>
          </cell>
          <cell r="J23">
            <v>30.96</v>
          </cell>
          <cell r="K23">
            <v>0.2</v>
          </cell>
        </row>
        <row r="24">
          <cell r="B24">
            <v>23.408333333333331</v>
          </cell>
          <cell r="C24">
            <v>30.1</v>
          </cell>
          <cell r="D24">
            <v>19.7</v>
          </cell>
          <cell r="E24">
            <v>85.5</v>
          </cell>
          <cell r="F24">
            <v>95</v>
          </cell>
          <cell r="G24">
            <v>58</v>
          </cell>
          <cell r="H24">
            <v>32.4</v>
          </cell>
          <cell r="I24" t="str">
            <v>S</v>
          </cell>
          <cell r="J24">
            <v>63.360000000000007</v>
          </cell>
          <cell r="K24">
            <v>5</v>
          </cell>
        </row>
        <row r="25">
          <cell r="B25">
            <v>20.324999999999999</v>
          </cell>
          <cell r="C25">
            <v>24.3</v>
          </cell>
          <cell r="D25">
            <v>17.899999999999999</v>
          </cell>
          <cell r="E25">
            <v>88.208333333333329</v>
          </cell>
          <cell r="F25">
            <v>97</v>
          </cell>
          <cell r="G25">
            <v>71</v>
          </cell>
          <cell r="H25">
            <v>14.76</v>
          </cell>
          <cell r="I25" t="str">
            <v>SO</v>
          </cell>
          <cell r="J25">
            <v>28.08</v>
          </cell>
          <cell r="K25">
            <v>0.2</v>
          </cell>
        </row>
        <row r="26">
          <cell r="B26">
            <v>22.329166666666666</v>
          </cell>
          <cell r="C26">
            <v>28.7</v>
          </cell>
          <cell r="D26">
            <v>17.899999999999999</v>
          </cell>
          <cell r="E26">
            <v>80.041666666666671</v>
          </cell>
          <cell r="F26">
            <v>95</v>
          </cell>
          <cell r="G26">
            <v>53</v>
          </cell>
          <cell r="H26">
            <v>11.16</v>
          </cell>
          <cell r="I26" t="str">
            <v>S</v>
          </cell>
          <cell r="J26">
            <v>22.32</v>
          </cell>
          <cell r="K26">
            <v>0</v>
          </cell>
        </row>
        <row r="27">
          <cell r="B27">
            <v>23.791666666666668</v>
          </cell>
          <cell r="C27">
            <v>29.9</v>
          </cell>
          <cell r="D27">
            <v>18.600000000000001</v>
          </cell>
          <cell r="E27">
            <v>74.458333333333329</v>
          </cell>
          <cell r="F27">
            <v>92</v>
          </cell>
          <cell r="G27">
            <v>48</v>
          </cell>
          <cell r="H27">
            <v>11.520000000000001</v>
          </cell>
          <cell r="I27" t="str">
            <v>L</v>
          </cell>
          <cell r="J27">
            <v>26.64</v>
          </cell>
          <cell r="K27">
            <v>0</v>
          </cell>
        </row>
        <row r="28">
          <cell r="B28">
            <v>24.558333333333334</v>
          </cell>
          <cell r="C28">
            <v>31.6</v>
          </cell>
          <cell r="D28">
            <v>19.2</v>
          </cell>
          <cell r="E28">
            <v>67.5</v>
          </cell>
          <cell r="F28">
            <v>91</v>
          </cell>
          <cell r="G28">
            <v>32</v>
          </cell>
          <cell r="H28">
            <v>14.4</v>
          </cell>
          <cell r="I28" t="str">
            <v>L</v>
          </cell>
          <cell r="J28">
            <v>28.8</v>
          </cell>
          <cell r="K28">
            <v>0</v>
          </cell>
        </row>
        <row r="29">
          <cell r="B29">
            <v>24.700000000000003</v>
          </cell>
          <cell r="C29">
            <v>32.4</v>
          </cell>
          <cell r="D29">
            <v>18.899999999999999</v>
          </cell>
          <cell r="E29">
            <v>62.75</v>
          </cell>
          <cell r="F29">
            <v>82</v>
          </cell>
          <cell r="G29">
            <v>34</v>
          </cell>
          <cell r="H29">
            <v>15.48</v>
          </cell>
          <cell r="I29" t="str">
            <v>S</v>
          </cell>
          <cell r="J29">
            <v>31.680000000000003</v>
          </cell>
          <cell r="K29">
            <v>0</v>
          </cell>
        </row>
        <row r="30">
          <cell r="B30">
            <v>25.691666666666666</v>
          </cell>
          <cell r="C30">
            <v>31.9</v>
          </cell>
          <cell r="D30">
            <v>20.8</v>
          </cell>
          <cell r="E30">
            <v>60.375</v>
          </cell>
          <cell r="F30">
            <v>78</v>
          </cell>
          <cell r="G30">
            <v>32</v>
          </cell>
          <cell r="H30">
            <v>15.840000000000002</v>
          </cell>
          <cell r="I30" t="str">
            <v>L</v>
          </cell>
          <cell r="J30">
            <v>29.52</v>
          </cell>
          <cell r="K30">
            <v>0</v>
          </cell>
        </row>
        <row r="31">
          <cell r="B31">
            <v>25.625000000000004</v>
          </cell>
          <cell r="C31">
            <v>32.6</v>
          </cell>
          <cell r="D31">
            <v>19.3</v>
          </cell>
          <cell r="E31">
            <v>61.916666666666664</v>
          </cell>
          <cell r="F31">
            <v>85</v>
          </cell>
          <cell r="G31">
            <v>37</v>
          </cell>
          <cell r="H31">
            <v>15.840000000000002</v>
          </cell>
          <cell r="I31" t="str">
            <v>L</v>
          </cell>
          <cell r="J31">
            <v>34.92</v>
          </cell>
          <cell r="K31">
            <v>0</v>
          </cell>
        </row>
        <row r="32">
          <cell r="B32">
            <v>24.241666666666664</v>
          </cell>
          <cell r="C32">
            <v>29.6</v>
          </cell>
          <cell r="D32">
            <v>21.5</v>
          </cell>
          <cell r="E32">
            <v>78.5</v>
          </cell>
          <cell r="F32">
            <v>91</v>
          </cell>
          <cell r="G32">
            <v>58</v>
          </cell>
          <cell r="H32">
            <v>14.04</v>
          </cell>
          <cell r="I32" t="str">
            <v>L</v>
          </cell>
          <cell r="J32">
            <v>40.32</v>
          </cell>
          <cell r="K32">
            <v>8.4</v>
          </cell>
        </row>
        <row r="33">
          <cell r="B33">
            <v>25.120833333333334</v>
          </cell>
          <cell r="C33">
            <v>30.8</v>
          </cell>
          <cell r="D33">
            <v>20.399999999999999</v>
          </cell>
          <cell r="E33">
            <v>74.166666666666671</v>
          </cell>
          <cell r="F33">
            <v>93</v>
          </cell>
          <cell r="G33">
            <v>50</v>
          </cell>
          <cell r="H33">
            <v>14.76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25.575000000000006</v>
          </cell>
          <cell r="C34">
            <v>31.5</v>
          </cell>
          <cell r="D34">
            <v>20.399999999999999</v>
          </cell>
          <cell r="E34">
            <v>68.5</v>
          </cell>
          <cell r="F34">
            <v>89</v>
          </cell>
          <cell r="G34">
            <v>41</v>
          </cell>
          <cell r="H34">
            <v>15.48</v>
          </cell>
          <cell r="I34" t="str">
            <v>L</v>
          </cell>
          <cell r="J34">
            <v>36</v>
          </cell>
          <cell r="K34">
            <v>0</v>
          </cell>
        </row>
        <row r="35">
          <cell r="B35">
            <v>24.875</v>
          </cell>
          <cell r="C35">
            <v>30.5</v>
          </cell>
          <cell r="D35">
            <v>20.7</v>
          </cell>
          <cell r="E35">
            <v>69.291666666666671</v>
          </cell>
          <cell r="F35">
            <v>84</v>
          </cell>
          <cell r="G35">
            <v>47</v>
          </cell>
          <cell r="H35">
            <v>12.96</v>
          </cell>
          <cell r="I35" t="str">
            <v>L</v>
          </cell>
          <cell r="J35">
            <v>24.840000000000003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24.24166666666666</v>
          </cell>
          <cell r="C5">
            <v>29.3</v>
          </cell>
          <cell r="D5">
            <v>22.5</v>
          </cell>
          <cell r="E5">
            <v>91.375</v>
          </cell>
          <cell r="F5">
            <v>98</v>
          </cell>
          <cell r="G5">
            <v>68</v>
          </cell>
          <cell r="H5">
            <v>15.840000000000002</v>
          </cell>
          <cell r="I5" t="str">
            <v>N</v>
          </cell>
          <cell r="J5">
            <v>31.319999999999997</v>
          </cell>
          <cell r="K5">
            <v>14.8</v>
          </cell>
        </row>
        <row r="6">
          <cell r="B6">
            <v>24.937500000000004</v>
          </cell>
          <cell r="C6">
            <v>30.7</v>
          </cell>
          <cell r="D6">
            <v>22.6</v>
          </cell>
          <cell r="E6">
            <v>89.291666666666671</v>
          </cell>
          <cell r="F6">
            <v>97</v>
          </cell>
          <cell r="G6">
            <v>66</v>
          </cell>
          <cell r="H6">
            <v>14.4</v>
          </cell>
          <cell r="I6" t="str">
            <v>N</v>
          </cell>
          <cell r="J6">
            <v>26.28</v>
          </cell>
          <cell r="K6">
            <v>7.8000000000000007</v>
          </cell>
        </row>
        <row r="7">
          <cell r="B7">
            <v>25.391666666666676</v>
          </cell>
          <cell r="C7">
            <v>31.2</v>
          </cell>
          <cell r="D7">
            <v>22.4</v>
          </cell>
          <cell r="E7">
            <v>85.416666666666671</v>
          </cell>
          <cell r="F7">
            <v>98</v>
          </cell>
          <cell r="G7">
            <v>52</v>
          </cell>
          <cell r="H7">
            <v>16.559999999999999</v>
          </cell>
          <cell r="I7" t="str">
            <v>NE</v>
          </cell>
          <cell r="J7">
            <v>25.92</v>
          </cell>
          <cell r="K7">
            <v>0.2</v>
          </cell>
        </row>
        <row r="8">
          <cell r="B8">
            <v>25.612499999999994</v>
          </cell>
          <cell r="C8">
            <v>31.8</v>
          </cell>
          <cell r="D8">
            <v>22.8</v>
          </cell>
          <cell r="E8">
            <v>82.791666666666671</v>
          </cell>
          <cell r="F8">
            <v>95</v>
          </cell>
          <cell r="G8">
            <v>57</v>
          </cell>
          <cell r="H8">
            <v>21.240000000000002</v>
          </cell>
          <cell r="I8" t="str">
            <v>NE</v>
          </cell>
          <cell r="J8">
            <v>36.36</v>
          </cell>
          <cell r="K8">
            <v>11.799999999999999</v>
          </cell>
        </row>
        <row r="9">
          <cell r="B9">
            <v>26.508333333333329</v>
          </cell>
          <cell r="C9">
            <v>32.4</v>
          </cell>
          <cell r="D9">
            <v>22.7</v>
          </cell>
          <cell r="E9">
            <v>76.916666666666671</v>
          </cell>
          <cell r="F9">
            <v>95</v>
          </cell>
          <cell r="G9">
            <v>49</v>
          </cell>
          <cell r="H9">
            <v>18</v>
          </cell>
          <cell r="I9" t="str">
            <v>NE</v>
          </cell>
          <cell r="J9">
            <v>27.36</v>
          </cell>
          <cell r="K9">
            <v>0.2</v>
          </cell>
        </row>
        <row r="10">
          <cell r="B10">
            <v>27.349999999999998</v>
          </cell>
          <cell r="C10">
            <v>33.299999999999997</v>
          </cell>
          <cell r="D10">
            <v>22.5</v>
          </cell>
          <cell r="E10">
            <v>75.333333333333329</v>
          </cell>
          <cell r="F10">
            <v>96</v>
          </cell>
          <cell r="G10">
            <v>49</v>
          </cell>
          <cell r="H10">
            <v>18</v>
          </cell>
          <cell r="I10" t="str">
            <v>L</v>
          </cell>
          <cell r="J10">
            <v>32.4</v>
          </cell>
          <cell r="K10">
            <v>0</v>
          </cell>
        </row>
        <row r="11">
          <cell r="B11">
            <v>27.525000000000002</v>
          </cell>
          <cell r="C11">
            <v>33.6</v>
          </cell>
          <cell r="D11">
            <v>22.9</v>
          </cell>
          <cell r="E11">
            <v>73.208333333333329</v>
          </cell>
          <cell r="F11">
            <v>93</v>
          </cell>
          <cell r="G11">
            <v>46</v>
          </cell>
          <cell r="H11">
            <v>21.6</v>
          </cell>
          <cell r="I11" t="str">
            <v>N</v>
          </cell>
          <cell r="J11">
            <v>34.56</v>
          </cell>
          <cell r="K11">
            <v>0.8</v>
          </cell>
        </row>
        <row r="12">
          <cell r="B12">
            <v>26.283333333333331</v>
          </cell>
          <cell r="C12">
            <v>33.200000000000003</v>
          </cell>
          <cell r="D12">
            <v>23.1</v>
          </cell>
          <cell r="E12">
            <v>80.916666666666671</v>
          </cell>
          <cell r="F12">
            <v>94</v>
          </cell>
          <cell r="G12">
            <v>53</v>
          </cell>
          <cell r="H12">
            <v>14.4</v>
          </cell>
          <cell r="I12" t="str">
            <v>N</v>
          </cell>
          <cell r="J12">
            <v>36.36</v>
          </cell>
          <cell r="K12">
            <v>0.2</v>
          </cell>
        </row>
        <row r="13">
          <cell r="B13">
            <v>25.333333333333332</v>
          </cell>
          <cell r="C13">
            <v>33.200000000000003</v>
          </cell>
          <cell r="D13">
            <v>21.2</v>
          </cell>
          <cell r="E13">
            <v>86.166666666666671</v>
          </cell>
          <cell r="F13">
            <v>96</v>
          </cell>
          <cell r="G13">
            <v>57</v>
          </cell>
          <cell r="H13">
            <v>29.16</v>
          </cell>
          <cell r="I13" t="str">
            <v>SO</v>
          </cell>
          <cell r="J13">
            <v>52.92</v>
          </cell>
          <cell r="K13">
            <v>15.8</v>
          </cell>
        </row>
        <row r="14">
          <cell r="B14">
            <v>25.3125</v>
          </cell>
          <cell r="C14">
            <v>31.8</v>
          </cell>
          <cell r="D14">
            <v>21.5</v>
          </cell>
          <cell r="E14">
            <v>84.625</v>
          </cell>
          <cell r="F14">
            <v>97</v>
          </cell>
          <cell r="G14">
            <v>60</v>
          </cell>
          <cell r="H14">
            <v>11.879999999999999</v>
          </cell>
          <cell r="I14" t="str">
            <v>SO</v>
          </cell>
          <cell r="J14">
            <v>21.96</v>
          </cell>
          <cell r="K14">
            <v>0.4</v>
          </cell>
        </row>
        <row r="15">
          <cell r="B15">
            <v>26.254166666666659</v>
          </cell>
          <cell r="C15">
            <v>31.8</v>
          </cell>
          <cell r="D15">
            <v>22.2</v>
          </cell>
          <cell r="E15">
            <v>76.583333333333329</v>
          </cell>
          <cell r="F15">
            <v>95</v>
          </cell>
          <cell r="G15">
            <v>49</v>
          </cell>
          <cell r="H15">
            <v>18.36</v>
          </cell>
          <cell r="I15" t="str">
            <v>L</v>
          </cell>
          <cell r="J15">
            <v>32.04</v>
          </cell>
          <cell r="K15">
            <v>0</v>
          </cell>
        </row>
        <row r="16">
          <cell r="B16">
            <v>26.912500000000009</v>
          </cell>
          <cell r="C16">
            <v>33.5</v>
          </cell>
          <cell r="D16">
            <v>22.5</v>
          </cell>
          <cell r="E16">
            <v>76.875</v>
          </cell>
          <cell r="F16">
            <v>95</v>
          </cell>
          <cell r="G16">
            <v>50</v>
          </cell>
          <cell r="H16">
            <v>23.400000000000002</v>
          </cell>
          <cell r="I16" t="str">
            <v>L</v>
          </cell>
          <cell r="J16">
            <v>51.12</v>
          </cell>
          <cell r="K16">
            <v>9.4</v>
          </cell>
        </row>
        <row r="17">
          <cell r="B17">
            <v>26.150000000000006</v>
          </cell>
          <cell r="C17">
            <v>32.9</v>
          </cell>
          <cell r="D17">
            <v>22.3</v>
          </cell>
          <cell r="E17">
            <v>78.833333333333329</v>
          </cell>
          <cell r="F17">
            <v>96</v>
          </cell>
          <cell r="G17">
            <v>50</v>
          </cell>
          <cell r="H17">
            <v>18.720000000000002</v>
          </cell>
          <cell r="I17" t="str">
            <v>N</v>
          </cell>
          <cell r="J17">
            <v>38.159999999999997</v>
          </cell>
          <cell r="K17">
            <v>0.4</v>
          </cell>
        </row>
        <row r="18">
          <cell r="B18">
            <v>25.95</v>
          </cell>
          <cell r="C18">
            <v>32</v>
          </cell>
          <cell r="D18">
            <v>22.9</v>
          </cell>
          <cell r="E18">
            <v>82.083333333333329</v>
          </cell>
          <cell r="F18">
            <v>95</v>
          </cell>
          <cell r="G18">
            <v>56</v>
          </cell>
          <cell r="H18">
            <v>12.6</v>
          </cell>
          <cell r="I18" t="str">
            <v>N</v>
          </cell>
          <cell r="J18">
            <v>24.840000000000003</v>
          </cell>
          <cell r="K18">
            <v>0</v>
          </cell>
        </row>
        <row r="19">
          <cell r="B19">
            <v>25.437499999999989</v>
          </cell>
          <cell r="C19">
            <v>31.7</v>
          </cell>
          <cell r="D19">
            <v>22.7</v>
          </cell>
          <cell r="E19">
            <v>85.708333333333329</v>
          </cell>
          <cell r="F19">
            <v>95</v>
          </cell>
          <cell r="G19">
            <v>61</v>
          </cell>
          <cell r="H19">
            <v>19.8</v>
          </cell>
          <cell r="I19" t="str">
            <v>SO</v>
          </cell>
          <cell r="J19">
            <v>35.64</v>
          </cell>
          <cell r="K19">
            <v>0.2</v>
          </cell>
        </row>
        <row r="20">
          <cell r="B20">
            <v>25.933333333333334</v>
          </cell>
          <cell r="C20">
            <v>31.6</v>
          </cell>
          <cell r="D20">
            <v>22.5</v>
          </cell>
          <cell r="E20">
            <v>82.25</v>
          </cell>
          <cell r="F20">
            <v>97</v>
          </cell>
          <cell r="G20">
            <v>55</v>
          </cell>
          <cell r="H20">
            <v>12.24</v>
          </cell>
          <cell r="I20" t="str">
            <v>N</v>
          </cell>
          <cell r="J20">
            <v>19.8</v>
          </cell>
          <cell r="K20">
            <v>0.4</v>
          </cell>
        </row>
        <row r="21">
          <cell r="B21">
            <v>27.370833333333337</v>
          </cell>
          <cell r="C21">
            <v>33.799999999999997</v>
          </cell>
          <cell r="D21">
            <v>22.7</v>
          </cell>
          <cell r="E21">
            <v>79.458333333333329</v>
          </cell>
          <cell r="F21">
            <v>97</v>
          </cell>
          <cell r="G21">
            <v>52</v>
          </cell>
          <cell r="H21">
            <v>13.32</v>
          </cell>
          <cell r="I21" t="str">
            <v>O</v>
          </cell>
          <cell r="J21">
            <v>26.64</v>
          </cell>
          <cell r="K21">
            <v>1.7999999999999998</v>
          </cell>
        </row>
        <row r="22">
          <cell r="B22">
            <v>26.158333333333331</v>
          </cell>
          <cell r="C22">
            <v>33</v>
          </cell>
          <cell r="D22">
            <v>23.4</v>
          </cell>
          <cell r="E22">
            <v>84.083333333333329</v>
          </cell>
          <cell r="F22">
            <v>96</v>
          </cell>
          <cell r="G22">
            <v>57</v>
          </cell>
          <cell r="H22">
            <v>30.6</v>
          </cell>
          <cell r="I22" t="str">
            <v>N</v>
          </cell>
          <cell r="J22">
            <v>45</v>
          </cell>
          <cell r="K22">
            <v>9.4</v>
          </cell>
        </row>
        <row r="23">
          <cell r="B23">
            <v>27.125</v>
          </cell>
          <cell r="C23">
            <v>33.9</v>
          </cell>
          <cell r="D23">
            <v>22.2</v>
          </cell>
          <cell r="E23">
            <v>78.333333333333329</v>
          </cell>
          <cell r="F23">
            <v>97</v>
          </cell>
          <cell r="G23">
            <v>48</v>
          </cell>
          <cell r="H23">
            <v>7.9200000000000008</v>
          </cell>
          <cell r="I23" t="str">
            <v>NO</v>
          </cell>
          <cell r="J23">
            <v>19.8</v>
          </cell>
          <cell r="K23">
            <v>0.4</v>
          </cell>
        </row>
        <row r="24">
          <cell r="B24">
            <v>25.291666666666671</v>
          </cell>
          <cell r="C24">
            <v>32.9</v>
          </cell>
          <cell r="D24">
            <v>20.6</v>
          </cell>
          <cell r="E24">
            <v>85.666666666666671</v>
          </cell>
          <cell r="F24">
            <v>97</v>
          </cell>
          <cell r="G24">
            <v>57</v>
          </cell>
          <cell r="H24">
            <v>26.28</v>
          </cell>
          <cell r="I24" t="str">
            <v>N</v>
          </cell>
          <cell r="J24">
            <v>66.239999999999995</v>
          </cell>
          <cell r="K24">
            <v>16.399999999999999</v>
          </cell>
        </row>
        <row r="25">
          <cell r="B25">
            <v>23.129166666666663</v>
          </cell>
          <cell r="C25">
            <v>28</v>
          </cell>
          <cell r="D25">
            <v>21.4</v>
          </cell>
          <cell r="E25">
            <v>90.833333333333329</v>
          </cell>
          <cell r="F25">
            <v>97</v>
          </cell>
          <cell r="G25">
            <v>71</v>
          </cell>
          <cell r="H25">
            <v>14.76</v>
          </cell>
          <cell r="I25" t="str">
            <v>O</v>
          </cell>
          <cell r="J25">
            <v>59.760000000000005</v>
          </cell>
          <cell r="K25">
            <v>8.4</v>
          </cell>
        </row>
        <row r="26">
          <cell r="B26">
            <v>23.158333333333335</v>
          </cell>
          <cell r="C26">
            <v>28.2</v>
          </cell>
          <cell r="D26">
            <v>19.5</v>
          </cell>
          <cell r="E26">
            <v>81.75</v>
          </cell>
          <cell r="F26">
            <v>93</v>
          </cell>
          <cell r="G26">
            <v>60</v>
          </cell>
          <cell r="H26">
            <v>13.32</v>
          </cell>
          <cell r="I26" t="str">
            <v>SE</v>
          </cell>
          <cell r="J26">
            <v>27.36</v>
          </cell>
          <cell r="K26">
            <v>0.2</v>
          </cell>
        </row>
        <row r="27">
          <cell r="B27">
            <v>25.116666666666664</v>
          </cell>
          <cell r="C27">
            <v>30.9</v>
          </cell>
          <cell r="D27">
            <v>21.3</v>
          </cell>
          <cell r="E27">
            <v>76.75</v>
          </cell>
          <cell r="F27">
            <v>96</v>
          </cell>
          <cell r="G27">
            <v>47</v>
          </cell>
          <cell r="H27">
            <v>11.520000000000001</v>
          </cell>
          <cell r="I27" t="str">
            <v>L</v>
          </cell>
          <cell r="J27">
            <v>24.48</v>
          </cell>
          <cell r="K27">
            <v>0</v>
          </cell>
        </row>
        <row r="28">
          <cell r="B28">
            <v>25.879166666666663</v>
          </cell>
          <cell r="C28">
            <v>32.700000000000003</v>
          </cell>
          <cell r="D28">
            <v>20.3</v>
          </cell>
          <cell r="E28">
            <v>74.25</v>
          </cell>
          <cell r="F28">
            <v>95</v>
          </cell>
          <cell r="G28">
            <v>45</v>
          </cell>
          <cell r="H28">
            <v>10.8</v>
          </cell>
          <cell r="I28" t="str">
            <v>S</v>
          </cell>
          <cell r="J28">
            <v>20.88</v>
          </cell>
          <cell r="K28">
            <v>0</v>
          </cell>
        </row>
        <row r="29">
          <cell r="B29">
            <v>26.174999999999997</v>
          </cell>
          <cell r="C29">
            <v>33.1</v>
          </cell>
          <cell r="D29">
            <v>20.7</v>
          </cell>
          <cell r="E29">
            <v>71.666666666666671</v>
          </cell>
          <cell r="F29">
            <v>94</v>
          </cell>
          <cell r="G29">
            <v>40</v>
          </cell>
          <cell r="H29">
            <v>10.44</v>
          </cell>
          <cell r="I29" t="str">
            <v>SO</v>
          </cell>
          <cell r="J29">
            <v>18</v>
          </cell>
          <cell r="K29">
            <v>0</v>
          </cell>
        </row>
        <row r="30">
          <cell r="B30">
            <v>27.041666666666668</v>
          </cell>
          <cell r="C30">
            <v>33.6</v>
          </cell>
          <cell r="D30">
            <v>21.3</v>
          </cell>
          <cell r="E30">
            <v>69.166666666666671</v>
          </cell>
          <cell r="F30">
            <v>92</v>
          </cell>
          <cell r="G30">
            <v>44</v>
          </cell>
          <cell r="H30">
            <v>10.44</v>
          </cell>
          <cell r="I30" t="str">
            <v>SO</v>
          </cell>
          <cell r="J30">
            <v>16.920000000000002</v>
          </cell>
          <cell r="K30">
            <v>0</v>
          </cell>
        </row>
        <row r="31">
          <cell r="B31">
            <v>27.158333333333331</v>
          </cell>
          <cell r="C31">
            <v>32.6</v>
          </cell>
          <cell r="D31">
            <v>22.1</v>
          </cell>
          <cell r="E31">
            <v>70.375</v>
          </cell>
          <cell r="F31">
            <v>89</v>
          </cell>
          <cell r="G31">
            <v>48</v>
          </cell>
          <cell r="H31">
            <v>15.840000000000002</v>
          </cell>
          <cell r="I31" t="str">
            <v>L</v>
          </cell>
          <cell r="J31">
            <v>29.52</v>
          </cell>
          <cell r="K31">
            <v>0</v>
          </cell>
        </row>
        <row r="32">
          <cell r="B32">
            <v>27.054166666666671</v>
          </cell>
          <cell r="C32">
            <v>31.9</v>
          </cell>
          <cell r="D32">
            <v>22.8</v>
          </cell>
          <cell r="E32">
            <v>70.375</v>
          </cell>
          <cell r="F32">
            <v>89</v>
          </cell>
          <cell r="G32">
            <v>51</v>
          </cell>
          <cell r="H32">
            <v>18.36</v>
          </cell>
          <cell r="I32" t="str">
            <v>SE</v>
          </cell>
          <cell r="J32">
            <v>32.04</v>
          </cell>
          <cell r="K32">
            <v>0</v>
          </cell>
        </row>
        <row r="33">
          <cell r="B33">
            <v>26.829166666666666</v>
          </cell>
          <cell r="C33">
            <v>32.299999999999997</v>
          </cell>
          <cell r="D33">
            <v>22.1</v>
          </cell>
          <cell r="E33">
            <v>68.5</v>
          </cell>
          <cell r="F33">
            <v>86</v>
          </cell>
          <cell r="G33">
            <v>47</v>
          </cell>
          <cell r="H33">
            <v>19.079999999999998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26.670833333333334</v>
          </cell>
          <cell r="C34">
            <v>33</v>
          </cell>
          <cell r="D34">
            <v>21.2</v>
          </cell>
          <cell r="E34">
            <v>66.333333333333329</v>
          </cell>
          <cell r="F34">
            <v>85</v>
          </cell>
          <cell r="G34">
            <v>45</v>
          </cell>
          <cell r="H34">
            <v>19.8</v>
          </cell>
          <cell r="I34" t="str">
            <v>SE</v>
          </cell>
          <cell r="J34">
            <v>36.36</v>
          </cell>
          <cell r="K34">
            <v>0</v>
          </cell>
        </row>
        <row r="35">
          <cell r="B35">
            <v>25.791666666666668</v>
          </cell>
          <cell r="C35">
            <v>32.9</v>
          </cell>
          <cell r="D35">
            <v>20</v>
          </cell>
          <cell r="E35">
            <v>68.333333333333329</v>
          </cell>
          <cell r="F35">
            <v>94</v>
          </cell>
          <cell r="G35">
            <v>34</v>
          </cell>
          <cell r="H35">
            <v>12.24</v>
          </cell>
          <cell r="I35" t="str">
            <v>SO</v>
          </cell>
          <cell r="J35">
            <v>21.96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25.362499999999997</v>
          </cell>
          <cell r="C5">
            <v>34.200000000000003</v>
          </cell>
          <cell r="D5">
            <v>18.8</v>
          </cell>
          <cell r="E5">
            <v>47.791666666666664</v>
          </cell>
          <cell r="F5">
            <v>71</v>
          </cell>
          <cell r="G5">
            <v>21</v>
          </cell>
          <cell r="H5">
            <v>10.44</v>
          </cell>
          <cell r="I5" t="str">
            <v>SE</v>
          </cell>
          <cell r="J5">
            <v>19.440000000000001</v>
          </cell>
          <cell r="K5">
            <v>0</v>
          </cell>
        </row>
        <row r="6">
          <cell r="B6">
            <v>26.229166666666668</v>
          </cell>
          <cell r="C6">
            <v>35.5</v>
          </cell>
          <cell r="D6">
            <v>18.3</v>
          </cell>
          <cell r="E6">
            <v>51.291666666666664</v>
          </cell>
          <cell r="F6">
            <v>80</v>
          </cell>
          <cell r="G6">
            <v>21</v>
          </cell>
          <cell r="H6">
            <v>9.7200000000000006</v>
          </cell>
          <cell r="I6" t="str">
            <v>SE</v>
          </cell>
          <cell r="J6">
            <v>20.16</v>
          </cell>
          <cell r="K6">
            <v>0</v>
          </cell>
        </row>
        <row r="7">
          <cell r="B7">
            <v>27.55416666666666</v>
          </cell>
          <cell r="C7">
            <v>35.4</v>
          </cell>
          <cell r="D7">
            <v>21.4</v>
          </cell>
          <cell r="E7">
            <v>40.708333333333336</v>
          </cell>
          <cell r="F7">
            <v>58</v>
          </cell>
          <cell r="G7">
            <v>20</v>
          </cell>
          <cell r="H7">
            <v>9.7200000000000006</v>
          </cell>
          <cell r="I7" t="str">
            <v>L</v>
          </cell>
          <cell r="J7">
            <v>28.8</v>
          </cell>
          <cell r="K7">
            <v>0</v>
          </cell>
        </row>
        <row r="8">
          <cell r="B8">
            <v>26.841666666666665</v>
          </cell>
          <cell r="C8">
            <v>34.1</v>
          </cell>
          <cell r="D8">
            <v>20.3</v>
          </cell>
          <cell r="E8">
            <v>56.75</v>
          </cell>
          <cell r="F8">
            <v>79</v>
          </cell>
          <cell r="G8">
            <v>38</v>
          </cell>
          <cell r="H8">
            <v>21.6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26.887499999999999</v>
          </cell>
          <cell r="C9">
            <v>35.4</v>
          </cell>
          <cell r="D9">
            <v>19.100000000000001</v>
          </cell>
          <cell r="E9">
            <v>70.416666666666671</v>
          </cell>
          <cell r="F9">
            <v>95</v>
          </cell>
          <cell r="G9">
            <v>38</v>
          </cell>
          <cell r="H9">
            <v>17.28</v>
          </cell>
          <cell r="I9" t="str">
            <v>NE</v>
          </cell>
          <cell r="J9">
            <v>38.880000000000003</v>
          </cell>
          <cell r="K9">
            <v>16.8</v>
          </cell>
        </row>
        <row r="10">
          <cell r="B10">
            <v>25.095833333333331</v>
          </cell>
          <cell r="C10">
            <v>33.700000000000003</v>
          </cell>
          <cell r="D10">
            <v>20.3</v>
          </cell>
          <cell r="E10">
            <v>79.041666666666671</v>
          </cell>
          <cell r="F10">
            <v>95</v>
          </cell>
          <cell r="G10">
            <v>47</v>
          </cell>
          <cell r="H10">
            <v>12.96</v>
          </cell>
          <cell r="I10" t="str">
            <v>N</v>
          </cell>
          <cell r="J10">
            <v>33.480000000000004</v>
          </cell>
          <cell r="K10">
            <v>17.8</v>
          </cell>
        </row>
        <row r="11">
          <cell r="B11">
            <v>24.420833333333331</v>
          </cell>
          <cell r="C11">
            <v>32.6</v>
          </cell>
          <cell r="D11">
            <v>21.4</v>
          </cell>
          <cell r="E11">
            <v>84.708333333333329</v>
          </cell>
          <cell r="F11">
            <v>96</v>
          </cell>
          <cell r="G11">
            <v>51</v>
          </cell>
          <cell r="H11">
            <v>15.840000000000002</v>
          </cell>
          <cell r="I11" t="str">
            <v>N</v>
          </cell>
          <cell r="J11">
            <v>49.680000000000007</v>
          </cell>
          <cell r="K11">
            <v>12</v>
          </cell>
        </row>
        <row r="12">
          <cell r="B12">
            <v>25.49166666666666</v>
          </cell>
          <cell r="C12">
            <v>33.700000000000003</v>
          </cell>
          <cell r="D12">
            <v>20.9</v>
          </cell>
          <cell r="E12">
            <v>78.541666666666671</v>
          </cell>
          <cell r="F12">
            <v>96</v>
          </cell>
          <cell r="G12">
            <v>46</v>
          </cell>
          <cell r="H12">
            <v>16.559999999999999</v>
          </cell>
          <cell r="I12" t="str">
            <v>NE</v>
          </cell>
          <cell r="J12">
            <v>47.16</v>
          </cell>
          <cell r="K12">
            <v>11.8</v>
          </cell>
        </row>
        <row r="13">
          <cell r="B13">
            <v>23.220833333333335</v>
          </cell>
          <cell r="C13">
            <v>29.5</v>
          </cell>
          <cell r="D13">
            <v>19.899999999999999</v>
          </cell>
          <cell r="E13">
            <v>84.041666666666671</v>
          </cell>
          <cell r="F13">
            <v>96</v>
          </cell>
          <cell r="G13">
            <v>58</v>
          </cell>
          <cell r="H13">
            <v>13.68</v>
          </cell>
          <cell r="I13" t="str">
            <v>O</v>
          </cell>
          <cell r="J13">
            <v>41.4</v>
          </cell>
          <cell r="K13">
            <v>5.0000000000000009</v>
          </cell>
        </row>
        <row r="14">
          <cell r="B14">
            <v>23.745833333333337</v>
          </cell>
          <cell r="C14">
            <v>29.5</v>
          </cell>
          <cell r="D14">
            <v>20.6</v>
          </cell>
          <cell r="E14">
            <v>82.958333333333329</v>
          </cell>
          <cell r="F14">
            <v>96</v>
          </cell>
          <cell r="G14">
            <v>59</v>
          </cell>
          <cell r="H14">
            <v>7.2</v>
          </cell>
          <cell r="I14" t="str">
            <v>S</v>
          </cell>
          <cell r="J14">
            <v>21.240000000000002</v>
          </cell>
          <cell r="K14">
            <v>0</v>
          </cell>
        </row>
        <row r="15">
          <cell r="B15">
            <v>22.916666666666668</v>
          </cell>
          <cell r="C15">
            <v>30.8</v>
          </cell>
          <cell r="D15">
            <v>20</v>
          </cell>
          <cell r="E15">
            <v>88.291666666666671</v>
          </cell>
          <cell r="F15">
            <v>96</v>
          </cell>
          <cell r="G15">
            <v>62</v>
          </cell>
          <cell r="H15">
            <v>13.32</v>
          </cell>
          <cell r="I15" t="str">
            <v>S</v>
          </cell>
          <cell r="J15">
            <v>30.96</v>
          </cell>
          <cell r="K15">
            <v>13</v>
          </cell>
        </row>
        <row r="16">
          <cell r="B16">
            <v>23.725000000000005</v>
          </cell>
          <cell r="C16">
            <v>30.1</v>
          </cell>
          <cell r="D16">
            <v>20</v>
          </cell>
          <cell r="E16">
            <v>84.833333333333329</v>
          </cell>
          <cell r="F16">
            <v>96</v>
          </cell>
          <cell r="G16">
            <v>64</v>
          </cell>
          <cell r="H16">
            <v>14.76</v>
          </cell>
          <cell r="I16" t="str">
            <v>NE</v>
          </cell>
          <cell r="J16">
            <v>28.08</v>
          </cell>
          <cell r="K16">
            <v>0.2</v>
          </cell>
        </row>
        <row r="17">
          <cell r="B17">
            <v>23.329166666666666</v>
          </cell>
          <cell r="C17">
            <v>30.1</v>
          </cell>
          <cell r="D17">
            <v>21.4</v>
          </cell>
          <cell r="E17">
            <v>89.166666666666671</v>
          </cell>
          <cell r="F17">
            <v>96</v>
          </cell>
          <cell r="G17">
            <v>63</v>
          </cell>
          <cell r="H17">
            <v>10.44</v>
          </cell>
          <cell r="I17" t="str">
            <v>L</v>
          </cell>
          <cell r="J17">
            <v>26.28</v>
          </cell>
          <cell r="K17">
            <v>4</v>
          </cell>
        </row>
        <row r="18">
          <cell r="B18">
            <v>23.108333333333334</v>
          </cell>
          <cell r="C18">
            <v>29.2</v>
          </cell>
          <cell r="D18">
            <v>20.7</v>
          </cell>
          <cell r="E18">
            <v>90.541666666666671</v>
          </cell>
          <cell r="F18">
            <v>97</v>
          </cell>
          <cell r="G18">
            <v>63</v>
          </cell>
          <cell r="H18">
            <v>9.7200000000000006</v>
          </cell>
          <cell r="I18" t="str">
            <v>N</v>
          </cell>
          <cell r="J18">
            <v>22.32</v>
          </cell>
          <cell r="K18">
            <v>10</v>
          </cell>
        </row>
        <row r="19">
          <cell r="B19">
            <v>24.020833333333329</v>
          </cell>
          <cell r="C19">
            <v>29.3</v>
          </cell>
          <cell r="D19">
            <v>21</v>
          </cell>
          <cell r="E19">
            <v>84.791666666666671</v>
          </cell>
          <cell r="F19">
            <v>96</v>
          </cell>
          <cell r="G19">
            <v>63</v>
          </cell>
          <cell r="H19">
            <v>8.64</v>
          </cell>
          <cell r="I19" t="str">
            <v>N</v>
          </cell>
          <cell r="J19">
            <v>24.840000000000003</v>
          </cell>
          <cell r="K19">
            <v>0.60000000000000009</v>
          </cell>
        </row>
        <row r="20">
          <cell r="B20">
            <v>22.041666666666671</v>
          </cell>
          <cell r="C20">
            <v>23.8</v>
          </cell>
          <cell r="D20">
            <v>21.2</v>
          </cell>
          <cell r="E20">
            <v>94.75</v>
          </cell>
          <cell r="F20">
            <v>96</v>
          </cell>
          <cell r="G20">
            <v>85</v>
          </cell>
          <cell r="H20">
            <v>11.879999999999999</v>
          </cell>
          <cell r="I20" t="str">
            <v>N</v>
          </cell>
          <cell r="J20">
            <v>24.12</v>
          </cell>
          <cell r="K20">
            <v>5.1999999999999993</v>
          </cell>
        </row>
        <row r="21">
          <cell r="B21">
            <v>21.837500000000002</v>
          </cell>
          <cell r="C21">
            <v>23.7</v>
          </cell>
          <cell r="D21">
            <v>20.7</v>
          </cell>
          <cell r="E21">
            <v>94</v>
          </cell>
          <cell r="F21">
            <v>96</v>
          </cell>
          <cell r="G21">
            <v>86</v>
          </cell>
          <cell r="H21">
            <v>8.64</v>
          </cell>
          <cell r="I21" t="str">
            <v>NE</v>
          </cell>
          <cell r="J21">
            <v>27.720000000000002</v>
          </cell>
          <cell r="K21">
            <v>4.4000000000000004</v>
          </cell>
        </row>
        <row r="22">
          <cell r="B22">
            <v>23.208333333333332</v>
          </cell>
          <cell r="C22">
            <v>28.5</v>
          </cell>
          <cell r="D22">
            <v>21</v>
          </cell>
          <cell r="E22">
            <v>90.083333333333329</v>
          </cell>
          <cell r="F22">
            <v>97</v>
          </cell>
          <cell r="G22">
            <v>68</v>
          </cell>
          <cell r="H22">
            <v>18.36</v>
          </cell>
          <cell r="I22" t="str">
            <v>N</v>
          </cell>
          <cell r="J22">
            <v>41.4</v>
          </cell>
          <cell r="K22">
            <v>14.600000000000001</v>
          </cell>
        </row>
        <row r="23">
          <cell r="B23">
            <v>23.016666666666669</v>
          </cell>
          <cell r="C23">
            <v>28.5</v>
          </cell>
          <cell r="D23">
            <v>21.1</v>
          </cell>
          <cell r="E23">
            <v>92.875</v>
          </cell>
          <cell r="F23">
            <v>97</v>
          </cell>
          <cell r="G23">
            <v>73</v>
          </cell>
          <cell r="H23">
            <v>6.84</v>
          </cell>
          <cell r="I23" t="str">
            <v>SE</v>
          </cell>
          <cell r="J23">
            <v>20.88</v>
          </cell>
          <cell r="K23">
            <v>1.9999999999999998</v>
          </cell>
        </row>
        <row r="24">
          <cell r="B24">
            <v>21.754166666666666</v>
          </cell>
          <cell r="C24">
            <v>24.1</v>
          </cell>
          <cell r="D24">
            <v>19.399999999999999</v>
          </cell>
          <cell r="E24">
            <v>95.666666666666671</v>
          </cell>
          <cell r="F24">
            <v>97</v>
          </cell>
          <cell r="G24">
            <v>91</v>
          </cell>
          <cell r="H24">
            <v>6.84</v>
          </cell>
          <cell r="I24" t="str">
            <v>SO</v>
          </cell>
          <cell r="J24">
            <v>28.44</v>
          </cell>
          <cell r="K24">
            <v>38.800000000000004</v>
          </cell>
        </row>
        <row r="25">
          <cell r="B25">
            <v>21.191666666666663</v>
          </cell>
          <cell r="C25">
            <v>27.7</v>
          </cell>
          <cell r="D25">
            <v>16.8</v>
          </cell>
          <cell r="E25">
            <v>84.25</v>
          </cell>
          <cell r="F25">
            <v>96</v>
          </cell>
          <cell r="G25">
            <v>59</v>
          </cell>
          <cell r="H25">
            <v>14.04</v>
          </cell>
          <cell r="I25" t="str">
            <v>S</v>
          </cell>
          <cell r="J25">
            <v>32.4</v>
          </cell>
          <cell r="K25">
            <v>0.2</v>
          </cell>
        </row>
        <row r="26">
          <cell r="B26">
            <v>22.220833333333328</v>
          </cell>
          <cell r="C26">
            <v>29</v>
          </cell>
          <cell r="D26">
            <v>18.100000000000001</v>
          </cell>
          <cell r="E26">
            <v>79.541666666666671</v>
          </cell>
          <cell r="F26">
            <v>96</v>
          </cell>
          <cell r="G26">
            <v>52</v>
          </cell>
          <cell r="H26">
            <v>16.559999999999999</v>
          </cell>
          <cell r="I26" t="str">
            <v>S</v>
          </cell>
          <cell r="J26">
            <v>30.6</v>
          </cell>
          <cell r="K26">
            <v>0</v>
          </cell>
        </row>
        <row r="27">
          <cell r="B27">
            <v>24.079166666666662</v>
          </cell>
          <cell r="C27">
            <v>31.4</v>
          </cell>
          <cell r="D27">
            <v>19.7</v>
          </cell>
          <cell r="E27">
            <v>74.333333333333329</v>
          </cell>
          <cell r="F27">
            <v>91</v>
          </cell>
          <cell r="G27">
            <v>45</v>
          </cell>
          <cell r="H27">
            <v>11.520000000000001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25.091666666666665</v>
          </cell>
          <cell r="C28">
            <v>32.299999999999997</v>
          </cell>
          <cell r="D28">
            <v>19.399999999999999</v>
          </cell>
          <cell r="E28">
            <v>70.625</v>
          </cell>
          <cell r="F28">
            <v>93</v>
          </cell>
          <cell r="G28">
            <v>43</v>
          </cell>
          <cell r="H28">
            <v>6.84</v>
          </cell>
          <cell r="I28" t="str">
            <v>SE</v>
          </cell>
          <cell r="J28">
            <v>14.76</v>
          </cell>
          <cell r="K28">
            <v>0</v>
          </cell>
        </row>
        <row r="29">
          <cell r="B29">
            <v>24.941666666666674</v>
          </cell>
          <cell r="C29">
            <v>32</v>
          </cell>
          <cell r="D29">
            <v>20.399999999999999</v>
          </cell>
          <cell r="E29">
            <v>72.75</v>
          </cell>
          <cell r="F29">
            <v>93</v>
          </cell>
          <cell r="G29">
            <v>47</v>
          </cell>
          <cell r="H29">
            <v>11.879999999999999</v>
          </cell>
          <cell r="I29" t="str">
            <v>S</v>
          </cell>
          <cell r="J29">
            <v>20.16</v>
          </cell>
          <cell r="K29">
            <v>0</v>
          </cell>
        </row>
        <row r="30">
          <cell r="B30">
            <v>23.362499999999997</v>
          </cell>
          <cell r="C30">
            <v>30.8</v>
          </cell>
          <cell r="D30">
            <v>17.600000000000001</v>
          </cell>
          <cell r="E30">
            <v>68.583333333333329</v>
          </cell>
          <cell r="F30">
            <v>87</v>
          </cell>
          <cell r="G30">
            <v>39</v>
          </cell>
          <cell r="H30">
            <v>13.32</v>
          </cell>
          <cell r="I30" t="str">
            <v>S</v>
          </cell>
          <cell r="J30">
            <v>25.2</v>
          </cell>
          <cell r="K30">
            <v>0</v>
          </cell>
        </row>
        <row r="31">
          <cell r="B31">
            <v>22.929166666666664</v>
          </cell>
          <cell r="C31">
            <v>31.6</v>
          </cell>
          <cell r="D31">
            <v>16.2</v>
          </cell>
          <cell r="E31">
            <v>58.083333333333336</v>
          </cell>
          <cell r="F31">
            <v>75</v>
          </cell>
          <cell r="G31">
            <v>35</v>
          </cell>
          <cell r="H31">
            <v>14.76</v>
          </cell>
          <cell r="I31" t="str">
            <v>S</v>
          </cell>
          <cell r="J31">
            <v>28.08</v>
          </cell>
          <cell r="K31">
            <v>0</v>
          </cell>
        </row>
        <row r="32">
          <cell r="B32">
            <v>24.304166666666671</v>
          </cell>
          <cell r="C32">
            <v>32.5</v>
          </cell>
          <cell r="D32">
            <v>19.3</v>
          </cell>
          <cell r="E32">
            <v>72.208333333333329</v>
          </cell>
          <cell r="F32">
            <v>91</v>
          </cell>
          <cell r="G32">
            <v>47</v>
          </cell>
          <cell r="H32">
            <v>11.879999999999999</v>
          </cell>
          <cell r="I32" t="str">
            <v>SE</v>
          </cell>
          <cell r="J32">
            <v>30.240000000000002</v>
          </cell>
          <cell r="K32">
            <v>0</v>
          </cell>
        </row>
        <row r="33">
          <cell r="B33">
            <v>24.970833333333328</v>
          </cell>
          <cell r="C33">
            <v>31.4</v>
          </cell>
          <cell r="D33">
            <v>20</v>
          </cell>
          <cell r="E33">
            <v>71.458333333333329</v>
          </cell>
          <cell r="F33">
            <v>91</v>
          </cell>
          <cell r="G33">
            <v>43</v>
          </cell>
          <cell r="H33">
            <v>19.079999999999998</v>
          </cell>
          <cell r="I33" t="str">
            <v>SE</v>
          </cell>
          <cell r="J33">
            <v>33.119999999999997</v>
          </cell>
          <cell r="K33">
            <v>0</v>
          </cell>
        </row>
        <row r="34">
          <cell r="B34">
            <v>24.887500000000003</v>
          </cell>
          <cell r="C34">
            <v>31.5</v>
          </cell>
          <cell r="D34">
            <v>19.399999999999999</v>
          </cell>
          <cell r="E34">
            <v>67.5</v>
          </cell>
          <cell r="F34">
            <v>87</v>
          </cell>
          <cell r="G34">
            <v>44</v>
          </cell>
          <cell r="H34">
            <v>17.28</v>
          </cell>
          <cell r="I34" t="str">
            <v>NE</v>
          </cell>
          <cell r="J34">
            <v>34.92</v>
          </cell>
          <cell r="K34">
            <v>0</v>
          </cell>
        </row>
        <row r="35">
          <cell r="B35">
            <v>24.05</v>
          </cell>
          <cell r="C35">
            <v>29.8</v>
          </cell>
          <cell r="D35">
            <v>19.3</v>
          </cell>
          <cell r="E35">
            <v>69.291666666666671</v>
          </cell>
          <cell r="F35">
            <v>88</v>
          </cell>
          <cell r="G35">
            <v>50</v>
          </cell>
          <cell r="H35">
            <v>12.24</v>
          </cell>
          <cell r="I35" t="str">
            <v>NE</v>
          </cell>
          <cell r="J35">
            <v>23.040000000000003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25.324999999999999</v>
          </cell>
          <cell r="C5">
            <v>32.4</v>
          </cell>
          <cell r="D5">
            <v>20.3</v>
          </cell>
          <cell r="E5">
            <v>76.708333333333329</v>
          </cell>
          <cell r="F5">
            <v>96</v>
          </cell>
          <cell r="G5">
            <v>43</v>
          </cell>
          <cell r="H5">
            <v>7.9200000000000008</v>
          </cell>
          <cell r="I5" t="str">
            <v>SE</v>
          </cell>
          <cell r="J5">
            <v>23.759999999999998</v>
          </cell>
          <cell r="K5">
            <v>0</v>
          </cell>
        </row>
        <row r="6">
          <cell r="B6">
            <v>26.854166666666661</v>
          </cell>
          <cell r="C6">
            <v>33.9</v>
          </cell>
          <cell r="D6">
            <v>20.7</v>
          </cell>
          <cell r="E6">
            <v>67.333333333333329</v>
          </cell>
          <cell r="F6">
            <v>94</v>
          </cell>
          <cell r="G6">
            <v>31</v>
          </cell>
          <cell r="H6">
            <v>10.44</v>
          </cell>
          <cell r="I6" t="str">
            <v>NO</v>
          </cell>
          <cell r="J6">
            <v>28.8</v>
          </cell>
          <cell r="K6">
            <v>0</v>
          </cell>
        </row>
        <row r="7">
          <cell r="B7">
            <v>26.820833333333329</v>
          </cell>
          <cell r="C7">
            <v>34.5</v>
          </cell>
          <cell r="D7">
            <v>19.100000000000001</v>
          </cell>
          <cell r="E7">
            <v>58.75</v>
          </cell>
          <cell r="F7">
            <v>91</v>
          </cell>
          <cell r="G7">
            <v>28</v>
          </cell>
          <cell r="H7">
            <v>9</v>
          </cell>
          <cell r="I7" t="str">
            <v>SE</v>
          </cell>
          <cell r="J7">
            <v>25.2</v>
          </cell>
          <cell r="K7">
            <v>0</v>
          </cell>
        </row>
        <row r="8">
          <cell r="B8">
            <v>27.608333333333334</v>
          </cell>
          <cell r="C8">
            <v>33.5</v>
          </cell>
          <cell r="D8">
            <v>22.5</v>
          </cell>
          <cell r="E8">
            <v>63.458333333333336</v>
          </cell>
          <cell r="F8">
            <v>86</v>
          </cell>
          <cell r="G8">
            <v>42</v>
          </cell>
          <cell r="H8">
            <v>11.879999999999999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26.279166666666669</v>
          </cell>
          <cell r="C9">
            <v>32.4</v>
          </cell>
          <cell r="D9">
            <v>20.8</v>
          </cell>
          <cell r="E9">
            <v>76.083333333333329</v>
          </cell>
          <cell r="F9">
            <v>96</v>
          </cell>
          <cell r="G9">
            <v>54</v>
          </cell>
          <cell r="H9">
            <v>21.96</v>
          </cell>
          <cell r="I9" t="str">
            <v>NE</v>
          </cell>
          <cell r="J9">
            <v>37.440000000000005</v>
          </cell>
          <cell r="K9">
            <v>89.800000000000011</v>
          </cell>
        </row>
        <row r="10">
          <cell r="B10">
            <v>25.483333333333331</v>
          </cell>
          <cell r="C10">
            <v>32.4</v>
          </cell>
          <cell r="D10">
            <v>22</v>
          </cell>
          <cell r="E10">
            <v>78.625</v>
          </cell>
          <cell r="F10">
            <v>91</v>
          </cell>
          <cell r="G10">
            <v>53</v>
          </cell>
          <cell r="H10">
            <v>14.4</v>
          </cell>
          <cell r="I10" t="str">
            <v>NO</v>
          </cell>
          <cell r="J10">
            <v>52.56</v>
          </cell>
          <cell r="K10">
            <v>1.6</v>
          </cell>
        </row>
        <row r="11">
          <cell r="B11">
            <v>26.0625</v>
          </cell>
          <cell r="C11">
            <v>31.9</v>
          </cell>
          <cell r="D11">
            <v>22.7</v>
          </cell>
          <cell r="E11">
            <v>77.25</v>
          </cell>
          <cell r="F11">
            <v>93</v>
          </cell>
          <cell r="G11">
            <v>52</v>
          </cell>
          <cell r="H11">
            <v>14.76</v>
          </cell>
          <cell r="I11" t="str">
            <v>N</v>
          </cell>
          <cell r="J11">
            <v>47.519999999999996</v>
          </cell>
          <cell r="K11">
            <v>17.399999999999999</v>
          </cell>
        </row>
        <row r="12">
          <cell r="B12">
            <v>26.55416666666666</v>
          </cell>
          <cell r="C12">
            <v>31.8</v>
          </cell>
          <cell r="D12">
            <v>22.4</v>
          </cell>
          <cell r="E12">
            <v>73.583333333333329</v>
          </cell>
          <cell r="F12">
            <v>86</v>
          </cell>
          <cell r="G12">
            <v>53</v>
          </cell>
          <cell r="H12">
            <v>17.28</v>
          </cell>
          <cell r="I12" t="str">
            <v>N</v>
          </cell>
          <cell r="J12">
            <v>36</v>
          </cell>
          <cell r="K12">
            <v>0.2</v>
          </cell>
        </row>
        <row r="13">
          <cell r="B13">
            <v>24.908333333333331</v>
          </cell>
          <cell r="C13">
            <v>28.5</v>
          </cell>
          <cell r="D13">
            <v>22.4</v>
          </cell>
          <cell r="E13">
            <v>78.208333333333329</v>
          </cell>
          <cell r="F13">
            <v>91</v>
          </cell>
          <cell r="G13">
            <v>62</v>
          </cell>
          <cell r="H13">
            <v>15.120000000000001</v>
          </cell>
          <cell r="I13" t="str">
            <v>NO</v>
          </cell>
          <cell r="J13">
            <v>31.319999999999997</v>
          </cell>
          <cell r="K13">
            <v>0.2</v>
          </cell>
        </row>
        <row r="14">
          <cell r="B14">
            <v>24.500000000000004</v>
          </cell>
          <cell r="C14">
            <v>30.9</v>
          </cell>
          <cell r="D14">
            <v>19.8</v>
          </cell>
          <cell r="E14">
            <v>76.041666666666671</v>
          </cell>
          <cell r="F14">
            <v>94</v>
          </cell>
          <cell r="G14">
            <v>51</v>
          </cell>
          <cell r="H14">
            <v>8.2799999999999994</v>
          </cell>
          <cell r="I14" t="str">
            <v>S</v>
          </cell>
          <cell r="J14">
            <v>21.240000000000002</v>
          </cell>
          <cell r="K14">
            <v>0</v>
          </cell>
        </row>
        <row r="15">
          <cell r="B15">
            <v>24.045833333333334</v>
          </cell>
          <cell r="C15">
            <v>32.200000000000003</v>
          </cell>
          <cell r="D15">
            <v>21.3</v>
          </cell>
          <cell r="E15">
            <v>81.375</v>
          </cell>
          <cell r="F15">
            <v>93</v>
          </cell>
          <cell r="G15">
            <v>49</v>
          </cell>
          <cell r="H15">
            <v>12.6</v>
          </cell>
          <cell r="I15" t="str">
            <v>SE</v>
          </cell>
          <cell r="J15">
            <v>38.519999999999996</v>
          </cell>
          <cell r="K15">
            <v>29.6</v>
          </cell>
        </row>
        <row r="16">
          <cell r="B16">
            <v>24.466666666666669</v>
          </cell>
          <cell r="C16">
            <v>31.1</v>
          </cell>
          <cell r="D16">
            <v>20.7</v>
          </cell>
          <cell r="E16">
            <v>83.333333333333329</v>
          </cell>
          <cell r="F16">
            <v>95</v>
          </cell>
          <cell r="G16">
            <v>53</v>
          </cell>
          <cell r="H16">
            <v>13.68</v>
          </cell>
          <cell r="I16" t="str">
            <v>SE</v>
          </cell>
          <cell r="J16">
            <v>38.159999999999997</v>
          </cell>
          <cell r="K16">
            <v>0.60000000000000009</v>
          </cell>
        </row>
        <row r="17">
          <cell r="B17">
            <v>24.949999999999992</v>
          </cell>
          <cell r="C17">
            <v>30.2</v>
          </cell>
          <cell r="D17">
            <v>21.7</v>
          </cell>
          <cell r="E17">
            <v>82.5</v>
          </cell>
          <cell r="F17">
            <v>93</v>
          </cell>
          <cell r="G17">
            <v>61</v>
          </cell>
          <cell r="H17">
            <v>13.32</v>
          </cell>
          <cell r="I17" t="str">
            <v>NO</v>
          </cell>
          <cell r="J17">
            <v>28.44</v>
          </cell>
          <cell r="K17">
            <v>0.4</v>
          </cell>
        </row>
        <row r="18">
          <cell r="B18">
            <v>25.145833333333339</v>
          </cell>
          <cell r="C18">
            <v>31.2</v>
          </cell>
          <cell r="D18">
            <v>21.8</v>
          </cell>
          <cell r="E18">
            <v>83.333333333333329</v>
          </cell>
          <cell r="F18">
            <v>95</v>
          </cell>
          <cell r="G18">
            <v>58</v>
          </cell>
          <cell r="H18">
            <v>11.520000000000001</v>
          </cell>
          <cell r="I18" t="str">
            <v>NO</v>
          </cell>
          <cell r="J18">
            <v>28.08</v>
          </cell>
          <cell r="K18">
            <v>0.2</v>
          </cell>
        </row>
        <row r="19">
          <cell r="B19">
            <v>23.054166666666671</v>
          </cell>
          <cell r="C19">
            <v>27.5</v>
          </cell>
          <cell r="D19">
            <v>20.100000000000001</v>
          </cell>
          <cell r="E19">
            <v>88.125</v>
          </cell>
          <cell r="F19">
            <v>96</v>
          </cell>
          <cell r="G19">
            <v>67</v>
          </cell>
          <cell r="H19">
            <v>8.64</v>
          </cell>
          <cell r="I19" t="str">
            <v>SE</v>
          </cell>
          <cell r="J19">
            <v>21.6</v>
          </cell>
          <cell r="K19">
            <v>63.800000000000004</v>
          </cell>
        </row>
        <row r="20">
          <cell r="B20">
            <v>25.137500000000003</v>
          </cell>
          <cell r="C20">
            <v>30.6</v>
          </cell>
          <cell r="D20">
            <v>22</v>
          </cell>
          <cell r="E20">
            <v>78.25</v>
          </cell>
          <cell r="F20">
            <v>91</v>
          </cell>
          <cell r="G20">
            <v>53</v>
          </cell>
          <cell r="H20">
            <v>10.44</v>
          </cell>
          <cell r="I20" t="str">
            <v>NE</v>
          </cell>
          <cell r="J20">
            <v>21.240000000000002</v>
          </cell>
          <cell r="K20">
            <v>3.2</v>
          </cell>
        </row>
        <row r="21">
          <cell r="B21">
            <v>25.079166666666666</v>
          </cell>
          <cell r="C21">
            <v>29.5</v>
          </cell>
          <cell r="D21">
            <v>23</v>
          </cell>
          <cell r="E21">
            <v>82.833333333333329</v>
          </cell>
          <cell r="F21">
            <v>91</v>
          </cell>
          <cell r="G21">
            <v>67</v>
          </cell>
          <cell r="H21">
            <v>14.04</v>
          </cell>
          <cell r="I21" t="str">
            <v>NO</v>
          </cell>
          <cell r="J21">
            <v>32.76</v>
          </cell>
          <cell r="K21">
            <v>1.6</v>
          </cell>
        </row>
        <row r="22">
          <cell r="B22">
            <v>23.945833333333329</v>
          </cell>
          <cell r="C22">
            <v>26.9</v>
          </cell>
          <cell r="D22">
            <v>21.3</v>
          </cell>
          <cell r="E22">
            <v>86.833333333333329</v>
          </cell>
          <cell r="F22">
            <v>93</v>
          </cell>
          <cell r="G22">
            <v>71</v>
          </cell>
          <cell r="H22">
            <v>9</v>
          </cell>
          <cell r="I22" t="str">
            <v>NE</v>
          </cell>
          <cell r="J22">
            <v>33.840000000000003</v>
          </cell>
          <cell r="K22">
            <v>1.2</v>
          </cell>
        </row>
        <row r="23">
          <cell r="B23">
            <v>24.687499999999996</v>
          </cell>
          <cell r="C23">
            <v>30.2</v>
          </cell>
          <cell r="D23">
            <v>21.7</v>
          </cell>
          <cell r="E23">
            <v>86.541666666666671</v>
          </cell>
          <cell r="F23">
            <v>96</v>
          </cell>
          <cell r="G23">
            <v>66</v>
          </cell>
          <cell r="H23">
            <v>13.68</v>
          </cell>
          <cell r="I23" t="str">
            <v>NO</v>
          </cell>
          <cell r="J23">
            <v>29.52</v>
          </cell>
          <cell r="K23">
            <v>0.2</v>
          </cell>
        </row>
        <row r="24">
          <cell r="B24">
            <v>22.55</v>
          </cell>
          <cell r="C24">
            <v>28.8</v>
          </cell>
          <cell r="D24">
            <v>18.3</v>
          </cell>
          <cell r="E24">
            <v>89.625</v>
          </cell>
          <cell r="F24">
            <v>96</v>
          </cell>
          <cell r="G24">
            <v>72</v>
          </cell>
          <cell r="H24">
            <v>18.720000000000002</v>
          </cell>
          <cell r="I24" t="str">
            <v>SE</v>
          </cell>
          <cell r="J24">
            <v>75.960000000000008</v>
          </cell>
          <cell r="K24">
            <v>0.2</v>
          </cell>
        </row>
        <row r="25">
          <cell r="B25">
            <v>21.104166666666661</v>
          </cell>
          <cell r="C25">
            <v>26.5</v>
          </cell>
          <cell r="D25">
            <v>18</v>
          </cell>
          <cell r="E25">
            <v>83.75</v>
          </cell>
          <cell r="F25">
            <v>95</v>
          </cell>
          <cell r="G25">
            <v>61</v>
          </cell>
          <cell r="H25">
            <v>11.520000000000001</v>
          </cell>
          <cell r="I25" t="str">
            <v>S</v>
          </cell>
          <cell r="J25">
            <v>29.52</v>
          </cell>
          <cell r="K25">
            <v>0</v>
          </cell>
        </row>
        <row r="26">
          <cell r="B26">
            <v>23.391666666666662</v>
          </cell>
          <cell r="C26">
            <v>30.7</v>
          </cell>
          <cell r="D26">
            <v>18.899999999999999</v>
          </cell>
          <cell r="E26">
            <v>76.375</v>
          </cell>
          <cell r="F26">
            <v>94</v>
          </cell>
          <cell r="G26">
            <v>44</v>
          </cell>
          <cell r="H26">
            <v>9.3600000000000012</v>
          </cell>
          <cell r="I26" t="str">
            <v>SE</v>
          </cell>
          <cell r="J26">
            <v>22.68</v>
          </cell>
          <cell r="K26">
            <v>0.2</v>
          </cell>
        </row>
        <row r="27">
          <cell r="B27">
            <v>24.337500000000002</v>
          </cell>
          <cell r="C27">
            <v>31.8</v>
          </cell>
          <cell r="D27">
            <v>18</v>
          </cell>
          <cell r="E27">
            <v>71.666666666666671</v>
          </cell>
          <cell r="F27">
            <v>92</v>
          </cell>
          <cell r="G27">
            <v>39</v>
          </cell>
          <cell r="H27">
            <v>7.9200000000000008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25.162499999999994</v>
          </cell>
          <cell r="C28">
            <v>32.700000000000003</v>
          </cell>
          <cell r="D28">
            <v>19.7</v>
          </cell>
          <cell r="E28">
            <v>65.083333333333329</v>
          </cell>
          <cell r="F28">
            <v>86</v>
          </cell>
          <cell r="G28">
            <v>31</v>
          </cell>
          <cell r="H28">
            <v>9</v>
          </cell>
          <cell r="I28" t="str">
            <v>SE</v>
          </cell>
          <cell r="J28">
            <v>21.240000000000002</v>
          </cell>
          <cell r="K28">
            <v>0.2</v>
          </cell>
        </row>
        <row r="29">
          <cell r="B29">
            <v>25.095833333333335</v>
          </cell>
          <cell r="C29">
            <v>32.6</v>
          </cell>
          <cell r="D29">
            <v>18</v>
          </cell>
          <cell r="E29">
            <v>61.041666666666664</v>
          </cell>
          <cell r="F29">
            <v>85</v>
          </cell>
          <cell r="G29">
            <v>31</v>
          </cell>
          <cell r="H29">
            <v>11.520000000000001</v>
          </cell>
          <cell r="I29" t="str">
            <v>SE</v>
          </cell>
          <cell r="J29">
            <v>25.56</v>
          </cell>
          <cell r="K29">
            <v>0</v>
          </cell>
        </row>
        <row r="30">
          <cell r="B30">
            <v>25.391666666666669</v>
          </cell>
          <cell r="C30">
            <v>33.299999999999997</v>
          </cell>
          <cell r="D30">
            <v>18.5</v>
          </cell>
          <cell r="E30">
            <v>64.291666666666671</v>
          </cell>
          <cell r="F30">
            <v>90</v>
          </cell>
          <cell r="G30">
            <v>33</v>
          </cell>
          <cell r="H30">
            <v>14.4</v>
          </cell>
          <cell r="I30" t="str">
            <v>SE</v>
          </cell>
          <cell r="J30">
            <v>29.52</v>
          </cell>
          <cell r="K30">
            <v>0</v>
          </cell>
        </row>
        <row r="31">
          <cell r="B31">
            <v>25.599999999999994</v>
          </cell>
          <cell r="C31">
            <v>33.799999999999997</v>
          </cell>
          <cell r="D31">
            <v>19.2</v>
          </cell>
          <cell r="E31">
            <v>61</v>
          </cell>
          <cell r="F31">
            <v>81</v>
          </cell>
          <cell r="G31">
            <v>33</v>
          </cell>
          <cell r="H31">
            <v>12.96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26.075000000000003</v>
          </cell>
          <cell r="C32">
            <v>33.4</v>
          </cell>
          <cell r="D32">
            <v>20.8</v>
          </cell>
          <cell r="E32">
            <v>70.208333333333329</v>
          </cell>
          <cell r="F32">
            <v>90</v>
          </cell>
          <cell r="G32">
            <v>39</v>
          </cell>
          <cell r="H32">
            <v>11.879999999999999</v>
          </cell>
          <cell r="I32" t="str">
            <v>SE</v>
          </cell>
          <cell r="J32">
            <v>33.119999999999997</v>
          </cell>
          <cell r="K32">
            <v>0</v>
          </cell>
        </row>
        <row r="33">
          <cell r="B33">
            <v>26.412499999999998</v>
          </cell>
          <cell r="C33">
            <v>33.299999999999997</v>
          </cell>
          <cell r="D33">
            <v>22.1</v>
          </cell>
          <cell r="E33">
            <v>67.708333333333329</v>
          </cell>
          <cell r="F33">
            <v>84</v>
          </cell>
          <cell r="G33">
            <v>41</v>
          </cell>
          <cell r="H33">
            <v>12.24</v>
          </cell>
          <cell r="I33" t="str">
            <v>SE</v>
          </cell>
          <cell r="J33">
            <v>29.16</v>
          </cell>
          <cell r="K33">
            <v>0.2</v>
          </cell>
        </row>
        <row r="34">
          <cell r="B34">
            <v>26.245833333333337</v>
          </cell>
          <cell r="C34">
            <v>33.9</v>
          </cell>
          <cell r="D34">
            <v>20.3</v>
          </cell>
          <cell r="E34">
            <v>63.666666666666664</v>
          </cell>
          <cell r="F34">
            <v>85</v>
          </cell>
          <cell r="G34">
            <v>34</v>
          </cell>
          <cell r="H34">
            <v>13.68</v>
          </cell>
          <cell r="I34" t="str">
            <v>SE</v>
          </cell>
          <cell r="J34">
            <v>30.6</v>
          </cell>
          <cell r="K34">
            <v>0</v>
          </cell>
        </row>
        <row r="35">
          <cell r="B35">
            <v>26.008333333333336</v>
          </cell>
          <cell r="C35">
            <v>32.700000000000003</v>
          </cell>
          <cell r="D35">
            <v>20.5</v>
          </cell>
          <cell r="E35">
            <v>62.666666666666664</v>
          </cell>
          <cell r="F35">
            <v>82</v>
          </cell>
          <cell r="G35">
            <v>34</v>
          </cell>
          <cell r="H35">
            <v>12.6</v>
          </cell>
          <cell r="I35" t="str">
            <v>SE</v>
          </cell>
          <cell r="J35">
            <v>25.2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24.1875</v>
          </cell>
          <cell r="C5">
            <v>30.1</v>
          </cell>
          <cell r="D5">
            <v>21.7</v>
          </cell>
          <cell r="E5">
            <v>86.041666666666671</v>
          </cell>
          <cell r="F5">
            <v>95</v>
          </cell>
          <cell r="G5">
            <v>54</v>
          </cell>
          <cell r="H5">
            <v>27.720000000000002</v>
          </cell>
          <cell r="I5" t="str">
            <v>NE</v>
          </cell>
          <cell r="J5">
            <v>52.56</v>
          </cell>
          <cell r="K5">
            <v>9.4</v>
          </cell>
        </row>
        <row r="6">
          <cell r="B6">
            <v>25.266666666666666</v>
          </cell>
          <cell r="C6">
            <v>31.6</v>
          </cell>
          <cell r="D6">
            <v>21.6</v>
          </cell>
          <cell r="E6">
            <v>81.541666666666671</v>
          </cell>
          <cell r="F6">
            <v>95</v>
          </cell>
          <cell r="G6">
            <v>53</v>
          </cell>
          <cell r="H6">
            <v>19.079999999999998</v>
          </cell>
          <cell r="I6" t="str">
            <v>NE</v>
          </cell>
          <cell r="J6">
            <v>32.76</v>
          </cell>
          <cell r="K6">
            <v>0</v>
          </cell>
        </row>
        <row r="7">
          <cell r="B7">
            <v>24.274999999999995</v>
          </cell>
          <cell r="C7">
            <v>31.3</v>
          </cell>
          <cell r="D7">
            <v>20.8</v>
          </cell>
          <cell r="E7">
            <v>80.666666666666671</v>
          </cell>
          <cell r="F7">
            <v>95</v>
          </cell>
          <cell r="G7">
            <v>52</v>
          </cell>
          <cell r="H7">
            <v>14.76</v>
          </cell>
          <cell r="I7" t="str">
            <v>L</v>
          </cell>
          <cell r="J7">
            <v>29.52</v>
          </cell>
          <cell r="K7">
            <v>13.799999999999999</v>
          </cell>
        </row>
        <row r="8">
          <cell r="B8">
            <v>25.241666666666671</v>
          </cell>
          <cell r="C8">
            <v>31.4</v>
          </cell>
          <cell r="D8">
            <v>21.7</v>
          </cell>
          <cell r="E8">
            <v>77.625</v>
          </cell>
          <cell r="F8">
            <v>92</v>
          </cell>
          <cell r="G8">
            <v>52</v>
          </cell>
          <cell r="H8">
            <v>22.68</v>
          </cell>
          <cell r="I8" t="str">
            <v>N</v>
          </cell>
          <cell r="J8">
            <v>40.680000000000007</v>
          </cell>
          <cell r="K8">
            <v>0.2</v>
          </cell>
        </row>
        <row r="9">
          <cell r="B9">
            <v>24.933333333333337</v>
          </cell>
          <cell r="C9">
            <v>31.8</v>
          </cell>
          <cell r="D9">
            <v>21.8</v>
          </cell>
          <cell r="E9">
            <v>81.833333333333329</v>
          </cell>
          <cell r="F9">
            <v>94</v>
          </cell>
          <cell r="G9">
            <v>53</v>
          </cell>
          <cell r="H9">
            <v>20.88</v>
          </cell>
          <cell r="I9" t="str">
            <v>NE</v>
          </cell>
          <cell r="J9">
            <v>36</v>
          </cell>
          <cell r="K9">
            <v>8.2000000000000011</v>
          </cell>
        </row>
        <row r="10">
          <cell r="B10">
            <v>25.237500000000001</v>
          </cell>
          <cell r="C10">
            <v>30.5</v>
          </cell>
          <cell r="D10">
            <v>22</v>
          </cell>
          <cell r="E10">
            <v>80.333333333333329</v>
          </cell>
          <cell r="F10">
            <v>94</v>
          </cell>
          <cell r="G10">
            <v>56</v>
          </cell>
          <cell r="H10">
            <v>24.12</v>
          </cell>
          <cell r="I10" t="str">
            <v>NE</v>
          </cell>
          <cell r="J10">
            <v>38.880000000000003</v>
          </cell>
          <cell r="K10">
            <v>0</v>
          </cell>
        </row>
        <row r="11">
          <cell r="B11">
            <v>25.504166666666666</v>
          </cell>
          <cell r="C11">
            <v>31.3</v>
          </cell>
          <cell r="D11">
            <v>21.8</v>
          </cell>
          <cell r="E11">
            <v>77.458333333333329</v>
          </cell>
          <cell r="F11">
            <v>93</v>
          </cell>
          <cell r="G11">
            <v>49</v>
          </cell>
          <cell r="H11">
            <v>23.400000000000002</v>
          </cell>
          <cell r="I11" t="str">
            <v>NE</v>
          </cell>
          <cell r="J11">
            <v>42.12</v>
          </cell>
          <cell r="K11">
            <v>4.8</v>
          </cell>
        </row>
        <row r="12">
          <cell r="B12">
            <v>26.070833333333336</v>
          </cell>
          <cell r="C12">
            <v>32.799999999999997</v>
          </cell>
          <cell r="D12">
            <v>22</v>
          </cell>
          <cell r="E12">
            <v>71.166666666666671</v>
          </cell>
          <cell r="F12">
            <v>89</v>
          </cell>
          <cell r="G12">
            <v>41</v>
          </cell>
          <cell r="H12">
            <v>21.240000000000002</v>
          </cell>
          <cell r="I12" t="str">
            <v>NE</v>
          </cell>
          <cell r="J12">
            <v>43.2</v>
          </cell>
          <cell r="K12">
            <v>0</v>
          </cell>
        </row>
        <row r="13">
          <cell r="B13">
            <v>24.933333333333334</v>
          </cell>
          <cell r="C13">
            <v>32.1</v>
          </cell>
          <cell r="D13">
            <v>20.7</v>
          </cell>
          <cell r="E13">
            <v>79.583333333333329</v>
          </cell>
          <cell r="F13">
            <v>97</v>
          </cell>
          <cell r="G13">
            <v>52</v>
          </cell>
          <cell r="H13">
            <v>25.92</v>
          </cell>
          <cell r="I13" t="str">
            <v>L</v>
          </cell>
          <cell r="J13">
            <v>43.2</v>
          </cell>
          <cell r="K13">
            <v>58.8</v>
          </cell>
        </row>
        <row r="14">
          <cell r="B14">
            <v>23.429166666666664</v>
          </cell>
          <cell r="C14">
            <v>28.4</v>
          </cell>
          <cell r="D14">
            <v>20.100000000000001</v>
          </cell>
          <cell r="E14">
            <v>86.416666666666671</v>
          </cell>
          <cell r="F14">
            <v>98</v>
          </cell>
          <cell r="G14">
            <v>65</v>
          </cell>
          <cell r="H14">
            <v>15.840000000000002</v>
          </cell>
          <cell r="I14" t="str">
            <v>SO</v>
          </cell>
          <cell r="J14">
            <v>30.240000000000002</v>
          </cell>
          <cell r="K14">
            <v>0.8</v>
          </cell>
        </row>
        <row r="15">
          <cell r="B15">
            <v>25.6875</v>
          </cell>
          <cell r="C15">
            <v>33.1</v>
          </cell>
          <cell r="D15">
            <v>21.5</v>
          </cell>
          <cell r="E15">
            <v>76.291666666666671</v>
          </cell>
          <cell r="F15">
            <v>95</v>
          </cell>
          <cell r="G15">
            <v>40</v>
          </cell>
          <cell r="H15">
            <v>19.079999999999998</v>
          </cell>
          <cell r="I15" t="str">
            <v>S</v>
          </cell>
          <cell r="J15">
            <v>37.440000000000005</v>
          </cell>
          <cell r="K15">
            <v>0</v>
          </cell>
        </row>
        <row r="16">
          <cell r="B16">
            <v>25.133333333333336</v>
          </cell>
          <cell r="C16">
            <v>31.4</v>
          </cell>
          <cell r="D16">
            <v>21.7</v>
          </cell>
          <cell r="E16">
            <v>77.5</v>
          </cell>
          <cell r="F16">
            <v>94</v>
          </cell>
          <cell r="G16">
            <v>49</v>
          </cell>
          <cell r="H16">
            <v>18.36</v>
          </cell>
          <cell r="I16" t="str">
            <v>NE</v>
          </cell>
          <cell r="J16">
            <v>35.28</v>
          </cell>
          <cell r="K16">
            <v>1.8</v>
          </cell>
        </row>
        <row r="17">
          <cell r="B17">
            <v>25.487499999999997</v>
          </cell>
          <cell r="C17">
            <v>31.8</v>
          </cell>
          <cell r="D17">
            <v>22.3</v>
          </cell>
          <cell r="E17">
            <v>78.208333333333329</v>
          </cell>
          <cell r="F17">
            <v>91</v>
          </cell>
          <cell r="G17">
            <v>49</v>
          </cell>
          <cell r="H17">
            <v>17.28</v>
          </cell>
          <cell r="I17" t="str">
            <v>NE</v>
          </cell>
          <cell r="J17">
            <v>41.76</v>
          </cell>
          <cell r="K17">
            <v>0.4</v>
          </cell>
        </row>
        <row r="18">
          <cell r="B18">
            <v>25.420833333333334</v>
          </cell>
          <cell r="C18">
            <v>31.7</v>
          </cell>
          <cell r="D18">
            <v>22.4</v>
          </cell>
          <cell r="E18">
            <v>78.25</v>
          </cell>
          <cell r="F18">
            <v>91</v>
          </cell>
          <cell r="G18">
            <v>50</v>
          </cell>
          <cell r="H18">
            <v>19.079999999999998</v>
          </cell>
          <cell r="I18" t="str">
            <v>L</v>
          </cell>
          <cell r="J18">
            <v>32.76</v>
          </cell>
          <cell r="K18">
            <v>0</v>
          </cell>
        </row>
        <row r="19">
          <cell r="B19">
            <v>25.079166666666666</v>
          </cell>
          <cell r="C19">
            <v>32.5</v>
          </cell>
          <cell r="D19">
            <v>22</v>
          </cell>
          <cell r="E19">
            <v>77.833333333333329</v>
          </cell>
          <cell r="F19">
            <v>90</v>
          </cell>
          <cell r="G19">
            <v>44</v>
          </cell>
          <cell r="H19">
            <v>24.12</v>
          </cell>
          <cell r="I19" t="str">
            <v>NE</v>
          </cell>
          <cell r="J19">
            <v>47.16</v>
          </cell>
          <cell r="K19">
            <v>0.2</v>
          </cell>
        </row>
        <row r="20">
          <cell r="B20">
            <v>25.620833333333334</v>
          </cell>
          <cell r="C20">
            <v>33.299999999999997</v>
          </cell>
          <cell r="D20">
            <v>21.2</v>
          </cell>
          <cell r="E20">
            <v>75.125</v>
          </cell>
          <cell r="F20">
            <v>96</v>
          </cell>
          <cell r="G20">
            <v>34</v>
          </cell>
          <cell r="H20">
            <v>17.64</v>
          </cell>
          <cell r="I20" t="str">
            <v>L</v>
          </cell>
          <cell r="J20">
            <v>32.04</v>
          </cell>
          <cell r="K20">
            <v>0</v>
          </cell>
        </row>
        <row r="21">
          <cell r="B21">
            <v>25.1875</v>
          </cell>
          <cell r="C21">
            <v>31.9</v>
          </cell>
          <cell r="D21">
            <v>21.6</v>
          </cell>
          <cell r="E21">
            <v>81.958333333333329</v>
          </cell>
          <cell r="F21">
            <v>97</v>
          </cell>
          <cell r="G21">
            <v>52</v>
          </cell>
          <cell r="H21">
            <v>16.559999999999999</v>
          </cell>
          <cell r="I21" t="str">
            <v>L</v>
          </cell>
          <cell r="J21">
            <v>42.480000000000004</v>
          </cell>
          <cell r="K21">
            <v>23</v>
          </cell>
        </row>
        <row r="22">
          <cell r="B22">
            <v>25.191666666666663</v>
          </cell>
          <cell r="C22">
            <v>32.4</v>
          </cell>
          <cell r="D22">
            <v>20.5</v>
          </cell>
          <cell r="E22">
            <v>80.5</v>
          </cell>
          <cell r="F22">
            <v>97</v>
          </cell>
          <cell r="G22">
            <v>44</v>
          </cell>
          <cell r="H22">
            <v>16.559999999999999</v>
          </cell>
          <cell r="I22" t="str">
            <v>NE</v>
          </cell>
          <cell r="J22">
            <v>47.16</v>
          </cell>
          <cell r="K22">
            <v>13.6</v>
          </cell>
        </row>
        <row r="23">
          <cell r="B23">
            <v>25.983333333333331</v>
          </cell>
          <cell r="C23">
            <v>32.700000000000003</v>
          </cell>
          <cell r="D23">
            <v>21.1</v>
          </cell>
          <cell r="E23">
            <v>76.291666666666671</v>
          </cell>
          <cell r="F23">
            <v>95</v>
          </cell>
          <cell r="G23">
            <v>45</v>
          </cell>
          <cell r="H23">
            <v>14.04</v>
          </cell>
          <cell r="I23" t="str">
            <v>L</v>
          </cell>
          <cell r="J23">
            <v>29.880000000000003</v>
          </cell>
          <cell r="K23">
            <v>0</v>
          </cell>
        </row>
        <row r="24">
          <cell r="B24">
            <v>25.158333333333331</v>
          </cell>
          <cell r="C24">
            <v>32</v>
          </cell>
          <cell r="D24">
            <v>21</v>
          </cell>
          <cell r="E24">
            <v>82.541666666666671</v>
          </cell>
          <cell r="F24">
            <v>97</v>
          </cell>
          <cell r="G24">
            <v>52</v>
          </cell>
          <cell r="H24">
            <v>38.519999999999996</v>
          </cell>
          <cell r="I24" t="str">
            <v>SE</v>
          </cell>
          <cell r="J24">
            <v>61.560000000000009</v>
          </cell>
          <cell r="K24">
            <v>8.6</v>
          </cell>
        </row>
        <row r="25">
          <cell r="B25">
            <v>22.779166666666669</v>
          </cell>
          <cell r="C25">
            <v>27.1</v>
          </cell>
          <cell r="D25">
            <v>20.399999999999999</v>
          </cell>
          <cell r="E25">
            <v>88.125</v>
          </cell>
          <cell r="F25">
            <v>98</v>
          </cell>
          <cell r="G25">
            <v>64</v>
          </cell>
          <cell r="H25">
            <v>16.559999999999999</v>
          </cell>
          <cell r="I25" t="str">
            <v>SO</v>
          </cell>
          <cell r="J25">
            <v>26.64</v>
          </cell>
          <cell r="K25">
            <v>0.4</v>
          </cell>
        </row>
        <row r="26">
          <cell r="B26">
            <v>23.316666666666666</v>
          </cell>
          <cell r="C26">
            <v>29</v>
          </cell>
          <cell r="D26">
            <v>18.899999999999999</v>
          </cell>
          <cell r="E26">
            <v>80.583333333333329</v>
          </cell>
          <cell r="F26">
            <v>93</v>
          </cell>
          <cell r="G26">
            <v>59</v>
          </cell>
          <cell r="H26">
            <v>13.68</v>
          </cell>
          <cell r="I26" t="str">
            <v>S</v>
          </cell>
          <cell r="J26">
            <v>24.12</v>
          </cell>
          <cell r="K26">
            <v>0</v>
          </cell>
        </row>
        <row r="27">
          <cell r="B27">
            <v>24.912499999999998</v>
          </cell>
          <cell r="C27">
            <v>31.2</v>
          </cell>
          <cell r="D27">
            <v>20.6</v>
          </cell>
          <cell r="E27">
            <v>74.041666666666671</v>
          </cell>
          <cell r="F27">
            <v>94</v>
          </cell>
          <cell r="G27">
            <v>37</v>
          </cell>
          <cell r="H27">
            <v>15.120000000000001</v>
          </cell>
          <cell r="I27" t="str">
            <v>L</v>
          </cell>
          <cell r="J27">
            <v>31.680000000000003</v>
          </cell>
          <cell r="K27">
            <v>0</v>
          </cell>
        </row>
        <row r="28">
          <cell r="B28">
            <v>25.624999999999996</v>
          </cell>
          <cell r="C28">
            <v>32.5</v>
          </cell>
          <cell r="D28">
            <v>20.100000000000001</v>
          </cell>
          <cell r="E28">
            <v>69.541666666666671</v>
          </cell>
          <cell r="F28">
            <v>93</v>
          </cell>
          <cell r="G28">
            <v>36</v>
          </cell>
          <cell r="H28">
            <v>17.64</v>
          </cell>
          <cell r="I28" t="str">
            <v>S</v>
          </cell>
          <cell r="J28">
            <v>29.880000000000003</v>
          </cell>
          <cell r="K28">
            <v>0</v>
          </cell>
        </row>
        <row r="29">
          <cell r="B29">
            <v>26.700000000000006</v>
          </cell>
          <cell r="C29">
            <v>33.799999999999997</v>
          </cell>
          <cell r="D29">
            <v>21.3</v>
          </cell>
          <cell r="E29">
            <v>61.708333333333336</v>
          </cell>
          <cell r="F29">
            <v>81</v>
          </cell>
          <cell r="G29">
            <v>33</v>
          </cell>
          <cell r="H29">
            <v>20.52</v>
          </cell>
          <cell r="I29" t="str">
            <v>L</v>
          </cell>
          <cell r="J29">
            <v>34.56</v>
          </cell>
          <cell r="K29">
            <v>0</v>
          </cell>
        </row>
        <row r="30">
          <cell r="B30">
            <v>26.795833333333334</v>
          </cell>
          <cell r="C30">
            <v>33.4</v>
          </cell>
          <cell r="D30">
            <v>20.7</v>
          </cell>
          <cell r="E30">
            <v>65.5</v>
          </cell>
          <cell r="F30">
            <v>92</v>
          </cell>
          <cell r="G30">
            <v>38</v>
          </cell>
          <cell r="H30">
            <v>19.079999999999998</v>
          </cell>
          <cell r="I30" t="str">
            <v>SE</v>
          </cell>
          <cell r="J30">
            <v>40.32</v>
          </cell>
          <cell r="K30">
            <v>0</v>
          </cell>
        </row>
        <row r="31">
          <cell r="B31">
            <v>25.762499999999999</v>
          </cell>
          <cell r="C31">
            <v>31.3</v>
          </cell>
          <cell r="D31">
            <v>22.2</v>
          </cell>
          <cell r="E31">
            <v>74.166666666666671</v>
          </cell>
          <cell r="F31">
            <v>97</v>
          </cell>
          <cell r="G31">
            <v>51</v>
          </cell>
          <cell r="H31">
            <v>31.680000000000003</v>
          </cell>
          <cell r="I31" t="str">
            <v>SE</v>
          </cell>
          <cell r="J31">
            <v>51.480000000000004</v>
          </cell>
          <cell r="K31">
            <v>0</v>
          </cell>
        </row>
        <row r="32">
          <cell r="B32">
            <v>24.483333333333334</v>
          </cell>
          <cell r="C32">
            <v>30.4</v>
          </cell>
          <cell r="D32">
            <v>22</v>
          </cell>
          <cell r="E32">
            <v>83.833333333333329</v>
          </cell>
          <cell r="F32">
            <v>97</v>
          </cell>
          <cell r="G32">
            <v>59</v>
          </cell>
          <cell r="H32">
            <v>19.440000000000001</v>
          </cell>
          <cell r="I32" t="str">
            <v>SE</v>
          </cell>
          <cell r="J32">
            <v>33.119999999999997</v>
          </cell>
          <cell r="K32">
            <v>1.2</v>
          </cell>
        </row>
        <row r="33">
          <cell r="B33">
            <v>25.583333333333332</v>
          </cell>
          <cell r="C33">
            <v>32.4</v>
          </cell>
          <cell r="D33">
            <v>22.9</v>
          </cell>
          <cell r="E33">
            <v>80.208333333333329</v>
          </cell>
          <cell r="F33">
            <v>94</v>
          </cell>
          <cell r="G33">
            <v>46</v>
          </cell>
          <cell r="H33">
            <v>17.28</v>
          </cell>
          <cell r="I33" t="str">
            <v>L</v>
          </cell>
          <cell r="J33">
            <v>28.08</v>
          </cell>
          <cell r="K33">
            <v>0.2</v>
          </cell>
        </row>
        <row r="34">
          <cell r="B34">
            <v>25.745833333333326</v>
          </cell>
          <cell r="C34">
            <v>32.1</v>
          </cell>
          <cell r="D34">
            <v>21.6</v>
          </cell>
          <cell r="E34">
            <v>80.375</v>
          </cell>
          <cell r="F34">
            <v>94</v>
          </cell>
          <cell r="G34">
            <v>51</v>
          </cell>
          <cell r="H34">
            <v>11.879999999999999</v>
          </cell>
          <cell r="I34" t="str">
            <v>NE</v>
          </cell>
          <cell r="J34">
            <v>31.680000000000003</v>
          </cell>
          <cell r="K34">
            <v>0</v>
          </cell>
        </row>
        <row r="35">
          <cell r="B35">
            <v>26.641666666666666</v>
          </cell>
          <cell r="C35">
            <v>33.5</v>
          </cell>
          <cell r="D35">
            <v>21.8</v>
          </cell>
          <cell r="E35">
            <v>71.083333333333329</v>
          </cell>
          <cell r="F35">
            <v>92</v>
          </cell>
          <cell r="G35">
            <v>33</v>
          </cell>
          <cell r="H35">
            <v>18</v>
          </cell>
          <cell r="I35" t="str">
            <v>NE</v>
          </cell>
          <cell r="J35">
            <v>28.8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25.462500000000006</v>
          </cell>
          <cell r="C5">
            <v>30.6</v>
          </cell>
          <cell r="D5">
            <v>23</v>
          </cell>
          <cell r="E5">
            <v>89.222222222222229</v>
          </cell>
          <cell r="F5">
            <v>100</v>
          </cell>
          <cell r="G5">
            <v>64</v>
          </cell>
          <cell r="H5">
            <v>11.16</v>
          </cell>
          <cell r="I5" t="str">
            <v>N</v>
          </cell>
          <cell r="J5">
            <v>28.08</v>
          </cell>
          <cell r="K5">
            <v>9.3999999999999986</v>
          </cell>
        </row>
        <row r="6">
          <cell r="B6">
            <v>27.083333333333332</v>
          </cell>
          <cell r="C6">
            <v>34.200000000000003</v>
          </cell>
          <cell r="D6">
            <v>23</v>
          </cell>
          <cell r="E6">
            <v>79.952380952380949</v>
          </cell>
          <cell r="F6">
            <v>100</v>
          </cell>
          <cell r="G6">
            <v>44</v>
          </cell>
          <cell r="H6">
            <v>9.7200000000000006</v>
          </cell>
          <cell r="I6" t="str">
            <v>N</v>
          </cell>
          <cell r="J6">
            <v>29.880000000000003</v>
          </cell>
          <cell r="K6">
            <v>0</v>
          </cell>
        </row>
        <row r="7">
          <cell r="B7">
            <v>26.774999999999995</v>
          </cell>
          <cell r="C7">
            <v>33.5</v>
          </cell>
          <cell r="D7">
            <v>23.1</v>
          </cell>
          <cell r="E7">
            <v>78.608695652173907</v>
          </cell>
          <cell r="F7">
            <v>100</v>
          </cell>
          <cell r="G7">
            <v>44</v>
          </cell>
          <cell r="H7">
            <v>12.24</v>
          </cell>
          <cell r="I7" t="str">
            <v>N</v>
          </cell>
          <cell r="J7">
            <v>24.12</v>
          </cell>
          <cell r="K7">
            <v>0</v>
          </cell>
        </row>
        <row r="8">
          <cell r="B8">
            <v>26.329166666666669</v>
          </cell>
          <cell r="C8">
            <v>32</v>
          </cell>
          <cell r="D8">
            <v>23.3</v>
          </cell>
          <cell r="E8">
            <v>86.333333333333329</v>
          </cell>
          <cell r="F8">
            <v>99</v>
          </cell>
          <cell r="G8">
            <v>55</v>
          </cell>
          <cell r="H8">
            <v>11.520000000000001</v>
          </cell>
          <cell r="I8" t="str">
            <v>NE</v>
          </cell>
          <cell r="J8">
            <v>28.08</v>
          </cell>
          <cell r="K8">
            <v>3.2</v>
          </cell>
        </row>
        <row r="9">
          <cell r="B9">
            <v>27.674999999999997</v>
          </cell>
          <cell r="C9">
            <v>33.700000000000003</v>
          </cell>
          <cell r="D9">
            <v>23.6</v>
          </cell>
          <cell r="E9">
            <v>73.791666666666671</v>
          </cell>
          <cell r="F9">
            <v>100</v>
          </cell>
          <cell r="G9">
            <v>42</v>
          </cell>
          <cell r="H9">
            <v>11.520000000000001</v>
          </cell>
          <cell r="I9" t="str">
            <v>NE</v>
          </cell>
          <cell r="J9">
            <v>27</v>
          </cell>
          <cell r="K9">
            <v>0</v>
          </cell>
        </row>
        <row r="10">
          <cell r="B10">
            <v>28.574999999999992</v>
          </cell>
          <cell r="C10">
            <v>35.5</v>
          </cell>
          <cell r="D10">
            <v>23.8</v>
          </cell>
          <cell r="E10">
            <v>71.416666666666671</v>
          </cell>
          <cell r="F10">
            <v>100</v>
          </cell>
          <cell r="G10">
            <v>39</v>
          </cell>
          <cell r="H10">
            <v>12.6</v>
          </cell>
          <cell r="I10" t="str">
            <v>NE</v>
          </cell>
          <cell r="J10">
            <v>31.319999999999997</v>
          </cell>
          <cell r="K10">
            <v>0</v>
          </cell>
        </row>
        <row r="11">
          <cell r="B11">
            <v>28.604166666666668</v>
          </cell>
          <cell r="C11">
            <v>34.6</v>
          </cell>
          <cell r="D11">
            <v>24.1</v>
          </cell>
          <cell r="E11">
            <v>69.041666666666671</v>
          </cell>
          <cell r="F11">
            <v>95</v>
          </cell>
          <cell r="G11">
            <v>38</v>
          </cell>
          <cell r="H11">
            <v>10.44</v>
          </cell>
          <cell r="I11" t="str">
            <v>N</v>
          </cell>
          <cell r="J11">
            <v>44.28</v>
          </cell>
          <cell r="K11">
            <v>0</v>
          </cell>
        </row>
        <row r="12">
          <cell r="B12">
            <v>27.737499999999997</v>
          </cell>
          <cell r="C12">
            <v>35</v>
          </cell>
          <cell r="D12">
            <v>25</v>
          </cell>
          <cell r="E12">
            <v>71.541666666666671</v>
          </cell>
          <cell r="F12">
            <v>89</v>
          </cell>
          <cell r="G12">
            <v>40</v>
          </cell>
          <cell r="H12">
            <v>16.559999999999999</v>
          </cell>
          <cell r="I12" t="str">
            <v>N</v>
          </cell>
          <cell r="J12">
            <v>45.72</v>
          </cell>
          <cell r="K12">
            <v>0.4</v>
          </cell>
        </row>
        <row r="13">
          <cell r="B13">
            <v>26.266666666666666</v>
          </cell>
          <cell r="C13">
            <v>35.6</v>
          </cell>
          <cell r="D13">
            <v>22.4</v>
          </cell>
          <cell r="E13">
            <v>83.291666666666671</v>
          </cell>
          <cell r="F13">
            <v>99</v>
          </cell>
          <cell r="G13">
            <v>36</v>
          </cell>
          <cell r="H13">
            <v>13.68</v>
          </cell>
          <cell r="I13" t="str">
            <v>S</v>
          </cell>
          <cell r="J13">
            <v>41.04</v>
          </cell>
          <cell r="K13">
            <v>3.8000000000000003</v>
          </cell>
        </row>
        <row r="14">
          <cell r="B14">
            <v>26.412499999999998</v>
          </cell>
          <cell r="C14">
            <v>34</v>
          </cell>
          <cell r="D14">
            <v>22</v>
          </cell>
          <cell r="E14">
            <v>81.291666666666671</v>
          </cell>
          <cell r="F14">
            <v>100</v>
          </cell>
          <cell r="G14">
            <v>46</v>
          </cell>
          <cell r="H14">
            <v>9.3600000000000012</v>
          </cell>
          <cell r="I14" t="str">
            <v>S</v>
          </cell>
          <cell r="J14">
            <v>19.8</v>
          </cell>
          <cell r="K14">
            <v>0</v>
          </cell>
        </row>
        <row r="15">
          <cell r="B15">
            <v>27.012500000000003</v>
          </cell>
          <cell r="C15">
            <v>32</v>
          </cell>
          <cell r="D15">
            <v>22.8</v>
          </cell>
          <cell r="E15">
            <v>73.75</v>
          </cell>
          <cell r="F15">
            <v>96</v>
          </cell>
          <cell r="G15">
            <v>48</v>
          </cell>
          <cell r="H15">
            <v>13.32</v>
          </cell>
          <cell r="I15" t="str">
            <v>NE</v>
          </cell>
          <cell r="J15">
            <v>36.72</v>
          </cell>
          <cell r="K15">
            <v>0.2</v>
          </cell>
        </row>
        <row r="16">
          <cell r="B16">
            <v>27.941666666666666</v>
          </cell>
          <cell r="C16">
            <v>36.4</v>
          </cell>
          <cell r="D16">
            <v>22.4</v>
          </cell>
          <cell r="E16">
            <v>70.545454545454547</v>
          </cell>
          <cell r="F16">
            <v>100</v>
          </cell>
          <cell r="G16">
            <v>37</v>
          </cell>
          <cell r="H16">
            <v>10.08</v>
          </cell>
          <cell r="I16" t="str">
            <v>L</v>
          </cell>
          <cell r="J16">
            <v>24.840000000000003</v>
          </cell>
          <cell r="K16">
            <v>0</v>
          </cell>
        </row>
        <row r="17">
          <cell r="B17">
            <v>27.183333333333337</v>
          </cell>
          <cell r="C17">
            <v>34</v>
          </cell>
          <cell r="D17">
            <v>22.9</v>
          </cell>
          <cell r="E17">
            <v>76.791666666666671</v>
          </cell>
          <cell r="F17">
            <v>100</v>
          </cell>
          <cell r="G17">
            <v>41</v>
          </cell>
          <cell r="H17">
            <v>10.8</v>
          </cell>
          <cell r="I17" t="str">
            <v>N</v>
          </cell>
          <cell r="J17">
            <v>44.28</v>
          </cell>
          <cell r="K17">
            <v>0.6</v>
          </cell>
        </row>
        <row r="18">
          <cell r="B18">
            <v>26.758333333333329</v>
          </cell>
          <cell r="C18">
            <v>32.9</v>
          </cell>
          <cell r="D18">
            <v>23.1</v>
          </cell>
          <cell r="E18">
            <v>81.75</v>
          </cell>
          <cell r="F18">
            <v>99</v>
          </cell>
          <cell r="G18">
            <v>46</v>
          </cell>
          <cell r="H18">
            <v>10.08</v>
          </cell>
          <cell r="I18" t="str">
            <v>N</v>
          </cell>
          <cell r="J18">
            <v>30.240000000000002</v>
          </cell>
          <cell r="K18">
            <v>0.2</v>
          </cell>
        </row>
        <row r="19">
          <cell r="B19">
            <v>25.083333333333332</v>
          </cell>
          <cell r="C19">
            <v>33</v>
          </cell>
          <cell r="D19">
            <v>22</v>
          </cell>
          <cell r="E19">
            <v>90.086956521739125</v>
          </cell>
          <cell r="F19">
            <v>100</v>
          </cell>
          <cell r="G19">
            <v>47</v>
          </cell>
          <cell r="H19">
            <v>12.24</v>
          </cell>
          <cell r="I19" t="str">
            <v>S</v>
          </cell>
          <cell r="J19">
            <v>33.840000000000003</v>
          </cell>
          <cell r="K19">
            <v>26.799999999999997</v>
          </cell>
        </row>
        <row r="20">
          <cell r="B20">
            <v>25.979166666666661</v>
          </cell>
          <cell r="C20">
            <v>32</v>
          </cell>
          <cell r="D20">
            <v>22.4</v>
          </cell>
          <cell r="E20">
            <v>73</v>
          </cell>
          <cell r="F20">
            <v>100</v>
          </cell>
          <cell r="G20">
            <v>49</v>
          </cell>
          <cell r="H20">
            <v>8.2799999999999994</v>
          </cell>
          <cell r="I20" t="str">
            <v>N</v>
          </cell>
          <cell r="J20">
            <v>18.36</v>
          </cell>
          <cell r="K20">
            <v>0</v>
          </cell>
        </row>
        <row r="21">
          <cell r="B21">
            <v>27.662500000000005</v>
          </cell>
          <cell r="C21">
            <v>34.4</v>
          </cell>
          <cell r="D21">
            <v>22.8</v>
          </cell>
          <cell r="E21">
            <v>74.3</v>
          </cell>
          <cell r="F21">
            <v>100</v>
          </cell>
          <cell r="G21">
            <v>41</v>
          </cell>
          <cell r="H21">
            <v>18</v>
          </cell>
          <cell r="I21" t="str">
            <v>S</v>
          </cell>
          <cell r="J21">
            <v>42.84</v>
          </cell>
          <cell r="K21">
            <v>1.4</v>
          </cell>
        </row>
        <row r="22">
          <cell r="B22">
            <v>25.950000000000003</v>
          </cell>
          <cell r="C22">
            <v>34.9</v>
          </cell>
          <cell r="D22">
            <v>23</v>
          </cell>
          <cell r="E22">
            <v>87.125</v>
          </cell>
          <cell r="F22">
            <v>100</v>
          </cell>
          <cell r="G22">
            <v>44</v>
          </cell>
          <cell r="H22">
            <v>14.76</v>
          </cell>
          <cell r="I22" t="str">
            <v>N</v>
          </cell>
          <cell r="J22">
            <v>46.080000000000005</v>
          </cell>
          <cell r="K22">
            <v>4.8</v>
          </cell>
        </row>
        <row r="23">
          <cell r="B23">
            <v>27.337499999999995</v>
          </cell>
          <cell r="C23">
            <v>34</v>
          </cell>
          <cell r="D23">
            <v>22.8</v>
          </cell>
          <cell r="E23">
            <v>76.045454545454547</v>
          </cell>
          <cell r="F23">
            <v>100</v>
          </cell>
          <cell r="G23">
            <v>43</v>
          </cell>
          <cell r="H23">
            <v>12.24</v>
          </cell>
          <cell r="I23" t="str">
            <v>NO</v>
          </cell>
          <cell r="J23">
            <v>26.28</v>
          </cell>
          <cell r="K23">
            <v>0.2</v>
          </cell>
        </row>
        <row r="24">
          <cell r="B24">
            <v>25.466666666666669</v>
          </cell>
          <cell r="C24">
            <v>34.1</v>
          </cell>
          <cell r="D24">
            <v>20.9</v>
          </cell>
          <cell r="E24">
            <v>81.07692307692308</v>
          </cell>
          <cell r="F24">
            <v>100</v>
          </cell>
          <cell r="G24">
            <v>50</v>
          </cell>
          <cell r="H24">
            <v>14.4</v>
          </cell>
          <cell r="I24" t="str">
            <v>N</v>
          </cell>
          <cell r="J24">
            <v>45.36</v>
          </cell>
          <cell r="K24">
            <v>54.400000000000006</v>
          </cell>
        </row>
        <row r="25">
          <cell r="B25">
            <v>23.991666666666664</v>
          </cell>
          <cell r="C25">
            <v>29.9</v>
          </cell>
          <cell r="D25">
            <v>21.4</v>
          </cell>
          <cell r="E25">
            <v>90.708333333333329</v>
          </cell>
          <cell r="F25">
            <v>100</v>
          </cell>
          <cell r="G25">
            <v>58</v>
          </cell>
          <cell r="H25">
            <v>11.16</v>
          </cell>
          <cell r="I25" t="str">
            <v>SO</v>
          </cell>
          <cell r="J25">
            <v>27</v>
          </cell>
          <cell r="K25">
            <v>2.6</v>
          </cell>
        </row>
        <row r="26">
          <cell r="B26">
            <v>23.812500000000004</v>
          </cell>
          <cell r="C26">
            <v>30.8</v>
          </cell>
          <cell r="D26">
            <v>18.7</v>
          </cell>
          <cell r="E26">
            <v>80.791666666666671</v>
          </cell>
          <cell r="F26">
            <v>100</v>
          </cell>
          <cell r="G26">
            <v>46</v>
          </cell>
          <cell r="H26">
            <v>8.2799999999999994</v>
          </cell>
          <cell r="I26" t="str">
            <v>SE</v>
          </cell>
          <cell r="J26">
            <v>23.040000000000003</v>
          </cell>
          <cell r="K26">
            <v>0</v>
          </cell>
        </row>
        <row r="27">
          <cell r="B27">
            <v>26.295833333333334</v>
          </cell>
          <cell r="C27">
            <v>33.6</v>
          </cell>
          <cell r="D27">
            <v>20.9</v>
          </cell>
          <cell r="E27">
            <v>73.625</v>
          </cell>
          <cell r="F27">
            <v>99</v>
          </cell>
          <cell r="G27">
            <v>36</v>
          </cell>
          <cell r="H27">
            <v>8.64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26.900000000000002</v>
          </cell>
          <cell r="C28">
            <v>35</v>
          </cell>
          <cell r="D28">
            <v>20.5</v>
          </cell>
          <cell r="E28">
            <v>67.666666666666671</v>
          </cell>
          <cell r="F28">
            <v>97</v>
          </cell>
          <cell r="G28">
            <v>32</v>
          </cell>
          <cell r="H28">
            <v>7.2</v>
          </cell>
          <cell r="I28" t="str">
            <v>S</v>
          </cell>
          <cell r="J28">
            <v>21.240000000000002</v>
          </cell>
          <cell r="K28">
            <v>0</v>
          </cell>
        </row>
        <row r="29">
          <cell r="B29">
            <v>27.087500000000002</v>
          </cell>
          <cell r="C29">
            <v>34.799999999999997</v>
          </cell>
          <cell r="D29">
            <v>20.8</v>
          </cell>
          <cell r="E29">
            <v>67.666666666666671</v>
          </cell>
          <cell r="F29">
            <v>100</v>
          </cell>
          <cell r="G29">
            <v>33</v>
          </cell>
          <cell r="H29">
            <v>6.48</v>
          </cell>
          <cell r="I29" t="str">
            <v>S</v>
          </cell>
          <cell r="J29">
            <v>16.920000000000002</v>
          </cell>
          <cell r="K29">
            <v>0</v>
          </cell>
        </row>
        <row r="30">
          <cell r="B30">
            <v>27.820833333333336</v>
          </cell>
          <cell r="C30">
            <v>35.700000000000003</v>
          </cell>
          <cell r="D30">
            <v>21.3</v>
          </cell>
          <cell r="E30">
            <v>61.083333333333336</v>
          </cell>
          <cell r="F30">
            <v>94</v>
          </cell>
          <cell r="G30">
            <v>33</v>
          </cell>
          <cell r="H30">
            <v>6.84</v>
          </cell>
          <cell r="I30" t="str">
            <v>S</v>
          </cell>
          <cell r="J30">
            <v>20.52</v>
          </cell>
          <cell r="K30">
            <v>0</v>
          </cell>
        </row>
        <row r="31">
          <cell r="B31">
            <v>28.200000000000003</v>
          </cell>
          <cell r="C31">
            <v>36.6</v>
          </cell>
          <cell r="D31">
            <v>22.9</v>
          </cell>
          <cell r="E31">
            <v>62.458333333333336</v>
          </cell>
          <cell r="F31">
            <v>82</v>
          </cell>
          <cell r="G31">
            <v>36</v>
          </cell>
          <cell r="H31">
            <v>7.5600000000000005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28.233333333333334</v>
          </cell>
          <cell r="C32">
            <v>34.799999999999997</v>
          </cell>
          <cell r="D32">
            <v>22.5</v>
          </cell>
          <cell r="E32">
            <v>63.5</v>
          </cell>
          <cell r="F32">
            <v>89</v>
          </cell>
          <cell r="G32">
            <v>39</v>
          </cell>
          <cell r="H32">
            <v>9.3600000000000012</v>
          </cell>
          <cell r="I32" t="str">
            <v>SE</v>
          </cell>
          <cell r="J32">
            <v>24.840000000000003</v>
          </cell>
          <cell r="K32">
            <v>0</v>
          </cell>
        </row>
        <row r="33">
          <cell r="B33">
            <v>27.700000000000003</v>
          </cell>
          <cell r="C33">
            <v>35.6</v>
          </cell>
          <cell r="D33">
            <v>21.6</v>
          </cell>
          <cell r="E33">
            <v>63.041666666666664</v>
          </cell>
          <cell r="F33">
            <v>87</v>
          </cell>
          <cell r="G33">
            <v>36</v>
          </cell>
          <cell r="H33">
            <v>8.64</v>
          </cell>
          <cell r="I33" t="str">
            <v>SE</v>
          </cell>
          <cell r="J33">
            <v>21.6</v>
          </cell>
          <cell r="K33">
            <v>0</v>
          </cell>
        </row>
        <row r="34">
          <cell r="B34">
            <v>26.870833333333334</v>
          </cell>
          <cell r="C34">
            <v>35</v>
          </cell>
          <cell r="D34">
            <v>20.2</v>
          </cell>
          <cell r="E34">
            <v>62.916666666666664</v>
          </cell>
          <cell r="F34">
            <v>90</v>
          </cell>
          <cell r="G34">
            <v>35</v>
          </cell>
          <cell r="H34">
            <v>6.84</v>
          </cell>
          <cell r="I34" t="str">
            <v>S</v>
          </cell>
          <cell r="J34">
            <v>18</v>
          </cell>
          <cell r="K34">
            <v>0</v>
          </cell>
        </row>
        <row r="35">
          <cell r="B35">
            <v>26.637499999999999</v>
          </cell>
          <cell r="C35">
            <v>34.799999999999997</v>
          </cell>
          <cell r="D35">
            <v>19.8</v>
          </cell>
          <cell r="E35">
            <v>59.75</v>
          </cell>
          <cell r="F35">
            <v>87</v>
          </cell>
          <cell r="G35">
            <v>29</v>
          </cell>
          <cell r="H35">
            <v>6.84</v>
          </cell>
          <cell r="I35" t="str">
            <v>S</v>
          </cell>
          <cell r="J35">
            <v>20.16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24.679166666666671</v>
          </cell>
          <cell r="C5">
            <v>31.9</v>
          </cell>
          <cell r="D5">
            <v>18.3</v>
          </cell>
          <cell r="E5" t="str">
            <v>*</v>
          </cell>
          <cell r="F5" t="str">
            <v>*</v>
          </cell>
          <cell r="G5" t="str">
            <v>*</v>
          </cell>
          <cell r="H5">
            <v>16.2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26.445833333333329</v>
          </cell>
          <cell r="C6">
            <v>32.9</v>
          </cell>
          <cell r="D6">
            <v>21</v>
          </cell>
          <cell r="E6" t="str">
            <v>*</v>
          </cell>
          <cell r="F6" t="str">
            <v>*</v>
          </cell>
          <cell r="G6" t="str">
            <v>*</v>
          </cell>
          <cell r="H6">
            <v>13.68</v>
          </cell>
          <cell r="I6" t="str">
            <v>NE</v>
          </cell>
          <cell r="J6">
            <v>28.44</v>
          </cell>
          <cell r="K6">
            <v>0</v>
          </cell>
        </row>
        <row r="7">
          <cell r="B7">
            <v>26.891666666666666</v>
          </cell>
          <cell r="C7">
            <v>33.200000000000003</v>
          </cell>
          <cell r="D7">
            <v>21.8</v>
          </cell>
          <cell r="E7" t="str">
            <v>*</v>
          </cell>
          <cell r="F7" t="str">
            <v>*</v>
          </cell>
          <cell r="G7" t="str">
            <v>*</v>
          </cell>
          <cell r="H7">
            <v>18</v>
          </cell>
          <cell r="I7" t="str">
            <v>L</v>
          </cell>
          <cell r="J7">
            <v>30.240000000000002</v>
          </cell>
          <cell r="K7">
            <v>0</v>
          </cell>
        </row>
        <row r="8">
          <cell r="B8">
            <v>26.654166666666665</v>
          </cell>
          <cell r="C8">
            <v>34.1</v>
          </cell>
          <cell r="D8">
            <v>21</v>
          </cell>
          <cell r="E8" t="str">
            <v>*</v>
          </cell>
          <cell r="F8" t="str">
            <v>*</v>
          </cell>
          <cell r="G8" t="str">
            <v>*</v>
          </cell>
          <cell r="H8">
            <v>23.759999999999998</v>
          </cell>
          <cell r="I8" t="str">
            <v>NE</v>
          </cell>
          <cell r="J8">
            <v>45</v>
          </cell>
          <cell r="K8">
            <v>0</v>
          </cell>
        </row>
        <row r="9">
          <cell r="B9">
            <v>25.825000000000006</v>
          </cell>
          <cell r="C9">
            <v>31.8</v>
          </cell>
          <cell r="D9">
            <v>22.2</v>
          </cell>
          <cell r="E9" t="str">
            <v>*</v>
          </cell>
          <cell r="F9" t="str">
            <v>*</v>
          </cell>
          <cell r="G9" t="str">
            <v>*</v>
          </cell>
          <cell r="H9">
            <v>16.920000000000002</v>
          </cell>
          <cell r="I9" t="str">
            <v>NE</v>
          </cell>
          <cell r="J9">
            <v>38.159999999999997</v>
          </cell>
          <cell r="K9">
            <v>0.2</v>
          </cell>
        </row>
        <row r="10">
          <cell r="B10">
            <v>25.558333333333326</v>
          </cell>
          <cell r="C10">
            <v>33.1</v>
          </cell>
          <cell r="D10">
            <v>20.399999999999999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16.559999999999999</v>
          </cell>
          <cell r="I10" t="str">
            <v>NE</v>
          </cell>
          <cell r="J10">
            <v>34.92</v>
          </cell>
          <cell r="K10">
            <v>0.2</v>
          </cell>
        </row>
        <row r="11">
          <cell r="B11">
            <v>26.016666666666669</v>
          </cell>
          <cell r="C11">
            <v>32.6</v>
          </cell>
          <cell r="D11">
            <v>20.7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20.16</v>
          </cell>
          <cell r="I11" t="str">
            <v>NE</v>
          </cell>
          <cell r="J11">
            <v>43.56</v>
          </cell>
          <cell r="K11">
            <v>0</v>
          </cell>
        </row>
        <row r="12">
          <cell r="B12">
            <v>27.216666666666669</v>
          </cell>
          <cell r="C12">
            <v>33</v>
          </cell>
          <cell r="D12">
            <v>22.5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24.12</v>
          </cell>
          <cell r="I12" t="str">
            <v>NO</v>
          </cell>
          <cell r="J12">
            <v>48.6</v>
          </cell>
          <cell r="K12">
            <v>0</v>
          </cell>
        </row>
        <row r="13">
          <cell r="B13">
            <v>21.808333333333326</v>
          </cell>
          <cell r="C13">
            <v>28.4</v>
          </cell>
          <cell r="D13">
            <v>19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23.040000000000003</v>
          </cell>
          <cell r="I13" t="str">
            <v>SO</v>
          </cell>
          <cell r="J13">
            <v>49.680000000000007</v>
          </cell>
          <cell r="K13">
            <v>11.399999999999999</v>
          </cell>
        </row>
        <row r="14">
          <cell r="B14">
            <v>22.8</v>
          </cell>
          <cell r="C14">
            <v>27</v>
          </cell>
          <cell r="D14">
            <v>20.2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14.4</v>
          </cell>
          <cell r="I14" t="str">
            <v>SO</v>
          </cell>
          <cell r="J14">
            <v>33.840000000000003</v>
          </cell>
          <cell r="K14">
            <v>0</v>
          </cell>
        </row>
        <row r="15">
          <cell r="B15">
            <v>22.733333333333334</v>
          </cell>
          <cell r="C15">
            <v>28.8</v>
          </cell>
          <cell r="D15">
            <v>19.899999999999999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14.04</v>
          </cell>
          <cell r="I15" t="str">
            <v>SO</v>
          </cell>
          <cell r="J15">
            <v>43.56</v>
          </cell>
          <cell r="K15">
            <v>22.2</v>
          </cell>
        </row>
        <row r="16">
          <cell r="B16">
            <v>23.654166666666669</v>
          </cell>
          <cell r="C16">
            <v>29.6</v>
          </cell>
          <cell r="D16">
            <v>20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20.88</v>
          </cell>
          <cell r="I16" t="str">
            <v>NE</v>
          </cell>
          <cell r="J16">
            <v>36.72</v>
          </cell>
          <cell r="K16">
            <v>53.400000000000006</v>
          </cell>
        </row>
        <row r="17">
          <cell r="B17">
            <v>23.791666666666668</v>
          </cell>
          <cell r="C17">
            <v>26.8</v>
          </cell>
          <cell r="D17">
            <v>21.9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18</v>
          </cell>
          <cell r="I17" t="str">
            <v>NO</v>
          </cell>
          <cell r="J17">
            <v>33.480000000000004</v>
          </cell>
          <cell r="K17">
            <v>2</v>
          </cell>
        </row>
        <row r="18">
          <cell r="B18">
            <v>24.020833333333332</v>
          </cell>
          <cell r="C18">
            <v>28.3</v>
          </cell>
          <cell r="D18">
            <v>21.9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13.68</v>
          </cell>
          <cell r="I18" t="str">
            <v>NO</v>
          </cell>
          <cell r="J18">
            <v>29.16</v>
          </cell>
          <cell r="K18">
            <v>0</v>
          </cell>
        </row>
        <row r="19">
          <cell r="B19">
            <v>23.224999999999998</v>
          </cell>
          <cell r="C19">
            <v>27.1</v>
          </cell>
          <cell r="D19">
            <v>20.2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18.36</v>
          </cell>
          <cell r="I19" t="str">
            <v>NE</v>
          </cell>
          <cell r="J19">
            <v>38.159999999999997</v>
          </cell>
          <cell r="K19">
            <v>22</v>
          </cell>
        </row>
        <row r="20">
          <cell r="B20">
            <v>21.4375</v>
          </cell>
          <cell r="C20">
            <v>24.6</v>
          </cell>
          <cell r="D20">
            <v>20.100000000000001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14.04</v>
          </cell>
          <cell r="I20" t="str">
            <v>NE</v>
          </cell>
          <cell r="J20">
            <v>27</v>
          </cell>
          <cell r="K20">
            <v>38.199999999999989</v>
          </cell>
        </row>
        <row r="21">
          <cell r="B21">
            <v>21.879166666666666</v>
          </cell>
          <cell r="C21">
            <v>26.7</v>
          </cell>
          <cell r="D21">
            <v>18.899999999999999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23.759999999999998</v>
          </cell>
          <cell r="I21" t="str">
            <v>NE</v>
          </cell>
          <cell r="J21">
            <v>45.36</v>
          </cell>
          <cell r="K21">
            <v>30.799999999999997</v>
          </cell>
        </row>
        <row r="22">
          <cell r="B22">
            <v>23.245833333333334</v>
          </cell>
          <cell r="C22">
            <v>27.9</v>
          </cell>
          <cell r="D22">
            <v>21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25.92</v>
          </cell>
          <cell r="I22" t="str">
            <v>N</v>
          </cell>
          <cell r="J22">
            <v>50.4</v>
          </cell>
          <cell r="K22">
            <v>36.799999999999997</v>
          </cell>
        </row>
        <row r="23">
          <cell r="B23">
            <v>23.666666666666668</v>
          </cell>
          <cell r="C23">
            <v>28</v>
          </cell>
          <cell r="D23">
            <v>21.9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17.64</v>
          </cell>
          <cell r="I23" t="str">
            <v>L</v>
          </cell>
          <cell r="J23">
            <v>31.680000000000003</v>
          </cell>
          <cell r="K23">
            <v>10.199999999999999</v>
          </cell>
        </row>
        <row r="24">
          <cell r="B24">
            <v>21.245833333333334</v>
          </cell>
          <cell r="C24">
            <v>23.9</v>
          </cell>
          <cell r="D24">
            <v>18.899999999999999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25.2</v>
          </cell>
          <cell r="I24" t="str">
            <v>NE</v>
          </cell>
          <cell r="J24">
            <v>52.2</v>
          </cell>
          <cell r="K24">
            <v>102.40000000000002</v>
          </cell>
        </row>
        <row r="25">
          <cell r="B25">
            <v>20.583333333333332</v>
          </cell>
          <cell r="C25">
            <v>25.1</v>
          </cell>
          <cell r="D25">
            <v>17.899999999999999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13.32</v>
          </cell>
          <cell r="I25" t="str">
            <v>SO</v>
          </cell>
          <cell r="J25">
            <v>27</v>
          </cell>
          <cell r="K25">
            <v>0.2</v>
          </cell>
        </row>
        <row r="26">
          <cell r="B26">
            <v>21.841666666666669</v>
          </cell>
          <cell r="C26">
            <v>27.9</v>
          </cell>
          <cell r="D26">
            <v>17.600000000000001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18.36</v>
          </cell>
          <cell r="I26" t="str">
            <v>SE</v>
          </cell>
          <cell r="J26">
            <v>35.28</v>
          </cell>
          <cell r="K26">
            <v>0</v>
          </cell>
        </row>
        <row r="27">
          <cell r="B27">
            <v>23.770833333333332</v>
          </cell>
          <cell r="C27">
            <v>30.3</v>
          </cell>
          <cell r="D27">
            <v>19.7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15.840000000000002</v>
          </cell>
          <cell r="I27" t="str">
            <v>L</v>
          </cell>
          <cell r="J27">
            <v>27</v>
          </cell>
          <cell r="K27">
            <v>0</v>
          </cell>
        </row>
        <row r="28">
          <cell r="B28">
            <v>24.929166666666671</v>
          </cell>
          <cell r="C28">
            <v>30.7</v>
          </cell>
          <cell r="D28">
            <v>20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12.24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24.741666666666671</v>
          </cell>
          <cell r="C29">
            <v>29.8</v>
          </cell>
          <cell r="D29">
            <v>19.8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12.24</v>
          </cell>
          <cell r="I29" t="str">
            <v>L</v>
          </cell>
          <cell r="J29">
            <v>24.12</v>
          </cell>
          <cell r="K29">
            <v>0</v>
          </cell>
        </row>
        <row r="30">
          <cell r="B30">
            <v>23.779166666666669</v>
          </cell>
          <cell r="C30">
            <v>30.2</v>
          </cell>
          <cell r="D30">
            <v>18.600000000000001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13.32</v>
          </cell>
          <cell r="I30" t="str">
            <v>L</v>
          </cell>
          <cell r="J30">
            <v>145.44</v>
          </cell>
          <cell r="K30">
            <v>0</v>
          </cell>
        </row>
        <row r="31">
          <cell r="B31">
            <v>23.074999999999999</v>
          </cell>
          <cell r="C31">
            <v>30.3</v>
          </cell>
          <cell r="D31">
            <v>16.399999999999999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17.64</v>
          </cell>
          <cell r="I31" t="str">
            <v>SE</v>
          </cell>
          <cell r="J31">
            <v>32.4</v>
          </cell>
          <cell r="K31">
            <v>0</v>
          </cell>
        </row>
        <row r="32">
          <cell r="B32">
            <v>23.595833333333331</v>
          </cell>
          <cell r="C32">
            <v>31</v>
          </cell>
          <cell r="D32">
            <v>18.399999999999999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20.88</v>
          </cell>
          <cell r="I32" t="str">
            <v>L</v>
          </cell>
          <cell r="J32">
            <v>36</v>
          </cell>
          <cell r="K32">
            <v>0</v>
          </cell>
        </row>
        <row r="33">
          <cell r="B33">
            <v>24.441666666666666</v>
          </cell>
          <cell r="C33">
            <v>30.3</v>
          </cell>
          <cell r="D33">
            <v>19.5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24.12</v>
          </cell>
          <cell r="I33" t="str">
            <v>L</v>
          </cell>
          <cell r="J33">
            <v>39.6</v>
          </cell>
          <cell r="K33">
            <v>0</v>
          </cell>
        </row>
        <row r="34">
          <cell r="B34">
            <v>24.9375</v>
          </cell>
          <cell r="C34">
            <v>31.8</v>
          </cell>
          <cell r="D34">
            <v>19.899999999999999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21.240000000000002</v>
          </cell>
          <cell r="I34" t="str">
            <v>NE</v>
          </cell>
          <cell r="J34">
            <v>37.440000000000005</v>
          </cell>
          <cell r="K34">
            <v>0</v>
          </cell>
        </row>
        <row r="35">
          <cell r="B35">
            <v>24.112500000000008</v>
          </cell>
          <cell r="C35">
            <v>28.3</v>
          </cell>
          <cell r="D35">
            <v>21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14.04</v>
          </cell>
          <cell r="I35" t="str">
            <v>NE</v>
          </cell>
          <cell r="J35">
            <v>27.720000000000002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25.616666666666671</v>
          </cell>
          <cell r="C5">
            <v>31.9</v>
          </cell>
          <cell r="D5">
            <v>21.6</v>
          </cell>
          <cell r="E5">
            <v>71.428571428571431</v>
          </cell>
          <cell r="F5">
            <v>100</v>
          </cell>
          <cell r="G5">
            <v>50</v>
          </cell>
          <cell r="H5">
            <v>13.68</v>
          </cell>
          <cell r="I5" t="str">
            <v>L</v>
          </cell>
          <cell r="J5">
            <v>23.400000000000002</v>
          </cell>
          <cell r="K5">
            <v>0</v>
          </cell>
        </row>
        <row r="6">
          <cell r="B6">
            <v>26.50833333333334</v>
          </cell>
          <cell r="C6">
            <v>31.1</v>
          </cell>
          <cell r="D6">
            <v>23.1</v>
          </cell>
          <cell r="E6">
            <v>72.17647058823529</v>
          </cell>
          <cell r="F6">
            <v>100</v>
          </cell>
          <cell r="G6">
            <v>51</v>
          </cell>
          <cell r="H6">
            <v>15.840000000000002</v>
          </cell>
          <cell r="I6" t="str">
            <v>L</v>
          </cell>
          <cell r="J6">
            <v>25.56</v>
          </cell>
          <cell r="K6">
            <v>0</v>
          </cell>
        </row>
        <row r="7">
          <cell r="B7">
            <v>26.5</v>
          </cell>
          <cell r="C7">
            <v>31.9</v>
          </cell>
          <cell r="D7">
            <v>21.3</v>
          </cell>
          <cell r="E7">
            <v>71.095238095238102</v>
          </cell>
          <cell r="F7">
            <v>100</v>
          </cell>
          <cell r="G7">
            <v>47</v>
          </cell>
          <cell r="H7">
            <v>15.840000000000002</v>
          </cell>
          <cell r="I7" t="str">
            <v>L</v>
          </cell>
          <cell r="J7">
            <v>25.92</v>
          </cell>
          <cell r="K7">
            <v>0</v>
          </cell>
        </row>
        <row r="8">
          <cell r="B8">
            <v>26.908333333333331</v>
          </cell>
          <cell r="C8">
            <v>32.799999999999997</v>
          </cell>
          <cell r="D8">
            <v>22</v>
          </cell>
          <cell r="E8">
            <v>77.833333333333329</v>
          </cell>
          <cell r="F8">
            <v>100</v>
          </cell>
          <cell r="G8">
            <v>50</v>
          </cell>
          <cell r="H8">
            <v>17.28</v>
          </cell>
          <cell r="I8" t="str">
            <v>NE</v>
          </cell>
          <cell r="J8">
            <v>29.52</v>
          </cell>
          <cell r="K8">
            <v>0</v>
          </cell>
        </row>
        <row r="9">
          <cell r="B9">
            <v>26.766666666666666</v>
          </cell>
          <cell r="C9">
            <v>32.9</v>
          </cell>
          <cell r="D9">
            <v>22.8</v>
          </cell>
          <cell r="E9">
            <v>77.142857142857139</v>
          </cell>
          <cell r="F9">
            <v>100</v>
          </cell>
          <cell r="G9">
            <v>49</v>
          </cell>
          <cell r="H9">
            <v>19.079999999999998</v>
          </cell>
          <cell r="I9" t="str">
            <v>NE</v>
          </cell>
          <cell r="J9">
            <v>33.119999999999997</v>
          </cell>
          <cell r="K9">
            <v>0.2</v>
          </cell>
        </row>
        <row r="10">
          <cell r="B10">
            <v>27.9375</v>
          </cell>
          <cell r="C10">
            <v>34.700000000000003</v>
          </cell>
          <cell r="D10">
            <v>23.3</v>
          </cell>
          <cell r="E10">
            <v>67.916666666666671</v>
          </cell>
          <cell r="F10">
            <v>98</v>
          </cell>
          <cell r="G10">
            <v>39</v>
          </cell>
          <cell r="H10">
            <v>12.6</v>
          </cell>
          <cell r="I10" t="str">
            <v>NE</v>
          </cell>
          <cell r="J10">
            <v>26.28</v>
          </cell>
          <cell r="K10">
            <v>0</v>
          </cell>
        </row>
        <row r="11">
          <cell r="B11">
            <v>27.004166666666663</v>
          </cell>
          <cell r="C11">
            <v>33.799999999999997</v>
          </cell>
          <cell r="D11">
            <v>23.1</v>
          </cell>
          <cell r="E11">
            <v>73.75</v>
          </cell>
          <cell r="F11">
            <v>100</v>
          </cell>
          <cell r="G11">
            <v>45</v>
          </cell>
          <cell r="H11">
            <v>14.76</v>
          </cell>
          <cell r="I11" t="str">
            <v>N</v>
          </cell>
          <cell r="J11">
            <v>30.96</v>
          </cell>
          <cell r="K11">
            <v>0.4</v>
          </cell>
        </row>
        <row r="12">
          <cell r="B12">
            <v>27.404166666666669</v>
          </cell>
          <cell r="C12">
            <v>34.6</v>
          </cell>
          <cell r="D12">
            <v>23.8</v>
          </cell>
          <cell r="E12">
            <v>68.166666666666671</v>
          </cell>
          <cell r="F12">
            <v>100</v>
          </cell>
          <cell r="G12">
            <v>37</v>
          </cell>
          <cell r="H12">
            <v>19.079999999999998</v>
          </cell>
          <cell r="I12" t="str">
            <v>NE</v>
          </cell>
          <cell r="J12">
            <v>46.440000000000005</v>
          </cell>
          <cell r="K12">
            <v>3.4</v>
          </cell>
        </row>
        <row r="13">
          <cell r="B13">
            <v>26.125</v>
          </cell>
          <cell r="C13">
            <v>32.4</v>
          </cell>
          <cell r="D13">
            <v>23.5</v>
          </cell>
          <cell r="E13">
            <v>83.045454545454547</v>
          </cell>
          <cell r="F13">
            <v>100</v>
          </cell>
          <cell r="G13">
            <v>51</v>
          </cell>
          <cell r="H13">
            <v>15.48</v>
          </cell>
          <cell r="I13" t="str">
            <v>L</v>
          </cell>
          <cell r="J13">
            <v>40.32</v>
          </cell>
          <cell r="K13">
            <v>0</v>
          </cell>
        </row>
        <row r="14">
          <cell r="B14">
            <v>25.766666666666676</v>
          </cell>
          <cell r="C14">
            <v>33.200000000000003</v>
          </cell>
          <cell r="D14">
            <v>21.3</v>
          </cell>
          <cell r="E14">
            <v>70.857142857142861</v>
          </cell>
          <cell r="F14">
            <v>100</v>
          </cell>
          <cell r="G14">
            <v>42</v>
          </cell>
          <cell r="H14">
            <v>18</v>
          </cell>
          <cell r="I14" t="str">
            <v>O</v>
          </cell>
          <cell r="J14">
            <v>26.28</v>
          </cell>
          <cell r="K14">
            <v>0.2</v>
          </cell>
        </row>
        <row r="15">
          <cell r="B15">
            <v>26.141666666666676</v>
          </cell>
          <cell r="C15">
            <v>31</v>
          </cell>
          <cell r="D15">
            <v>22.4</v>
          </cell>
          <cell r="E15">
            <v>76.5</v>
          </cell>
          <cell r="F15">
            <v>100</v>
          </cell>
          <cell r="G15">
            <v>52</v>
          </cell>
          <cell r="H15">
            <v>23.759999999999998</v>
          </cell>
          <cell r="I15" t="str">
            <v>L</v>
          </cell>
          <cell r="J15">
            <v>41.04</v>
          </cell>
          <cell r="K15">
            <v>0.6</v>
          </cell>
        </row>
        <row r="16">
          <cell r="B16">
            <v>25.991666666666671</v>
          </cell>
          <cell r="C16">
            <v>33.5</v>
          </cell>
          <cell r="D16">
            <v>21.9</v>
          </cell>
          <cell r="E16">
            <v>75.3</v>
          </cell>
          <cell r="F16">
            <v>100</v>
          </cell>
          <cell r="G16">
            <v>47</v>
          </cell>
          <cell r="H16">
            <v>20.52</v>
          </cell>
          <cell r="I16" t="str">
            <v>L</v>
          </cell>
          <cell r="J16">
            <v>32.04</v>
          </cell>
          <cell r="K16">
            <v>17.8</v>
          </cell>
        </row>
        <row r="17">
          <cell r="B17">
            <v>24.729166666666668</v>
          </cell>
          <cell r="C17">
            <v>32</v>
          </cell>
          <cell r="D17">
            <v>20.7</v>
          </cell>
          <cell r="E17">
            <v>78.666666666666671</v>
          </cell>
          <cell r="F17">
            <v>100</v>
          </cell>
          <cell r="G17">
            <v>54</v>
          </cell>
          <cell r="H17">
            <v>16.559999999999999</v>
          </cell>
          <cell r="I17" t="str">
            <v>N</v>
          </cell>
          <cell r="J17">
            <v>38.880000000000003</v>
          </cell>
          <cell r="K17">
            <v>9.6</v>
          </cell>
        </row>
        <row r="18">
          <cell r="B18">
            <v>24.599999999999994</v>
          </cell>
          <cell r="C18">
            <v>32</v>
          </cell>
          <cell r="D18">
            <v>21.7</v>
          </cell>
          <cell r="E18">
            <v>72</v>
          </cell>
          <cell r="F18">
            <v>100</v>
          </cell>
          <cell r="G18">
            <v>55</v>
          </cell>
          <cell r="H18">
            <v>19.440000000000001</v>
          </cell>
          <cell r="I18" t="str">
            <v>N</v>
          </cell>
          <cell r="J18">
            <v>33.119999999999997</v>
          </cell>
          <cell r="K18">
            <v>31</v>
          </cell>
        </row>
        <row r="19">
          <cell r="B19">
            <v>24.304545454545458</v>
          </cell>
          <cell r="C19">
            <v>29.7</v>
          </cell>
          <cell r="D19">
            <v>22.2</v>
          </cell>
          <cell r="E19">
            <v>74.333333333333329</v>
          </cell>
          <cell r="F19">
            <v>100</v>
          </cell>
          <cell r="G19">
            <v>63</v>
          </cell>
          <cell r="H19">
            <v>12.24</v>
          </cell>
          <cell r="I19" t="str">
            <v>NE</v>
          </cell>
          <cell r="J19">
            <v>20.52</v>
          </cell>
          <cell r="K19">
            <v>1.2</v>
          </cell>
        </row>
        <row r="20">
          <cell r="B20">
            <v>27.418181818181814</v>
          </cell>
          <cell r="C20">
            <v>30.3</v>
          </cell>
          <cell r="D20">
            <v>24.1</v>
          </cell>
          <cell r="E20">
            <v>75.400000000000006</v>
          </cell>
          <cell r="F20">
            <v>100</v>
          </cell>
          <cell r="G20">
            <v>61</v>
          </cell>
          <cell r="H20">
            <v>9</v>
          </cell>
          <cell r="I20" t="str">
            <v>NE</v>
          </cell>
          <cell r="J20">
            <v>18.36</v>
          </cell>
          <cell r="K20">
            <v>0</v>
          </cell>
        </row>
        <row r="21">
          <cell r="B21">
            <v>28.76</v>
          </cell>
          <cell r="C21">
            <v>34.200000000000003</v>
          </cell>
          <cell r="D21">
            <v>22.7</v>
          </cell>
          <cell r="E21">
            <v>70.777777777777771</v>
          </cell>
          <cell r="F21">
            <v>100</v>
          </cell>
          <cell r="G21">
            <v>48</v>
          </cell>
          <cell r="H21">
            <v>16.559999999999999</v>
          </cell>
          <cell r="I21" t="str">
            <v>N</v>
          </cell>
          <cell r="J21">
            <v>44.64</v>
          </cell>
          <cell r="K21">
            <v>8.7999999999999989</v>
          </cell>
        </row>
        <row r="22">
          <cell r="B22">
            <v>25.509090909090911</v>
          </cell>
          <cell r="C22">
            <v>29.5</v>
          </cell>
          <cell r="D22">
            <v>22.5</v>
          </cell>
          <cell r="E22">
            <v>90.888888888888886</v>
          </cell>
          <cell r="F22">
            <v>100</v>
          </cell>
          <cell r="G22">
            <v>67</v>
          </cell>
          <cell r="H22">
            <v>16.559999999999999</v>
          </cell>
          <cell r="I22" t="str">
            <v>NO</v>
          </cell>
          <cell r="J22">
            <v>42.480000000000004</v>
          </cell>
          <cell r="K22">
            <v>6.8000000000000007</v>
          </cell>
        </row>
        <row r="23">
          <cell r="B23">
            <v>29.229999999999997</v>
          </cell>
          <cell r="C23">
            <v>34.200000000000003</v>
          </cell>
          <cell r="D23">
            <v>23.9</v>
          </cell>
          <cell r="E23">
            <v>67.099999999999994</v>
          </cell>
          <cell r="F23">
            <v>98</v>
          </cell>
          <cell r="G23">
            <v>46</v>
          </cell>
          <cell r="H23">
            <v>15.48</v>
          </cell>
          <cell r="I23" t="str">
            <v>NO</v>
          </cell>
          <cell r="J23">
            <v>39.6</v>
          </cell>
          <cell r="K23">
            <v>0</v>
          </cell>
        </row>
        <row r="24">
          <cell r="B24">
            <v>27.75</v>
          </cell>
          <cell r="C24">
            <v>31.1</v>
          </cell>
          <cell r="D24">
            <v>24.8</v>
          </cell>
          <cell r="E24">
            <v>75.428571428571431</v>
          </cell>
          <cell r="F24">
            <v>100</v>
          </cell>
          <cell r="G24">
            <v>59</v>
          </cell>
          <cell r="H24">
            <v>16.920000000000002</v>
          </cell>
          <cell r="I24" t="str">
            <v>N</v>
          </cell>
          <cell r="J24">
            <v>28.8</v>
          </cell>
          <cell r="K24">
            <v>0.8</v>
          </cell>
        </row>
        <row r="25">
          <cell r="B25">
            <v>25.57</v>
          </cell>
          <cell r="C25">
            <v>28.4</v>
          </cell>
          <cell r="D25">
            <v>22.2</v>
          </cell>
          <cell r="E25">
            <v>67.833333333333329</v>
          </cell>
          <cell r="F25">
            <v>100</v>
          </cell>
          <cell r="G25">
            <v>60</v>
          </cell>
          <cell r="H25">
            <v>16.559999999999999</v>
          </cell>
          <cell r="I25" t="str">
            <v>SE</v>
          </cell>
          <cell r="J25">
            <v>28.44</v>
          </cell>
          <cell r="K25">
            <v>1.4</v>
          </cell>
        </row>
        <row r="26">
          <cell r="B26">
            <v>26.275000000000002</v>
          </cell>
          <cell r="C26">
            <v>29.7</v>
          </cell>
          <cell r="D26">
            <v>21.1</v>
          </cell>
          <cell r="E26">
            <v>62.083333333333336</v>
          </cell>
          <cell r="F26">
            <v>78</v>
          </cell>
          <cell r="G26">
            <v>49</v>
          </cell>
          <cell r="H26">
            <v>19.8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27.283333333333331</v>
          </cell>
          <cell r="C27">
            <v>30.7</v>
          </cell>
          <cell r="D27">
            <v>21.3</v>
          </cell>
          <cell r="E27">
            <v>62</v>
          </cell>
          <cell r="F27">
            <v>95</v>
          </cell>
          <cell r="G27">
            <v>41</v>
          </cell>
          <cell r="H27">
            <v>17.64</v>
          </cell>
          <cell r="I27" t="str">
            <v>SE</v>
          </cell>
          <cell r="J27">
            <v>28.44</v>
          </cell>
          <cell r="K27">
            <v>0</v>
          </cell>
        </row>
        <row r="28">
          <cell r="B28">
            <v>29.058333333333334</v>
          </cell>
          <cell r="C28">
            <v>32.200000000000003</v>
          </cell>
          <cell r="D28">
            <v>24.1</v>
          </cell>
          <cell r="E28">
            <v>51.833333333333336</v>
          </cell>
          <cell r="F28">
            <v>84</v>
          </cell>
          <cell r="G28">
            <v>30</v>
          </cell>
          <cell r="H28">
            <v>16.920000000000002</v>
          </cell>
          <cell r="I28" t="str">
            <v>SE</v>
          </cell>
          <cell r="J28">
            <v>22.68</v>
          </cell>
          <cell r="K28">
            <v>0</v>
          </cell>
        </row>
        <row r="29">
          <cell r="B29">
            <v>29.766666666666669</v>
          </cell>
          <cell r="C29">
            <v>33.299999999999997</v>
          </cell>
          <cell r="D29">
            <v>25</v>
          </cell>
          <cell r="E29">
            <v>50.166666666666664</v>
          </cell>
          <cell r="F29">
            <v>86</v>
          </cell>
          <cell r="G29">
            <v>32</v>
          </cell>
          <cell r="H29">
            <v>13.68</v>
          </cell>
          <cell r="I29" t="str">
            <v>SE</v>
          </cell>
          <cell r="J29">
            <v>23.400000000000002</v>
          </cell>
          <cell r="K29">
            <v>0</v>
          </cell>
        </row>
        <row r="30">
          <cell r="B30">
            <v>30.475000000000005</v>
          </cell>
          <cell r="C30">
            <v>33.700000000000003</v>
          </cell>
          <cell r="D30">
            <v>25.2</v>
          </cell>
          <cell r="E30">
            <v>46.166666666666664</v>
          </cell>
          <cell r="F30">
            <v>68</v>
          </cell>
          <cell r="G30">
            <v>32</v>
          </cell>
          <cell r="H30">
            <v>14.4</v>
          </cell>
          <cell r="I30" t="str">
            <v>SE</v>
          </cell>
          <cell r="J30">
            <v>22.32</v>
          </cell>
          <cell r="K30">
            <v>0</v>
          </cell>
        </row>
        <row r="31">
          <cell r="B31">
            <v>29.469230769230769</v>
          </cell>
          <cell r="C31">
            <v>33.6</v>
          </cell>
          <cell r="D31">
            <v>24.8</v>
          </cell>
          <cell r="E31">
            <v>56.53846153846154</v>
          </cell>
          <cell r="F31">
            <v>70</v>
          </cell>
          <cell r="G31">
            <v>35</v>
          </cell>
          <cell r="H31">
            <v>18.36</v>
          </cell>
          <cell r="I31" t="str">
            <v>SE</v>
          </cell>
          <cell r="J31">
            <v>30.240000000000002</v>
          </cell>
          <cell r="K31">
            <v>0</v>
          </cell>
        </row>
        <row r="32">
          <cell r="B32">
            <v>28.738461538461539</v>
          </cell>
          <cell r="C32">
            <v>32.200000000000003</v>
          </cell>
          <cell r="D32">
            <v>23.2</v>
          </cell>
          <cell r="E32">
            <v>58.615384615384613</v>
          </cell>
          <cell r="F32">
            <v>74</v>
          </cell>
          <cell r="G32">
            <v>47</v>
          </cell>
          <cell r="H32">
            <v>21.6</v>
          </cell>
          <cell r="I32" t="str">
            <v>L</v>
          </cell>
          <cell r="J32">
            <v>34.92</v>
          </cell>
          <cell r="K32">
            <v>0</v>
          </cell>
        </row>
        <row r="33">
          <cell r="B33">
            <v>27.891666666666669</v>
          </cell>
          <cell r="C33">
            <v>31.5</v>
          </cell>
          <cell r="D33">
            <v>22.9</v>
          </cell>
          <cell r="E33">
            <v>55.583333333333336</v>
          </cell>
          <cell r="F33">
            <v>72</v>
          </cell>
          <cell r="G33">
            <v>38</v>
          </cell>
          <cell r="H33">
            <v>19.8</v>
          </cell>
          <cell r="I33" t="str">
            <v>L</v>
          </cell>
          <cell r="J33">
            <v>31.319999999999997</v>
          </cell>
          <cell r="K33">
            <v>0</v>
          </cell>
        </row>
        <row r="34">
          <cell r="B34">
            <v>27.833333333333339</v>
          </cell>
          <cell r="C34">
            <v>31.6</v>
          </cell>
          <cell r="D34">
            <v>21.6</v>
          </cell>
          <cell r="E34">
            <v>52.25</v>
          </cell>
          <cell r="F34">
            <v>77</v>
          </cell>
          <cell r="G34">
            <v>34</v>
          </cell>
          <cell r="H34">
            <v>19.440000000000001</v>
          </cell>
          <cell r="I34" t="str">
            <v>L</v>
          </cell>
          <cell r="J34">
            <v>29.880000000000003</v>
          </cell>
          <cell r="K34">
            <v>0</v>
          </cell>
        </row>
        <row r="35">
          <cell r="B35">
            <v>27.616666666666671</v>
          </cell>
          <cell r="C35">
            <v>31</v>
          </cell>
          <cell r="D35">
            <v>23.1</v>
          </cell>
          <cell r="E35">
            <v>55.666666666666664</v>
          </cell>
          <cell r="F35">
            <v>74</v>
          </cell>
          <cell r="G35">
            <v>42</v>
          </cell>
          <cell r="H35">
            <v>17.28</v>
          </cell>
          <cell r="I35" t="str">
            <v>L</v>
          </cell>
          <cell r="J35">
            <v>27.720000000000002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25.13333333333334</v>
          </cell>
          <cell r="C5">
            <v>34.4</v>
          </cell>
          <cell r="D5">
            <v>16.5</v>
          </cell>
          <cell r="E5">
            <v>66.083333333333329</v>
          </cell>
          <cell r="F5">
            <v>92</v>
          </cell>
          <cell r="G5">
            <v>30</v>
          </cell>
          <cell r="H5">
            <v>7.2</v>
          </cell>
          <cell r="I5" t="str">
            <v>NE</v>
          </cell>
          <cell r="J5">
            <v>19.079999999999998</v>
          </cell>
          <cell r="K5">
            <v>0.2</v>
          </cell>
        </row>
        <row r="6">
          <cell r="B6">
            <v>27.212500000000002</v>
          </cell>
          <cell r="C6">
            <v>35.9</v>
          </cell>
          <cell r="D6">
            <v>20.3</v>
          </cell>
          <cell r="E6">
            <v>66.958333333333329</v>
          </cell>
          <cell r="F6">
            <v>91</v>
          </cell>
          <cell r="G6">
            <v>30</v>
          </cell>
          <cell r="H6">
            <v>10.8</v>
          </cell>
          <cell r="I6" t="str">
            <v>NE</v>
          </cell>
          <cell r="J6">
            <v>21.240000000000002</v>
          </cell>
          <cell r="K6">
            <v>0</v>
          </cell>
        </row>
        <row r="7">
          <cell r="B7">
            <v>27.158333333333331</v>
          </cell>
          <cell r="C7">
            <v>35.700000000000003</v>
          </cell>
          <cell r="D7">
            <v>18.600000000000001</v>
          </cell>
          <cell r="E7">
            <v>62.791666666666664</v>
          </cell>
          <cell r="F7">
            <v>91</v>
          </cell>
          <cell r="G7">
            <v>27</v>
          </cell>
          <cell r="H7">
            <v>9.3600000000000012</v>
          </cell>
          <cell r="I7" t="str">
            <v>NE</v>
          </cell>
          <cell r="J7">
            <v>20.16</v>
          </cell>
          <cell r="K7">
            <v>0</v>
          </cell>
        </row>
        <row r="8">
          <cell r="B8">
            <v>27.362499999999997</v>
          </cell>
          <cell r="C8">
            <v>35.9</v>
          </cell>
          <cell r="D8">
            <v>20.3</v>
          </cell>
          <cell r="E8">
            <v>65.666666666666671</v>
          </cell>
          <cell r="F8">
            <v>90</v>
          </cell>
          <cell r="G8">
            <v>37</v>
          </cell>
          <cell r="H8">
            <v>15.48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28.795833333333331</v>
          </cell>
          <cell r="C9">
            <v>35.6</v>
          </cell>
          <cell r="D9">
            <v>23.6</v>
          </cell>
          <cell r="E9">
            <v>67.083333333333329</v>
          </cell>
          <cell r="F9">
            <v>86</v>
          </cell>
          <cell r="G9">
            <v>41</v>
          </cell>
          <cell r="H9">
            <v>12.96</v>
          </cell>
          <cell r="I9" t="str">
            <v>NE</v>
          </cell>
          <cell r="J9">
            <v>31.319999999999997</v>
          </cell>
          <cell r="K9">
            <v>0</v>
          </cell>
        </row>
        <row r="10">
          <cell r="B10">
            <v>27.574999999999992</v>
          </cell>
          <cell r="C10">
            <v>34.6</v>
          </cell>
          <cell r="D10">
            <v>22.9</v>
          </cell>
          <cell r="E10">
            <v>70.791666666666671</v>
          </cell>
          <cell r="F10">
            <v>87</v>
          </cell>
          <cell r="G10">
            <v>46</v>
          </cell>
          <cell r="H10">
            <v>15.48</v>
          </cell>
          <cell r="I10" t="str">
            <v>N</v>
          </cell>
          <cell r="J10">
            <v>45</v>
          </cell>
          <cell r="K10">
            <v>0</v>
          </cell>
        </row>
        <row r="11">
          <cell r="B11">
            <v>28.362499999999997</v>
          </cell>
          <cell r="C11">
            <v>35.5</v>
          </cell>
          <cell r="D11">
            <v>23.8</v>
          </cell>
          <cell r="E11">
            <v>68.416666666666671</v>
          </cell>
          <cell r="F11">
            <v>85</v>
          </cell>
          <cell r="G11">
            <v>39</v>
          </cell>
          <cell r="H11">
            <v>20.16</v>
          </cell>
          <cell r="I11" t="str">
            <v>NE</v>
          </cell>
          <cell r="J11">
            <v>47.519999999999996</v>
          </cell>
          <cell r="K11">
            <v>1.8</v>
          </cell>
        </row>
        <row r="12">
          <cell r="B12">
            <v>29.104166666666671</v>
          </cell>
          <cell r="C12">
            <v>35.6</v>
          </cell>
          <cell r="D12">
            <v>24.2</v>
          </cell>
          <cell r="E12">
            <v>64.25</v>
          </cell>
          <cell r="F12">
            <v>83</v>
          </cell>
          <cell r="G12">
            <v>39</v>
          </cell>
          <cell r="H12">
            <v>19.079999999999998</v>
          </cell>
          <cell r="I12" t="str">
            <v>NE</v>
          </cell>
          <cell r="J12">
            <v>45</v>
          </cell>
          <cell r="K12">
            <v>0</v>
          </cell>
        </row>
        <row r="13">
          <cell r="B13">
            <v>24.133333333333336</v>
          </cell>
          <cell r="C13">
            <v>29.4</v>
          </cell>
          <cell r="D13">
            <v>20.5</v>
          </cell>
          <cell r="E13">
            <v>79.916666666666671</v>
          </cell>
          <cell r="F13">
            <v>92</v>
          </cell>
          <cell r="G13">
            <v>64</v>
          </cell>
          <cell r="H13">
            <v>20.52</v>
          </cell>
          <cell r="I13" t="str">
            <v>NE</v>
          </cell>
          <cell r="J13">
            <v>53.28</v>
          </cell>
          <cell r="K13">
            <v>61.6</v>
          </cell>
        </row>
        <row r="14">
          <cell r="B14">
            <v>23.620833333333334</v>
          </cell>
          <cell r="C14">
            <v>27.4</v>
          </cell>
          <cell r="D14">
            <v>22</v>
          </cell>
          <cell r="E14">
            <v>84.208333333333329</v>
          </cell>
          <cell r="F14">
            <v>91</v>
          </cell>
          <cell r="G14">
            <v>68</v>
          </cell>
          <cell r="H14">
            <v>11.879999999999999</v>
          </cell>
          <cell r="I14" t="str">
            <v>SO</v>
          </cell>
          <cell r="J14">
            <v>19.079999999999998</v>
          </cell>
          <cell r="K14">
            <v>0</v>
          </cell>
        </row>
        <row r="15">
          <cell r="B15">
            <v>24.462500000000002</v>
          </cell>
          <cell r="C15">
            <v>32.299999999999997</v>
          </cell>
          <cell r="D15">
            <v>21</v>
          </cell>
          <cell r="E15">
            <v>83.75</v>
          </cell>
          <cell r="F15">
            <v>100</v>
          </cell>
          <cell r="G15">
            <v>52</v>
          </cell>
          <cell r="H15">
            <v>11.520000000000001</v>
          </cell>
          <cell r="I15" t="str">
            <v>SO</v>
          </cell>
          <cell r="J15">
            <v>29.880000000000003</v>
          </cell>
          <cell r="K15">
            <v>0</v>
          </cell>
        </row>
        <row r="16">
          <cell r="B16">
            <v>26.304166666666671</v>
          </cell>
          <cell r="C16">
            <v>33.299999999999997</v>
          </cell>
          <cell r="D16">
            <v>21.9</v>
          </cell>
          <cell r="E16">
            <v>78.041666666666671</v>
          </cell>
          <cell r="F16">
            <v>94</v>
          </cell>
          <cell r="G16">
            <v>50</v>
          </cell>
          <cell r="H16">
            <v>11.879999999999999</v>
          </cell>
          <cell r="I16" t="str">
            <v>NE</v>
          </cell>
          <cell r="J16">
            <v>23.759999999999998</v>
          </cell>
          <cell r="K16">
            <v>0</v>
          </cell>
        </row>
        <row r="17">
          <cell r="B17">
            <v>25.066666666666663</v>
          </cell>
          <cell r="C17">
            <v>28.7</v>
          </cell>
          <cell r="D17">
            <v>23.5</v>
          </cell>
          <cell r="E17">
            <v>83.125</v>
          </cell>
          <cell r="F17">
            <v>93</v>
          </cell>
          <cell r="G17">
            <v>61</v>
          </cell>
          <cell r="H17">
            <v>10.44</v>
          </cell>
          <cell r="I17" t="str">
            <v>NE</v>
          </cell>
          <cell r="J17">
            <v>25.56</v>
          </cell>
          <cell r="K17">
            <v>10.600000000000001</v>
          </cell>
        </row>
        <row r="18">
          <cell r="B18">
            <v>25.208333333333329</v>
          </cell>
          <cell r="C18">
            <v>31.3</v>
          </cell>
          <cell r="D18">
            <v>23.1</v>
          </cell>
          <cell r="E18">
            <v>85.041666666666671</v>
          </cell>
          <cell r="F18">
            <v>93</v>
          </cell>
          <cell r="G18">
            <v>66</v>
          </cell>
          <cell r="H18">
            <v>11.520000000000001</v>
          </cell>
          <cell r="I18" t="str">
            <v>NE</v>
          </cell>
          <cell r="J18">
            <v>27.36</v>
          </cell>
          <cell r="K18">
            <v>2.6</v>
          </cell>
        </row>
        <row r="19">
          <cell r="B19">
            <v>25.104166666666668</v>
          </cell>
          <cell r="C19">
            <v>31</v>
          </cell>
          <cell r="D19">
            <v>22.4</v>
          </cell>
          <cell r="E19">
            <v>85.5</v>
          </cell>
          <cell r="F19">
            <v>95</v>
          </cell>
          <cell r="G19">
            <v>60</v>
          </cell>
          <cell r="H19">
            <v>12.24</v>
          </cell>
          <cell r="I19" t="str">
            <v>NE</v>
          </cell>
          <cell r="J19">
            <v>26.64</v>
          </cell>
          <cell r="K19">
            <v>32.599999999999994</v>
          </cell>
        </row>
        <row r="20">
          <cell r="B20">
            <v>24.274999999999995</v>
          </cell>
          <cell r="C20">
            <v>27.1</v>
          </cell>
          <cell r="D20">
            <v>23.1</v>
          </cell>
          <cell r="E20">
            <v>89.125</v>
          </cell>
          <cell r="F20">
            <v>95</v>
          </cell>
          <cell r="G20">
            <v>80</v>
          </cell>
          <cell r="H20">
            <v>10.8</v>
          </cell>
          <cell r="I20" t="str">
            <v>L</v>
          </cell>
          <cell r="J20">
            <v>28.8</v>
          </cell>
          <cell r="K20">
            <v>28.199999999999996</v>
          </cell>
        </row>
        <row r="21">
          <cell r="B21">
            <v>25.066666666666663</v>
          </cell>
          <cell r="C21">
            <v>30.5</v>
          </cell>
          <cell r="D21">
            <v>21.3</v>
          </cell>
          <cell r="E21">
            <v>84.916666666666671</v>
          </cell>
          <cell r="F21">
            <v>95</v>
          </cell>
          <cell r="G21">
            <v>64</v>
          </cell>
          <cell r="H21">
            <v>12.24</v>
          </cell>
          <cell r="I21" t="str">
            <v>NE</v>
          </cell>
          <cell r="J21">
            <v>28.08</v>
          </cell>
          <cell r="K21">
            <v>15.2</v>
          </cell>
        </row>
        <row r="22">
          <cell r="B22">
            <v>25.429166666666671</v>
          </cell>
          <cell r="C22">
            <v>30.8</v>
          </cell>
          <cell r="D22">
            <v>21.9</v>
          </cell>
          <cell r="E22">
            <v>84.708333333333329</v>
          </cell>
          <cell r="F22">
            <v>94</v>
          </cell>
          <cell r="G22">
            <v>66</v>
          </cell>
          <cell r="H22">
            <v>12.96</v>
          </cell>
          <cell r="I22" t="str">
            <v>N</v>
          </cell>
          <cell r="J22">
            <v>30.240000000000002</v>
          </cell>
          <cell r="K22">
            <v>43.800000000000004</v>
          </cell>
        </row>
        <row r="23">
          <cell r="B23">
            <v>25.762499999999999</v>
          </cell>
          <cell r="C23">
            <v>31.5</v>
          </cell>
          <cell r="D23">
            <v>23.5</v>
          </cell>
          <cell r="E23">
            <v>85.708333333333329</v>
          </cell>
          <cell r="F23">
            <v>95</v>
          </cell>
          <cell r="G23">
            <v>65</v>
          </cell>
          <cell r="H23">
            <v>10.08</v>
          </cell>
          <cell r="I23" t="str">
            <v>NE</v>
          </cell>
          <cell r="J23">
            <v>25.56</v>
          </cell>
          <cell r="K23">
            <v>3</v>
          </cell>
        </row>
        <row r="24">
          <cell r="B24">
            <v>23.099999999999998</v>
          </cell>
          <cell r="C24">
            <v>26.3</v>
          </cell>
          <cell r="D24">
            <v>20.9</v>
          </cell>
          <cell r="E24">
            <v>92.166666666666671</v>
          </cell>
          <cell r="F24">
            <v>100</v>
          </cell>
          <cell r="G24">
            <v>81</v>
          </cell>
          <cell r="H24">
            <v>21.240000000000002</v>
          </cell>
          <cell r="I24" t="str">
            <v>NE</v>
          </cell>
          <cell r="J24">
            <v>45</v>
          </cell>
          <cell r="K24">
            <v>69.2</v>
          </cell>
        </row>
        <row r="25">
          <cell r="B25">
            <v>23.454166666666662</v>
          </cell>
          <cell r="C25">
            <v>28</v>
          </cell>
          <cell r="D25">
            <v>20.9</v>
          </cell>
          <cell r="E25">
            <v>81.217391304347828</v>
          </cell>
          <cell r="F25">
            <v>100</v>
          </cell>
          <cell r="G25">
            <v>55</v>
          </cell>
          <cell r="H25">
            <v>14.76</v>
          </cell>
          <cell r="I25" t="str">
            <v>S</v>
          </cell>
          <cell r="J25">
            <v>27.36</v>
          </cell>
          <cell r="K25">
            <v>0</v>
          </cell>
        </row>
        <row r="26">
          <cell r="B26">
            <v>24.383333333333336</v>
          </cell>
          <cell r="C26">
            <v>31.8</v>
          </cell>
          <cell r="D26">
            <v>19.5</v>
          </cell>
          <cell r="E26">
            <v>74.666666666666671</v>
          </cell>
          <cell r="F26">
            <v>94</v>
          </cell>
          <cell r="G26">
            <v>45</v>
          </cell>
          <cell r="H26">
            <v>7.2</v>
          </cell>
          <cell r="I26" t="str">
            <v>SO</v>
          </cell>
          <cell r="J26">
            <v>15.48</v>
          </cell>
          <cell r="K26">
            <v>0</v>
          </cell>
        </row>
        <row r="27">
          <cell r="B27">
            <v>25.895833333333332</v>
          </cell>
          <cell r="C27">
            <v>33.299999999999997</v>
          </cell>
          <cell r="D27">
            <v>21.3</v>
          </cell>
          <cell r="E27">
            <v>74.708333333333329</v>
          </cell>
          <cell r="F27">
            <v>99</v>
          </cell>
          <cell r="G27">
            <v>40</v>
          </cell>
          <cell r="H27">
            <v>8.64</v>
          </cell>
          <cell r="I27" t="str">
            <v>SO</v>
          </cell>
          <cell r="J27">
            <v>19.440000000000001</v>
          </cell>
          <cell r="K27">
            <v>0</v>
          </cell>
        </row>
        <row r="28">
          <cell r="B28">
            <v>26.058333333333337</v>
          </cell>
          <cell r="C28">
            <v>34.1</v>
          </cell>
          <cell r="D28">
            <v>19.899999999999999</v>
          </cell>
          <cell r="E28">
            <v>72.666666666666671</v>
          </cell>
          <cell r="F28">
            <v>100</v>
          </cell>
          <cell r="G28">
            <v>31</v>
          </cell>
          <cell r="H28">
            <v>7.9200000000000008</v>
          </cell>
          <cell r="I28" t="str">
            <v>L</v>
          </cell>
          <cell r="J28">
            <v>18</v>
          </cell>
          <cell r="K28">
            <v>0</v>
          </cell>
        </row>
        <row r="29">
          <cell r="B29">
            <v>25.791666666666671</v>
          </cell>
          <cell r="C29">
            <v>34.299999999999997</v>
          </cell>
          <cell r="D29">
            <v>19.100000000000001</v>
          </cell>
          <cell r="E29">
            <v>70.791666666666671</v>
          </cell>
          <cell r="F29">
            <v>100</v>
          </cell>
          <cell r="G29">
            <v>33</v>
          </cell>
          <cell r="H29">
            <v>6.84</v>
          </cell>
          <cell r="I29" t="str">
            <v>NE</v>
          </cell>
          <cell r="J29">
            <v>16.2</v>
          </cell>
          <cell r="K29">
            <v>0.2</v>
          </cell>
        </row>
        <row r="30">
          <cell r="B30">
            <v>26.529166666666669</v>
          </cell>
          <cell r="C30">
            <v>34.6</v>
          </cell>
          <cell r="D30">
            <v>20.7</v>
          </cell>
          <cell r="E30">
            <v>70.208333333333329</v>
          </cell>
          <cell r="F30">
            <v>98</v>
          </cell>
          <cell r="G30">
            <v>35</v>
          </cell>
          <cell r="H30">
            <v>10.44</v>
          </cell>
          <cell r="I30" t="str">
            <v>S</v>
          </cell>
          <cell r="J30">
            <v>23.759999999999998</v>
          </cell>
          <cell r="K30">
            <v>0</v>
          </cell>
        </row>
        <row r="31">
          <cell r="B31">
            <v>24.895833333333332</v>
          </cell>
          <cell r="C31">
            <v>31.8</v>
          </cell>
          <cell r="D31">
            <v>17.3</v>
          </cell>
          <cell r="E31">
            <v>60.833333333333336</v>
          </cell>
          <cell r="F31">
            <v>89</v>
          </cell>
          <cell r="G31">
            <v>35</v>
          </cell>
          <cell r="H31">
            <v>12.6</v>
          </cell>
          <cell r="I31" t="str">
            <v>S</v>
          </cell>
          <cell r="J31">
            <v>24.48</v>
          </cell>
          <cell r="K31">
            <v>0</v>
          </cell>
        </row>
        <row r="32">
          <cell r="B32">
            <v>24.94583333333334</v>
          </cell>
          <cell r="C32">
            <v>35.4</v>
          </cell>
          <cell r="D32">
            <v>18.100000000000001</v>
          </cell>
          <cell r="E32">
            <v>70.208333333333329</v>
          </cell>
          <cell r="F32">
            <v>92</v>
          </cell>
          <cell r="G32">
            <v>37</v>
          </cell>
          <cell r="H32">
            <v>11.520000000000001</v>
          </cell>
          <cell r="I32" t="str">
            <v>SO</v>
          </cell>
          <cell r="J32">
            <v>37.800000000000004</v>
          </cell>
          <cell r="K32">
            <v>4.2</v>
          </cell>
        </row>
        <row r="33">
          <cell r="B33">
            <v>26.766666666666666</v>
          </cell>
          <cell r="C33">
            <v>34.5</v>
          </cell>
          <cell r="D33">
            <v>20.5</v>
          </cell>
          <cell r="E33">
            <v>72.318181818181813</v>
          </cell>
          <cell r="F33">
            <v>100</v>
          </cell>
          <cell r="G33">
            <v>40</v>
          </cell>
          <cell r="H33">
            <v>10.44</v>
          </cell>
          <cell r="I33" t="str">
            <v>NE</v>
          </cell>
          <cell r="J33">
            <v>22.32</v>
          </cell>
          <cell r="K33">
            <v>0</v>
          </cell>
        </row>
        <row r="34">
          <cell r="B34">
            <v>27.32083333333334</v>
          </cell>
          <cell r="C34">
            <v>34.299999999999997</v>
          </cell>
          <cell r="D34">
            <v>19.899999999999999</v>
          </cell>
          <cell r="E34">
            <v>67.416666666666671</v>
          </cell>
          <cell r="F34">
            <v>93</v>
          </cell>
          <cell r="G34">
            <v>43</v>
          </cell>
          <cell r="H34">
            <v>12.96</v>
          </cell>
          <cell r="I34" t="str">
            <v>NE</v>
          </cell>
          <cell r="J34">
            <v>32.76</v>
          </cell>
          <cell r="K34">
            <v>0</v>
          </cell>
        </row>
        <row r="35">
          <cell r="B35">
            <v>26.824999999999999</v>
          </cell>
          <cell r="C35">
            <v>33.200000000000003</v>
          </cell>
          <cell r="D35">
            <v>20.6</v>
          </cell>
          <cell r="E35">
            <v>72.125</v>
          </cell>
          <cell r="F35">
            <v>92</v>
          </cell>
          <cell r="G35">
            <v>44</v>
          </cell>
          <cell r="H35">
            <v>10.08</v>
          </cell>
          <cell r="I35" t="str">
            <v>NE</v>
          </cell>
          <cell r="J35">
            <v>21.96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K65" sqref="AK65:AK66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45" t="s">
        <v>22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7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7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B3" si="0">SUM(C3+1)</f>
        <v>3</v>
      </c>
      <c r="E3" s="149">
        <f t="shared" si="0"/>
        <v>4</v>
      </c>
      <c r="F3" s="149">
        <f t="shared" si="0"/>
        <v>5</v>
      </c>
      <c r="G3" s="149">
        <v>6</v>
      </c>
      <c r="H3" s="149"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>SUM(AB3+1)</f>
        <v>28</v>
      </c>
      <c r="AD3" s="149">
        <f>SUM(AC3+1)</f>
        <v>29</v>
      </c>
      <c r="AE3" s="149">
        <v>30</v>
      </c>
      <c r="AF3" s="154">
        <v>31</v>
      </c>
      <c r="AG3" s="150" t="s">
        <v>36</v>
      </c>
    </row>
    <row r="4" spans="1:37" s="5" customForma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55"/>
      <c r="AG4" s="151"/>
    </row>
    <row r="5" spans="1:37" s="5" customFormat="1" x14ac:dyDescent="0.2">
      <c r="A5" s="58" t="s">
        <v>40</v>
      </c>
      <c r="B5" s="124">
        <f>[1]Março!$B$5</f>
        <v>25.716666666666665</v>
      </c>
      <c r="C5" s="124">
        <f>[1]Março!$B$6</f>
        <v>27.137499999999999</v>
      </c>
      <c r="D5" s="124">
        <f>[1]Março!$B$7</f>
        <v>25.95</v>
      </c>
      <c r="E5" s="124">
        <f>[1]Março!$B$8</f>
        <v>26.975000000000005</v>
      </c>
      <c r="F5" s="124">
        <f>[1]Março!$B$9</f>
        <v>27.095833333333328</v>
      </c>
      <c r="G5" s="124">
        <f>[1]Março!$B$10</f>
        <v>27.762500000000003</v>
      </c>
      <c r="H5" s="124">
        <f>[1]Março!$B$11</f>
        <v>27.358333333333338</v>
      </c>
      <c r="I5" s="124">
        <f>[1]Março!$B$12</f>
        <v>26.541666666666668</v>
      </c>
      <c r="J5" s="124">
        <f>[1]Março!$B$13</f>
        <v>25.983333333333338</v>
      </c>
      <c r="K5" s="124">
        <f>[1]Março!$B$14</f>
        <v>26.525000000000002</v>
      </c>
      <c r="L5" s="124">
        <f>[1]Março!$B$15</f>
        <v>27.420833333333338</v>
      </c>
      <c r="M5" s="124">
        <f>[1]Março!$B$16</f>
        <v>27.041666666666668</v>
      </c>
      <c r="N5" s="124">
        <f>[1]Março!$B$17</f>
        <v>25.67916666666666</v>
      </c>
      <c r="O5" s="124">
        <f>[1]Março!$B$18</f>
        <v>26.595833333333331</v>
      </c>
      <c r="P5" s="124">
        <f>[1]Março!$B$19</f>
        <v>24.612499999999997</v>
      </c>
      <c r="Q5" s="124">
        <f>[1]Março!$B$20</f>
        <v>25.883333333333336</v>
      </c>
      <c r="R5" s="124">
        <f>[1]Março!$B$21</f>
        <v>26.912499999999998</v>
      </c>
      <c r="S5" s="124">
        <f>[1]Março!$B$22</f>
        <v>25.245833333333337</v>
      </c>
      <c r="T5" s="124">
        <f>[1]Março!$B$23</f>
        <v>26.520833333333329</v>
      </c>
      <c r="U5" s="124">
        <f>[1]Março!$B$24</f>
        <v>25.479166666666668</v>
      </c>
      <c r="V5" s="124">
        <f>[1]Março!$B$25</f>
        <v>23.462500000000002</v>
      </c>
      <c r="W5" s="124">
        <f>[1]Março!$B$26</f>
        <v>23.929166666666664</v>
      </c>
      <c r="X5" s="124">
        <f>[1]Março!$B$27</f>
        <v>25.158333333333335</v>
      </c>
      <c r="Y5" s="124">
        <f>[1]Março!$B$28</f>
        <v>25.545833333333334</v>
      </c>
      <c r="Z5" s="124">
        <f>[1]Março!$B$29</f>
        <v>25.354166666666668</v>
      </c>
      <c r="AA5" s="124">
        <f>[1]Março!$B$30</f>
        <v>26.291666666666668</v>
      </c>
      <c r="AB5" s="124">
        <f>[1]Março!$B$31</f>
        <v>27.166666666666671</v>
      </c>
      <c r="AC5" s="124">
        <f>[1]Março!$B$32</f>
        <v>27.454166666666669</v>
      </c>
      <c r="AD5" s="124">
        <f>[1]Março!$B$33</f>
        <v>26.779166666666669</v>
      </c>
      <c r="AE5" s="124">
        <f>[1]Março!$B$34</f>
        <v>26.683333333333326</v>
      </c>
      <c r="AF5" s="124">
        <f>[1]Março!$B$35</f>
        <v>26.037500000000005</v>
      </c>
      <c r="AG5" s="94">
        <f>AVERAGE(B5:AF5)</f>
        <v>26.203225806451613</v>
      </c>
    </row>
    <row r="6" spans="1:37" x14ac:dyDescent="0.2">
      <c r="A6" s="58" t="s">
        <v>0</v>
      </c>
      <c r="B6" s="11">
        <f>[2]Março!$B$5</f>
        <v>23.979166666666671</v>
      </c>
      <c r="C6" s="11">
        <f>[2]Março!$B$6</f>
        <v>25.458333333333339</v>
      </c>
      <c r="D6" s="11">
        <f>[2]Março!$B$7</f>
        <v>25.295833333333331</v>
      </c>
      <c r="E6" s="11">
        <f>[2]Março!$B$8</f>
        <v>26.025000000000002</v>
      </c>
      <c r="F6" s="11">
        <f>[2]Março!$B$9</f>
        <v>26.891666666666676</v>
      </c>
      <c r="G6" s="11">
        <f>[2]Março!$B$10</f>
        <v>26.229166666666671</v>
      </c>
      <c r="H6" s="11">
        <f>[2]Março!$B$11</f>
        <v>25.866666666666671</v>
      </c>
      <c r="I6" s="11">
        <f>[2]Março!$B$12</f>
        <v>27.195833333333336</v>
      </c>
      <c r="J6" s="11">
        <f>[2]Março!$B$13</f>
        <v>23.320833333333329</v>
      </c>
      <c r="K6" s="11">
        <f>[2]Março!$B$14</f>
        <v>24.483333333333334</v>
      </c>
      <c r="L6" s="11">
        <f>[2]Março!$B$15</f>
        <v>23.174999999999997</v>
      </c>
      <c r="M6" s="11">
        <f>[2]Março!$B$16</f>
        <v>23.091666666666669</v>
      </c>
      <c r="N6" s="11">
        <f>[2]Março!$B$17</f>
        <v>24.900000000000002</v>
      </c>
      <c r="O6" s="11">
        <f>[2]Março!$B$18</f>
        <v>24.933333333333337</v>
      </c>
      <c r="P6" s="11">
        <f>[2]Março!$B$19</f>
        <v>24.037499999999998</v>
      </c>
      <c r="Q6" s="11">
        <f>[2]Março!$B$20</f>
        <v>22.237499999999997</v>
      </c>
      <c r="R6" s="11">
        <f>[2]Março!$B$21</f>
        <v>22.074999999999999</v>
      </c>
      <c r="S6" s="11">
        <f>[2]Março!$B$22</f>
        <v>25.224999999999998</v>
      </c>
      <c r="T6" s="11">
        <f>[2]Março!$B$23</f>
        <v>24.712500000000002</v>
      </c>
      <c r="U6" s="11">
        <f>[2]Março!$B$24</f>
        <v>22.15909090909091</v>
      </c>
      <c r="V6" s="11">
        <f>[2]Março!$B$25</f>
        <v>23.018750000000004</v>
      </c>
      <c r="W6" s="11">
        <f>[2]Março!$B$26</f>
        <v>22.837500000000002</v>
      </c>
      <c r="X6" s="11">
        <f>[2]Março!$B$27</f>
        <v>23.775000000000002</v>
      </c>
      <c r="Y6" s="11">
        <f>[2]Março!$B$28</f>
        <v>24.408333333333335</v>
      </c>
      <c r="Z6" s="11">
        <f>[2]Março!$B$29</f>
        <v>24.729166666666668</v>
      </c>
      <c r="AA6" s="11">
        <f>[2]Março!$B$30</f>
        <v>24.779166666666665</v>
      </c>
      <c r="AB6" s="11">
        <f>[2]Março!$B$31</f>
        <v>24.345833333333335</v>
      </c>
      <c r="AC6" s="11">
        <f>[2]Março!$B$32</f>
        <v>24.541666666666668</v>
      </c>
      <c r="AD6" s="11">
        <f>[2]Março!$B$33</f>
        <v>25.066666666666666</v>
      </c>
      <c r="AE6" s="11">
        <f>[2]Março!$B$34</f>
        <v>24.383333333333329</v>
      </c>
      <c r="AF6" s="11">
        <f>[2]Março!$B$35</f>
        <v>23.324999999999999</v>
      </c>
      <c r="AG6" s="90">
        <f t="shared" ref="AG6:AG7" si="1">AVERAGE(B6:AF6)</f>
        <v>24.403317448680351</v>
      </c>
    </row>
    <row r="7" spans="1:37" x14ac:dyDescent="0.2">
      <c r="A7" s="58" t="s">
        <v>104</v>
      </c>
      <c r="B7" s="11">
        <f>[3]Março!$B$5</f>
        <v>25.720833333333335</v>
      </c>
      <c r="C7" s="11">
        <f>[3]Março!$B$6</f>
        <v>26.808333333333326</v>
      </c>
      <c r="D7" s="11">
        <f>[3]Março!$B$7</f>
        <v>26.779166666666669</v>
      </c>
      <c r="E7" s="11">
        <f>[3]Março!$B$8</f>
        <v>27.125</v>
      </c>
      <c r="F7" s="11">
        <f>[3]Março!$B$9</f>
        <v>26.987500000000001</v>
      </c>
      <c r="G7" s="11">
        <f>[3]Março!$B$10</f>
        <v>26.520833333333329</v>
      </c>
      <c r="H7" s="11">
        <f>[3]Março!$B$11</f>
        <v>25.591666666666669</v>
      </c>
      <c r="I7" s="11">
        <f>[3]Março!$B$12</f>
        <v>27.30416666666666</v>
      </c>
      <c r="J7" s="11">
        <f>[3]Março!$B$13</f>
        <v>24.508333333333336</v>
      </c>
      <c r="K7" s="11">
        <f>[3]Março!$B$14</f>
        <v>25.654166666666672</v>
      </c>
      <c r="L7" s="11">
        <f>[3]Março!$B$15</f>
        <v>26.433333333333334</v>
      </c>
      <c r="M7" s="11">
        <f>[3]Março!$B$16</f>
        <v>25.695833333333329</v>
      </c>
      <c r="N7" s="11">
        <f>[3]Março!$B$17</f>
        <v>24.245833333333326</v>
      </c>
      <c r="O7" s="11">
        <f>[3]Março!$B$18</f>
        <v>24.404166666666669</v>
      </c>
      <c r="P7" s="11">
        <f>[3]Março!$B$19</f>
        <v>23.766666666666666</v>
      </c>
      <c r="Q7" s="11">
        <f>[3]Março!$B$20</f>
        <v>24.391666666666666</v>
      </c>
      <c r="R7" s="11">
        <f>[3]Março!$B$21</f>
        <v>24.7</v>
      </c>
      <c r="S7" s="11">
        <f>[3]Março!$B$22</f>
        <v>23.029166666666665</v>
      </c>
      <c r="T7" s="11">
        <f>[3]Março!$B$23</f>
        <v>24.599999999999998</v>
      </c>
      <c r="U7" s="11">
        <f>[3]Março!$B$24</f>
        <v>22.504166666666663</v>
      </c>
      <c r="V7" s="11">
        <f>[3]Março!$B$25</f>
        <v>22.583333333333332</v>
      </c>
      <c r="W7" s="11">
        <f>[3]Março!$B$26</f>
        <v>23.925000000000008</v>
      </c>
      <c r="X7" s="11">
        <f>[3]Março!$B$27</f>
        <v>24.649999999999995</v>
      </c>
      <c r="Y7" s="11">
        <f>[3]Março!$B$28</f>
        <v>25.533333333333335</v>
      </c>
      <c r="Z7" s="11">
        <f>[3]Março!$B$29</f>
        <v>25.820833333333329</v>
      </c>
      <c r="AA7" s="11">
        <f>[3]Março!$B$30</f>
        <v>26.862499999999994</v>
      </c>
      <c r="AB7" s="11">
        <f>[3]Março!$B$31</f>
        <v>26.295833333333334</v>
      </c>
      <c r="AC7" s="11">
        <f>[3]Março!$B$32</f>
        <v>26.716666666666669</v>
      </c>
      <c r="AD7" s="11">
        <f>[3]Março!$B$33</f>
        <v>26.033333333333328</v>
      </c>
      <c r="AE7" s="11">
        <f>[3]Março!$B$34</f>
        <v>25.562499999999996</v>
      </c>
      <c r="AF7" s="11">
        <f>[3]Março!$B$35</f>
        <v>25.337500000000002</v>
      </c>
      <c r="AG7" s="90">
        <f t="shared" si="1"/>
        <v>25.357795698924726</v>
      </c>
    </row>
    <row r="8" spans="1:37" x14ac:dyDescent="0.2">
      <c r="A8" s="58" t="s">
        <v>1</v>
      </c>
      <c r="B8" s="11">
        <f>[4]Março!$B$5</f>
        <v>27.195833333333336</v>
      </c>
      <c r="C8" s="11">
        <f>[4]Março!$B$6</f>
        <v>27.512499999999999</v>
      </c>
      <c r="D8" s="11">
        <f>[4]Março!$B$7</f>
        <v>26.454166666666666</v>
      </c>
      <c r="E8" s="11">
        <f>[4]Março!$B$8</f>
        <v>28.162499999999994</v>
      </c>
      <c r="F8" s="11">
        <f>[4]Março!$B$9</f>
        <v>29.029166666666665</v>
      </c>
      <c r="G8" s="11">
        <f>[4]Março!$B$10</f>
        <v>28.258333333333326</v>
      </c>
      <c r="H8" s="11">
        <f>[4]Março!$B$11</f>
        <v>28.212500000000002</v>
      </c>
      <c r="I8" s="11">
        <f>[4]Março!$B$12</f>
        <v>29.383333333333329</v>
      </c>
      <c r="J8" s="11">
        <f>[4]Março!$B$13</f>
        <v>23.970833333333335</v>
      </c>
      <c r="K8" s="11">
        <f>[4]Março!$B$14</f>
        <v>24.962499999999995</v>
      </c>
      <c r="L8" s="11">
        <f>[4]Março!$B$15</f>
        <v>26.4375</v>
      </c>
      <c r="M8" s="11">
        <f>[4]Março!$B$16</f>
        <v>26.516666666666666</v>
      </c>
      <c r="N8" s="11">
        <f>[4]Março!$B$17</f>
        <v>27.621739130434779</v>
      </c>
      <c r="O8" s="11">
        <f>[4]Março!$B$18</f>
        <v>26.978947368421046</v>
      </c>
      <c r="P8" s="11">
        <f>[4]Março!$B$19</f>
        <v>25.758333333333329</v>
      </c>
      <c r="Q8" s="11">
        <f>[4]Março!$B$20</f>
        <v>28.380000000000003</v>
      </c>
      <c r="R8" s="11">
        <f>[4]Março!$B$21</f>
        <v>27.675000000000001</v>
      </c>
      <c r="S8" s="11">
        <f>[4]Março!$B$22</f>
        <v>25.558823529411764</v>
      </c>
      <c r="T8" s="11">
        <f>[4]Março!$B$23</f>
        <v>27.835714285714285</v>
      </c>
      <c r="U8" s="11">
        <f>[4]Março!$B$24</f>
        <v>23.724999999999998</v>
      </c>
      <c r="V8" s="11">
        <f>[4]Março!$B$25</f>
        <v>25.464285714285715</v>
      </c>
      <c r="W8" s="11">
        <f>[4]Março!$B$26</f>
        <v>25.716666666666669</v>
      </c>
      <c r="X8" s="11">
        <f>[4]Março!$B$27</f>
        <v>26.574999999999992</v>
      </c>
      <c r="Y8" s="11">
        <f>[4]Março!$B$28</f>
        <v>27.00833333333334</v>
      </c>
      <c r="Z8" s="11">
        <f>[4]Março!$B$29</f>
        <v>26.0625</v>
      </c>
      <c r="AA8" s="11">
        <f>[4]Março!$B$30</f>
        <v>28.147368421052636</v>
      </c>
      <c r="AB8" s="11">
        <f>[4]Março!$B$31</f>
        <v>28.031578947368423</v>
      </c>
      <c r="AC8" s="11">
        <f>[4]Março!$B$32</f>
        <v>27.430000000000007</v>
      </c>
      <c r="AD8" s="11">
        <f>[4]Março!$B$33</f>
        <v>29.793749999999999</v>
      </c>
      <c r="AE8" s="11">
        <f>[4]Março!$B$34</f>
        <v>29.942105263157888</v>
      </c>
      <c r="AF8" s="11">
        <f>[4]Março!$B$35</f>
        <v>29.824999999999999</v>
      </c>
      <c r="AG8" s="90">
        <f t="shared" ref="AG8:AG9" si="2">AVERAGE(B8:AF8)</f>
        <v>27.213741268597207</v>
      </c>
    </row>
    <row r="9" spans="1:37" x14ac:dyDescent="0.2">
      <c r="A9" s="58" t="s">
        <v>167</v>
      </c>
      <c r="B9" s="11">
        <f>[5]Março!$B$5</f>
        <v>24.679166666666671</v>
      </c>
      <c r="C9" s="11">
        <f>[5]Março!$B$6</f>
        <v>26.445833333333329</v>
      </c>
      <c r="D9" s="11">
        <f>[5]Março!$B$7</f>
        <v>26.891666666666666</v>
      </c>
      <c r="E9" s="11">
        <f>[5]Março!$B$8</f>
        <v>26.654166666666665</v>
      </c>
      <c r="F9" s="11">
        <f>[5]Março!$B$9</f>
        <v>25.825000000000006</v>
      </c>
      <c r="G9" s="11">
        <f>[5]Março!$B$10</f>
        <v>25.558333333333326</v>
      </c>
      <c r="H9" s="11">
        <f>[5]Março!$B$11</f>
        <v>26.016666666666669</v>
      </c>
      <c r="I9" s="11">
        <f>[5]Março!$B$12</f>
        <v>27.216666666666669</v>
      </c>
      <c r="J9" s="11">
        <f>[5]Março!$B$13</f>
        <v>21.808333333333326</v>
      </c>
      <c r="K9" s="11">
        <f>[5]Março!$B$14</f>
        <v>22.8</v>
      </c>
      <c r="L9" s="11">
        <f>[5]Março!$B$15</f>
        <v>22.733333333333334</v>
      </c>
      <c r="M9" s="11">
        <f>[5]Março!$B$16</f>
        <v>23.654166666666669</v>
      </c>
      <c r="N9" s="11">
        <f>[5]Março!$B$17</f>
        <v>23.791666666666668</v>
      </c>
      <c r="O9" s="11">
        <f>[5]Março!$B$18</f>
        <v>24.020833333333332</v>
      </c>
      <c r="P9" s="11">
        <f>[5]Março!$B$19</f>
        <v>23.224999999999998</v>
      </c>
      <c r="Q9" s="11">
        <f>[5]Março!$B$20</f>
        <v>21.4375</v>
      </c>
      <c r="R9" s="11">
        <f>[5]Março!$B$21</f>
        <v>21.879166666666666</v>
      </c>
      <c r="S9" s="11">
        <f>[5]Março!$B$22</f>
        <v>23.245833333333334</v>
      </c>
      <c r="T9" s="11">
        <f>[5]Março!$B$23</f>
        <v>23.666666666666668</v>
      </c>
      <c r="U9" s="11">
        <f>[5]Março!$B$24</f>
        <v>21.245833333333334</v>
      </c>
      <c r="V9" s="11">
        <f>[5]Março!$B$25</f>
        <v>20.583333333333332</v>
      </c>
      <c r="W9" s="11">
        <f>[5]Março!$B$26</f>
        <v>21.841666666666669</v>
      </c>
      <c r="X9" s="11">
        <f>[5]Março!$B$27</f>
        <v>23.770833333333332</v>
      </c>
      <c r="Y9" s="11">
        <f>[5]Março!$B$28</f>
        <v>24.929166666666671</v>
      </c>
      <c r="Z9" s="11">
        <f>[5]Março!$B$29</f>
        <v>24.741666666666671</v>
      </c>
      <c r="AA9" s="11">
        <f>[5]Março!$B$30</f>
        <v>23.779166666666669</v>
      </c>
      <c r="AB9" s="11">
        <f>[5]Março!$B$31</f>
        <v>23.074999999999999</v>
      </c>
      <c r="AC9" s="11">
        <f>[5]Março!$B$32</f>
        <v>23.595833333333331</v>
      </c>
      <c r="AD9" s="11">
        <f>[5]Março!$B$33</f>
        <v>24.441666666666666</v>
      </c>
      <c r="AE9" s="11">
        <f>[5]Março!$B$34</f>
        <v>24.9375</v>
      </c>
      <c r="AF9" s="11">
        <f>[5]Março!$B$35</f>
        <v>24.112500000000008</v>
      </c>
      <c r="AG9" s="90">
        <f t="shared" si="2"/>
        <v>23.954973118279575</v>
      </c>
    </row>
    <row r="10" spans="1:37" x14ac:dyDescent="0.2">
      <c r="A10" s="58" t="s">
        <v>111</v>
      </c>
      <c r="B10" s="11" t="str">
        <f>[6]Março!$B$5</f>
        <v>*</v>
      </c>
      <c r="C10" s="11" t="str">
        <f>[6]Março!$B$6</f>
        <v>*</v>
      </c>
      <c r="D10" s="11" t="str">
        <f>[6]Março!$B$7</f>
        <v>*</v>
      </c>
      <c r="E10" s="11" t="str">
        <f>[6]Março!$B$8</f>
        <v>*</v>
      </c>
      <c r="F10" s="11" t="str">
        <f>[6]Março!$B$9</f>
        <v>*</v>
      </c>
      <c r="G10" s="11" t="str">
        <f>[6]Março!$B$10</f>
        <v>*</v>
      </c>
      <c r="H10" s="11" t="str">
        <f>[6]Março!$B$11</f>
        <v>*</v>
      </c>
      <c r="I10" s="11" t="str">
        <f>[6]Março!$B$12</f>
        <v>*</v>
      </c>
      <c r="J10" s="11" t="str">
        <f>[6]Março!$B$13</f>
        <v>*</v>
      </c>
      <c r="K10" s="11" t="str">
        <f>[6]Março!$B$14</f>
        <v>*</v>
      </c>
      <c r="L10" s="11" t="str">
        <f>[6]Março!$B$15</f>
        <v>*</v>
      </c>
      <c r="M10" s="11" t="str">
        <f>[6]Março!$B$16</f>
        <v>*</v>
      </c>
      <c r="N10" s="11" t="str">
        <f>[6]Março!$B$17</f>
        <v>*</v>
      </c>
      <c r="O10" s="11" t="str">
        <f>[6]Março!$B$18</f>
        <v>*</v>
      </c>
      <c r="P10" s="11" t="str">
        <f>[6]Março!$B$19</f>
        <v>*</v>
      </c>
      <c r="Q10" s="11" t="str">
        <f>[6]Março!$B$20</f>
        <v>*</v>
      </c>
      <c r="R10" s="11" t="str">
        <f>[6]Março!$B$21</f>
        <v>*</v>
      </c>
      <c r="S10" s="11" t="str">
        <f>[6]Março!$B$22</f>
        <v>*</v>
      </c>
      <c r="T10" s="11" t="str">
        <f>[6]Março!$B$23</f>
        <v>*</v>
      </c>
      <c r="U10" s="11" t="str">
        <f>[6]Março!$B$24</f>
        <v>*</v>
      </c>
      <c r="V10" s="11" t="str">
        <f>[6]Março!$B$25</f>
        <v>*</v>
      </c>
      <c r="W10" s="11" t="str">
        <f>[6]Março!$B$26</f>
        <v>*</v>
      </c>
      <c r="X10" s="11" t="str">
        <f>[6]Março!$B$27</f>
        <v>*</v>
      </c>
      <c r="Y10" s="11" t="str">
        <f>[6]Março!$B$28</f>
        <v>*</v>
      </c>
      <c r="Z10" s="11" t="str">
        <f>[6]Março!$B$29</f>
        <v>*</v>
      </c>
      <c r="AA10" s="11" t="str">
        <f>[6]Março!$B$30</f>
        <v>*</v>
      </c>
      <c r="AB10" s="11" t="str">
        <f>[6]Março!$B$31</f>
        <v>*</v>
      </c>
      <c r="AC10" s="11" t="str">
        <f>[6]Março!$B$32</f>
        <v>*</v>
      </c>
      <c r="AD10" s="11" t="str">
        <f>[6]Março!$B$33</f>
        <v>*</v>
      </c>
      <c r="AE10" s="11" t="str">
        <f>[6]Março!$B$34</f>
        <v>*</v>
      </c>
      <c r="AF10" s="11" t="str">
        <f>[6]Março!$B$35</f>
        <v>*</v>
      </c>
      <c r="AG10" s="133" t="s">
        <v>226</v>
      </c>
    </row>
    <row r="11" spans="1:37" x14ac:dyDescent="0.2">
      <c r="A11" s="58" t="s">
        <v>64</v>
      </c>
      <c r="B11" s="11">
        <f>[7]Março!$B$5</f>
        <v>25.616666666666671</v>
      </c>
      <c r="C11" s="11">
        <f>[7]Março!$B$6</f>
        <v>26.50833333333334</v>
      </c>
      <c r="D11" s="11">
        <f>[7]Março!$B$7</f>
        <v>26.5</v>
      </c>
      <c r="E11" s="11">
        <f>[7]Março!$B$8</f>
        <v>26.908333333333331</v>
      </c>
      <c r="F11" s="11">
        <f>[7]Março!$B$9</f>
        <v>26.766666666666666</v>
      </c>
      <c r="G11" s="11">
        <f>[7]Março!$B$10</f>
        <v>27.9375</v>
      </c>
      <c r="H11" s="11">
        <f>[7]Março!$B$11</f>
        <v>27.004166666666663</v>
      </c>
      <c r="I11" s="11">
        <f>[7]Março!$B$12</f>
        <v>27.404166666666669</v>
      </c>
      <c r="J11" s="11">
        <f>[7]Março!$B$13</f>
        <v>26.125</v>
      </c>
      <c r="K11" s="11">
        <f>[7]Março!$B$14</f>
        <v>25.766666666666676</v>
      </c>
      <c r="L11" s="11">
        <f>[7]Março!$B$15</f>
        <v>26.141666666666676</v>
      </c>
      <c r="M11" s="11">
        <f>[7]Março!$B$16</f>
        <v>25.991666666666671</v>
      </c>
      <c r="N11" s="11">
        <f>[7]Março!$B$17</f>
        <v>24.729166666666668</v>
      </c>
      <c r="O11" s="11">
        <f>[7]Março!$B$18</f>
        <v>24.599999999999994</v>
      </c>
      <c r="P11" s="11">
        <f>[7]Março!$B$19</f>
        <v>24.304545454545458</v>
      </c>
      <c r="Q11" s="11">
        <f>[7]Março!$B$20</f>
        <v>27.418181818181814</v>
      </c>
      <c r="R11" s="11">
        <f>[7]Março!$B$21</f>
        <v>28.76</v>
      </c>
      <c r="S11" s="11">
        <f>[7]Março!$B$22</f>
        <v>25.509090909090911</v>
      </c>
      <c r="T11" s="11">
        <f>[7]Março!$B$23</f>
        <v>29.229999999999997</v>
      </c>
      <c r="U11" s="11">
        <f>[7]Março!$B$24</f>
        <v>27.75</v>
      </c>
      <c r="V11" s="11">
        <f>[7]Março!$B$25</f>
        <v>25.57</v>
      </c>
      <c r="W11" s="11">
        <f>[7]Março!$B$26</f>
        <v>26.275000000000002</v>
      </c>
      <c r="X11" s="11">
        <f>[7]Março!$B$27</f>
        <v>27.283333333333331</v>
      </c>
      <c r="Y11" s="11">
        <f>[7]Março!$B$28</f>
        <v>29.058333333333334</v>
      </c>
      <c r="Z11" s="11">
        <f>[7]Março!$B$29</f>
        <v>29.766666666666669</v>
      </c>
      <c r="AA11" s="11">
        <f>[7]Março!$B$30</f>
        <v>30.475000000000005</v>
      </c>
      <c r="AB11" s="11">
        <f>[7]Março!$B$31</f>
        <v>29.469230769230769</v>
      </c>
      <c r="AC11" s="11">
        <f>[7]Março!$B$32</f>
        <v>28.738461538461539</v>
      </c>
      <c r="AD11" s="11">
        <f>[7]Março!$B$33</f>
        <v>27.891666666666669</v>
      </c>
      <c r="AE11" s="11">
        <f>[7]Março!$B$34</f>
        <v>27.833333333333339</v>
      </c>
      <c r="AF11" s="11">
        <f>[7]Março!$B$35</f>
        <v>27.616666666666671</v>
      </c>
      <c r="AG11" s="90">
        <f t="shared" ref="AG11" si="3">AVERAGE(B11:AF11)</f>
        <v>27.127403564177758</v>
      </c>
    </row>
    <row r="12" spans="1:37" x14ac:dyDescent="0.2">
      <c r="A12" s="58" t="s">
        <v>41</v>
      </c>
      <c r="B12" s="11">
        <f>[8]Março!$B$5</f>
        <v>25.13333333333334</v>
      </c>
      <c r="C12" s="11">
        <f>[8]Março!$B$6</f>
        <v>27.212500000000002</v>
      </c>
      <c r="D12" s="11">
        <f>[8]Março!$B$7</f>
        <v>27.158333333333331</v>
      </c>
      <c r="E12" s="11">
        <f>[8]Março!$B$8</f>
        <v>27.362499999999997</v>
      </c>
      <c r="F12" s="11">
        <f>[8]Março!$B$9</f>
        <v>28.795833333333331</v>
      </c>
      <c r="G12" s="11">
        <f>[8]Março!$B$10</f>
        <v>27.574999999999992</v>
      </c>
      <c r="H12" s="11">
        <f>[8]Março!$B$11</f>
        <v>28.362499999999997</v>
      </c>
      <c r="I12" s="11">
        <f>[8]Março!$B$12</f>
        <v>29.104166666666671</v>
      </c>
      <c r="J12" s="11">
        <f>[8]Março!$B$13</f>
        <v>24.133333333333336</v>
      </c>
      <c r="K12" s="11">
        <f>[8]Março!$B$14</f>
        <v>23.620833333333334</v>
      </c>
      <c r="L12" s="11">
        <f>[8]Março!$B$15</f>
        <v>24.462500000000002</v>
      </c>
      <c r="M12" s="11">
        <f>[8]Março!$B$16</f>
        <v>26.304166666666671</v>
      </c>
      <c r="N12" s="11">
        <f>[8]Março!$B$17</f>
        <v>25.066666666666663</v>
      </c>
      <c r="O12" s="11">
        <f>[8]Março!$B$18</f>
        <v>25.208333333333329</v>
      </c>
      <c r="P12" s="11">
        <f>[8]Março!$B$19</f>
        <v>25.104166666666668</v>
      </c>
      <c r="Q12" s="11">
        <f>[8]Março!$B$20</f>
        <v>24.274999999999995</v>
      </c>
      <c r="R12" s="11">
        <f>[8]Março!$B$21</f>
        <v>25.066666666666663</v>
      </c>
      <c r="S12" s="11">
        <f>[8]Março!$B$22</f>
        <v>25.429166666666671</v>
      </c>
      <c r="T12" s="11">
        <f>[8]Março!$B$23</f>
        <v>25.762499999999999</v>
      </c>
      <c r="U12" s="11">
        <f>[8]Março!$B$24</f>
        <v>23.099999999999998</v>
      </c>
      <c r="V12" s="11">
        <f>[8]Março!$B$25</f>
        <v>23.454166666666662</v>
      </c>
      <c r="W12" s="11">
        <f>[8]Março!$B$26</f>
        <v>24.383333333333336</v>
      </c>
      <c r="X12" s="11">
        <f>[8]Março!$B$27</f>
        <v>25.895833333333332</v>
      </c>
      <c r="Y12" s="11">
        <f>[8]Março!$B$28</f>
        <v>26.058333333333337</v>
      </c>
      <c r="Z12" s="11">
        <f>[8]Março!$B$29</f>
        <v>25.791666666666671</v>
      </c>
      <c r="AA12" s="11">
        <f>[8]Março!$B$30</f>
        <v>26.529166666666669</v>
      </c>
      <c r="AB12" s="11">
        <f>[8]Março!$B$31</f>
        <v>24.895833333333332</v>
      </c>
      <c r="AC12" s="11">
        <f>[8]Março!$B$32</f>
        <v>24.94583333333334</v>
      </c>
      <c r="AD12" s="11">
        <f>[8]Março!$B$33</f>
        <v>26.766666666666666</v>
      </c>
      <c r="AE12" s="11">
        <f>[8]Março!$B$34</f>
        <v>27.32083333333334</v>
      </c>
      <c r="AF12" s="11">
        <f>[8]Março!$B$35</f>
        <v>26.824999999999999</v>
      </c>
      <c r="AG12" s="90">
        <f>AVERAGE(B12:AF12)</f>
        <v>25.84206989247312</v>
      </c>
      <c r="AJ12" t="s">
        <v>47</v>
      </c>
    </row>
    <row r="13" spans="1:37" x14ac:dyDescent="0.2">
      <c r="A13" s="58" t="s">
        <v>114</v>
      </c>
      <c r="B13" s="11" t="str">
        <f>[9]Março!$B$5</f>
        <v>*</v>
      </c>
      <c r="C13" s="11" t="str">
        <f>[9]Março!$B$6</f>
        <v>*</v>
      </c>
      <c r="D13" s="11" t="str">
        <f>[9]Março!$B$7</f>
        <v>*</v>
      </c>
      <c r="E13" s="11" t="str">
        <f>[9]Março!$B$8</f>
        <v>*</v>
      </c>
      <c r="F13" s="11" t="str">
        <f>[9]Março!$B$9</f>
        <v>*</v>
      </c>
      <c r="G13" s="11" t="str">
        <f>[9]Março!$B$10</f>
        <v>*</v>
      </c>
      <c r="H13" s="11" t="str">
        <f>[9]Março!$B$11</f>
        <v>*</v>
      </c>
      <c r="I13" s="11" t="str">
        <f>[9]Março!$B$12</f>
        <v>*</v>
      </c>
      <c r="J13" s="11" t="str">
        <f>[9]Março!$B$13</f>
        <v>*</v>
      </c>
      <c r="K13" s="11" t="str">
        <f>[9]Março!$B$14</f>
        <v>*</v>
      </c>
      <c r="L13" s="11" t="str">
        <f>[9]Março!$B$15</f>
        <v>*</v>
      </c>
      <c r="M13" s="11" t="str">
        <f>[9]Março!$B$16</f>
        <v>*</v>
      </c>
      <c r="N13" s="11" t="str">
        <f>[9]Março!$B$17</f>
        <v>*</v>
      </c>
      <c r="O13" s="11" t="str">
        <f>[9]Março!$B$18</f>
        <v>*</v>
      </c>
      <c r="P13" s="11" t="str">
        <f>[9]Março!$B$19</f>
        <v>*</v>
      </c>
      <c r="Q13" s="11" t="str">
        <f>[9]Março!$B$20</f>
        <v>*</v>
      </c>
      <c r="R13" s="11" t="str">
        <f>[9]Março!$B$21</f>
        <v>*</v>
      </c>
      <c r="S13" s="11" t="str">
        <f>[9]Março!$B$22</f>
        <v>*</v>
      </c>
      <c r="T13" s="11" t="str">
        <f>[9]Março!$B$23</f>
        <v>*</v>
      </c>
      <c r="U13" s="11" t="str">
        <f>[9]Março!$B$24</f>
        <v>*</v>
      </c>
      <c r="V13" s="11" t="str">
        <f>[9]Março!$B$25</f>
        <v>*</v>
      </c>
      <c r="W13" s="11" t="str">
        <f>[9]Março!$B$26</f>
        <v>*</v>
      </c>
      <c r="X13" s="11" t="str">
        <f>[9]Março!$B$27</f>
        <v>*</v>
      </c>
      <c r="Y13" s="11" t="str">
        <f>[9]Março!$B$28</f>
        <v>*</v>
      </c>
      <c r="Z13" s="11" t="str">
        <f>[9]Março!$B$29</f>
        <v>*</v>
      </c>
      <c r="AA13" s="11" t="str">
        <f>[9]Março!$B$30</f>
        <v>*</v>
      </c>
      <c r="AB13" s="11" t="str">
        <f>[9]Março!$B$31</f>
        <v>*</v>
      </c>
      <c r="AC13" s="11" t="str">
        <f>[9]Março!$B$32</f>
        <v>*</v>
      </c>
      <c r="AD13" s="11" t="str">
        <f>[9]Março!$B$33</f>
        <v>*</v>
      </c>
      <c r="AE13" s="11" t="str">
        <f>[9]Março!$B$34</f>
        <v>*</v>
      </c>
      <c r="AF13" s="11" t="str">
        <f>[9]Março!$B$35</f>
        <v>*</v>
      </c>
      <c r="AG13" s="127" t="s">
        <v>226</v>
      </c>
    </row>
    <row r="14" spans="1:37" x14ac:dyDescent="0.2">
      <c r="A14" s="58" t="s">
        <v>118</v>
      </c>
      <c r="B14" s="11">
        <f>[10]Março!$B$5</f>
        <v>25.775000000000002</v>
      </c>
      <c r="C14" s="11">
        <f>[10]Março!$B$6</f>
        <v>26.137500000000003</v>
      </c>
      <c r="D14" s="11">
        <f>[10]Março!$B$7</f>
        <v>25.754166666666666</v>
      </c>
      <c r="E14" s="11">
        <f>[10]Março!$B$8</f>
        <v>26.066666666666663</v>
      </c>
      <c r="F14" s="11">
        <f>[10]Março!$B$9</f>
        <v>27.087500000000002</v>
      </c>
      <c r="G14" s="11">
        <f>[10]Março!$B$10</f>
        <v>27.687499999999996</v>
      </c>
      <c r="H14" s="11">
        <f>[10]Março!$B$11</f>
        <v>27.795833333333331</v>
      </c>
      <c r="I14" s="11">
        <f>[10]Março!$B$12</f>
        <v>26.308333333333341</v>
      </c>
      <c r="J14" s="11">
        <f>[10]Março!$B$13</f>
        <v>25.900000000000002</v>
      </c>
      <c r="K14" s="11">
        <f>[10]Março!$B$14</f>
        <v>25.154166666666669</v>
      </c>
      <c r="L14" s="11">
        <f>[10]Março!$B$15</f>
        <v>25.608333333333331</v>
      </c>
      <c r="M14" s="11">
        <f>[10]Março!$B$16</f>
        <v>25.833333333333339</v>
      </c>
      <c r="N14" s="11">
        <f>[10]Março!$B$17</f>
        <v>25.537499999999998</v>
      </c>
      <c r="O14" s="11">
        <f>[10]Março!$B$18</f>
        <v>24.770833333333329</v>
      </c>
      <c r="P14" s="11">
        <f>[10]Março!$B$19</f>
        <v>23.766666666666666</v>
      </c>
      <c r="Q14" s="11">
        <f>[10]Março!$B$20</f>
        <v>24.6875</v>
      </c>
      <c r="R14" s="11">
        <f>[10]Março!$B$21</f>
        <v>26.091666666666665</v>
      </c>
      <c r="S14" s="11">
        <f>[10]Março!$B$22</f>
        <v>25.237500000000001</v>
      </c>
      <c r="T14" s="11">
        <f>[10]Março!$B$23</f>
        <v>26.366666666666671</v>
      </c>
      <c r="U14" s="11">
        <f>[10]Março!$B$24</f>
        <v>24.662499999999998</v>
      </c>
      <c r="V14" s="11">
        <f>[10]Março!$B$25</f>
        <v>23.166666666666668</v>
      </c>
      <c r="W14" s="11">
        <f>[10]Março!$B$26</f>
        <v>23.379166666666663</v>
      </c>
      <c r="X14" s="11">
        <f>[10]Março!$B$27</f>
        <v>24.891666666666662</v>
      </c>
      <c r="Y14" s="11">
        <f>[10]Março!$B$28</f>
        <v>25.25</v>
      </c>
      <c r="Z14" s="11">
        <f>[10]Março!$B$29</f>
        <v>25.38333333333334</v>
      </c>
      <c r="AA14" s="11">
        <f>[10]Março!$B$30</f>
        <v>25.575000000000003</v>
      </c>
      <c r="AB14" s="11">
        <f>[10]Março!$B$31</f>
        <v>26.875</v>
      </c>
      <c r="AC14" s="11">
        <f>[10]Março!$B$32</f>
        <v>26.745833333333326</v>
      </c>
      <c r="AD14" s="11">
        <f>[10]Março!$B$33</f>
        <v>26.162499999999998</v>
      </c>
      <c r="AE14" s="11">
        <f>[10]Março!$B$34</f>
        <v>25.25</v>
      </c>
      <c r="AF14" s="11">
        <f>[10]Março!$B$35</f>
        <v>24.845833333333335</v>
      </c>
      <c r="AG14" s="90">
        <f>AVERAGE(B14:AF14)</f>
        <v>25.604973118279563</v>
      </c>
    </row>
    <row r="15" spans="1:37" x14ac:dyDescent="0.2">
      <c r="A15" s="58" t="s">
        <v>121</v>
      </c>
      <c r="B15" s="11">
        <f>[11]Março!$B$5</f>
        <v>25.33</v>
      </c>
      <c r="C15" s="11">
        <f>[11]Março!$B$6</f>
        <v>28.038888888888891</v>
      </c>
      <c r="D15" s="11">
        <f>[11]Março!$B$7</f>
        <v>28.583333333333332</v>
      </c>
      <c r="E15" s="11">
        <f>[11]Março!$B$8</f>
        <v>28.75</v>
      </c>
      <c r="F15" s="11">
        <f>[11]Março!$B$9</f>
        <v>27.482352941176469</v>
      </c>
      <c r="G15" s="11">
        <f>[11]Março!$B$10</f>
        <v>27.95</v>
      </c>
      <c r="H15" s="11">
        <f>[11]Março!$B$11</f>
        <v>28.411764705882351</v>
      </c>
      <c r="I15" s="11">
        <f>[11]Março!$B$12</f>
        <v>29.223529411764705</v>
      </c>
      <c r="J15" s="11">
        <f>[11]Março!$B$13</f>
        <v>26.006250000000001</v>
      </c>
      <c r="K15" s="11">
        <f>[11]Março!$B$14</f>
        <v>25.662500000000001</v>
      </c>
      <c r="L15" s="11">
        <f>[11]Março!$B$15</f>
        <v>26.21875</v>
      </c>
      <c r="M15" s="11">
        <f>[11]Março!$B$16</f>
        <v>25.057142857142857</v>
      </c>
      <c r="N15" s="11">
        <f>[11]Março!$B$17</f>
        <v>25.064705882352946</v>
      </c>
      <c r="O15" s="11">
        <f>[11]Março!$B$18</f>
        <v>26.556250000000002</v>
      </c>
      <c r="P15" s="11">
        <f>[11]Março!$B$19</f>
        <v>25.233333333333334</v>
      </c>
      <c r="Q15" s="11">
        <f>[11]Março!$B$20</f>
        <v>22.726666666666667</v>
      </c>
      <c r="R15" s="11">
        <f>[11]Março!$B$21</f>
        <v>22.746666666666666</v>
      </c>
      <c r="S15" s="11">
        <f>[11]Março!$B$22</f>
        <v>24.450000000000003</v>
      </c>
      <c r="T15" s="11">
        <f>[11]Março!$B$23</f>
        <v>25.164285714285715</v>
      </c>
      <c r="U15" s="11">
        <f>[11]Março!$B$24</f>
        <v>21.290909090909093</v>
      </c>
      <c r="V15" s="11">
        <f>[11]Março!$B$25</f>
        <v>22.950000000000003</v>
      </c>
      <c r="W15" s="11">
        <f>[11]Março!$B$26</f>
        <v>25.093333333333341</v>
      </c>
      <c r="X15" s="11">
        <f>[11]Março!$B$27</f>
        <v>27.285714285714285</v>
      </c>
      <c r="Y15" s="11">
        <f>[11]Março!$B$28</f>
        <v>27.8</v>
      </c>
      <c r="Z15" s="11">
        <f>[11]Março!$B$29</f>
        <v>27.657142857142855</v>
      </c>
      <c r="AA15" s="11">
        <f>[11]Março!$B$30</f>
        <v>27.761538461538461</v>
      </c>
      <c r="AB15" s="11">
        <f>[11]Março!$B$31</f>
        <v>27.446153846153848</v>
      </c>
      <c r="AC15" s="11">
        <f>[11]Março!$B$32</f>
        <v>28.12857142857143</v>
      </c>
      <c r="AD15" s="11">
        <f>[11]Março!$B$33</f>
        <v>28.153846153846153</v>
      </c>
      <c r="AE15" s="11">
        <f>[11]Março!$B$34</f>
        <v>28.453846153846158</v>
      </c>
      <c r="AF15" s="11">
        <f>[11]Março!$B$35</f>
        <v>26.799999999999997</v>
      </c>
      <c r="AG15" s="90">
        <f>AVERAGE(B15:AF15)</f>
        <v>26.370241161695144</v>
      </c>
      <c r="AK15" t="s">
        <v>47</v>
      </c>
    </row>
    <row r="16" spans="1:37" x14ac:dyDescent="0.2">
      <c r="A16" s="58" t="s">
        <v>168</v>
      </c>
      <c r="B16" s="11" t="str">
        <f>[12]Março!$B$5</f>
        <v>*</v>
      </c>
      <c r="C16" s="11" t="str">
        <f>[12]Março!$B$6</f>
        <v>*</v>
      </c>
      <c r="D16" s="11" t="str">
        <f>[12]Março!$B$7</f>
        <v>*</v>
      </c>
      <c r="E16" s="11" t="str">
        <f>[12]Março!$B$8</f>
        <v>*</v>
      </c>
      <c r="F16" s="11" t="str">
        <f>[12]Março!$B$9</f>
        <v>*</v>
      </c>
      <c r="G16" s="11" t="str">
        <f>[12]Março!$B$10</f>
        <v>*</v>
      </c>
      <c r="H16" s="11" t="str">
        <f>[12]Março!$B$11</f>
        <v>*</v>
      </c>
      <c r="I16" s="11" t="str">
        <f>[12]Março!$B$12</f>
        <v>*</v>
      </c>
      <c r="J16" s="11" t="str">
        <f>[12]Março!$B$13</f>
        <v>*</v>
      </c>
      <c r="K16" s="11" t="str">
        <f>[12]Março!$B$14</f>
        <v>*</v>
      </c>
      <c r="L16" s="11" t="str">
        <f>[12]Março!$B$15</f>
        <v>*</v>
      </c>
      <c r="M16" s="11" t="str">
        <f>[12]Março!$B$16</f>
        <v>*</v>
      </c>
      <c r="N16" s="11" t="str">
        <f>[12]Março!$B$17</f>
        <v>*</v>
      </c>
      <c r="O16" s="11" t="str">
        <f>[12]Março!$B$18</f>
        <v>*</v>
      </c>
      <c r="P16" s="11" t="str">
        <f>[12]Março!$B$19</f>
        <v>*</v>
      </c>
      <c r="Q16" s="11" t="str">
        <f>[12]Março!$B$20</f>
        <v>*</v>
      </c>
      <c r="R16" s="11" t="str">
        <f>[12]Março!$B$21</f>
        <v>*</v>
      </c>
      <c r="S16" s="11" t="str">
        <f>[12]Março!$B$22</f>
        <v>*</v>
      </c>
      <c r="T16" s="11" t="str">
        <f>[12]Março!$B$23</f>
        <v>*</v>
      </c>
      <c r="U16" s="11" t="str">
        <f>[12]Março!$B$24</f>
        <v>*</v>
      </c>
      <c r="V16" s="11" t="str">
        <f>[12]Março!$B$25</f>
        <v>*</v>
      </c>
      <c r="W16" s="11" t="str">
        <f>[12]Março!$B$26</f>
        <v>*</v>
      </c>
      <c r="X16" s="11" t="str">
        <f>[12]Março!$B$27</f>
        <v>*</v>
      </c>
      <c r="Y16" s="11" t="str">
        <f>[12]Março!$B$28</f>
        <v>*</v>
      </c>
      <c r="Z16" s="11" t="str">
        <f>[12]Março!$B$29</f>
        <v>*</v>
      </c>
      <c r="AA16" s="11" t="str">
        <f>[12]Março!$B$30</f>
        <v>*</v>
      </c>
      <c r="AB16" s="11" t="str">
        <f>[12]Março!$B$31</f>
        <v>*</v>
      </c>
      <c r="AC16" s="11" t="str">
        <f>[12]Março!$B$32</f>
        <v>*</v>
      </c>
      <c r="AD16" s="11" t="str">
        <f>[12]Março!$B$33</f>
        <v>*</v>
      </c>
      <c r="AE16" s="11" t="str">
        <f>[12]Março!$B$34</f>
        <v>*</v>
      </c>
      <c r="AF16" s="11" t="str">
        <f>[12]Março!$B$35</f>
        <v>*</v>
      </c>
      <c r="AG16" s="133" t="s">
        <v>226</v>
      </c>
      <c r="AK16" t="s">
        <v>47</v>
      </c>
    </row>
    <row r="17" spans="1:38" x14ac:dyDescent="0.2">
      <c r="A17" s="58" t="s">
        <v>2</v>
      </c>
      <c r="B17" s="11">
        <f>[13]Março!$B$5</f>
        <v>24.304166666666664</v>
      </c>
      <c r="C17" s="11">
        <f>[13]Março!$B$6</f>
        <v>25.762499999999992</v>
      </c>
      <c r="D17" s="11">
        <f>[13]Março!$B$7</f>
        <v>25.720833333333335</v>
      </c>
      <c r="E17" s="11">
        <f>[13]Março!$B$8</f>
        <v>26.904166666666665</v>
      </c>
      <c r="F17" s="11">
        <f>[13]Março!$B$9</f>
        <v>25.850000000000005</v>
      </c>
      <c r="G17" s="11">
        <f>[13]Março!$B$10</f>
        <v>25.087500000000002</v>
      </c>
      <c r="H17" s="11">
        <f>[13]Março!$B$11</f>
        <v>25.145833333333339</v>
      </c>
      <c r="I17" s="11">
        <f>[13]Março!$B$12</f>
        <v>25.787500000000005</v>
      </c>
      <c r="J17" s="11">
        <f>[13]Março!$B$13</f>
        <v>24.566666666666666</v>
      </c>
      <c r="K17" s="11">
        <f>[13]Março!$B$14</f>
        <v>23.912499999999998</v>
      </c>
      <c r="L17" s="11">
        <f>[13]Março!$B$15</f>
        <v>24.412499999999994</v>
      </c>
      <c r="M17" s="11">
        <f>[13]Março!$B$16</f>
        <v>24.529166666666665</v>
      </c>
      <c r="N17" s="11">
        <f>[13]Março!$B$17</f>
        <v>24.658333333333328</v>
      </c>
      <c r="O17" s="11">
        <f>[13]Março!$B$18</f>
        <v>24.504166666666663</v>
      </c>
      <c r="P17" s="11">
        <f>[13]Março!$B$19</f>
        <v>23.337499999999995</v>
      </c>
      <c r="Q17" s="11">
        <f>[13]Março!$B$20</f>
        <v>25.095833333333331</v>
      </c>
      <c r="R17" s="11">
        <f>[13]Março!$B$21</f>
        <v>25.754166666666666</v>
      </c>
      <c r="S17" s="11">
        <f>[13]Março!$B$22</f>
        <v>24.933333333333334</v>
      </c>
      <c r="T17" s="11">
        <f>[13]Março!$B$23</f>
        <v>25.454166666666666</v>
      </c>
      <c r="U17" s="11">
        <f>[13]Março!$B$24</f>
        <v>23.095833333333331</v>
      </c>
      <c r="V17" s="11">
        <f>[13]Março!$B$25</f>
        <v>20.55</v>
      </c>
      <c r="W17" s="11">
        <f>[13]Março!$B$26</f>
        <v>23.066666666666663</v>
      </c>
      <c r="X17" s="11">
        <f>[13]Março!$B$27</f>
        <v>25.104166666666668</v>
      </c>
      <c r="Y17" s="11">
        <f>[13]Março!$B$28</f>
        <v>25.604166666666661</v>
      </c>
      <c r="Z17" s="11">
        <f>[13]Março!$B$29</f>
        <v>25.320833333333336</v>
      </c>
      <c r="AA17" s="11">
        <f>[13]Março!$B$30</f>
        <v>26.158333333333335</v>
      </c>
      <c r="AB17" s="11">
        <f>[13]Março!$B$31</f>
        <v>25.858333333333331</v>
      </c>
      <c r="AC17" s="11">
        <f>[13]Março!$B$32</f>
        <v>26.474999999999998</v>
      </c>
      <c r="AD17" s="11">
        <f>[13]Março!$B$33</f>
        <v>26.633333333333329</v>
      </c>
      <c r="AE17" s="11">
        <f>[13]Março!$B$34</f>
        <v>27.037500000000009</v>
      </c>
      <c r="AF17" s="11">
        <f>[13]Março!$B$35</f>
        <v>26.616666666666664</v>
      </c>
      <c r="AG17" s="90">
        <f t="shared" ref="AG17:AG22" si="4">AVERAGE(B17:AF17)</f>
        <v>25.072311827956984</v>
      </c>
      <c r="AI17" s="12" t="s">
        <v>47</v>
      </c>
    </row>
    <row r="18" spans="1:38" x14ac:dyDescent="0.2">
      <c r="A18" s="58" t="s">
        <v>3</v>
      </c>
      <c r="B18" s="11">
        <f>[14]Março!$B$5</f>
        <v>24.700000000000003</v>
      </c>
      <c r="C18" s="11">
        <f>[14]Março!$B$6</f>
        <v>23.829166666666666</v>
      </c>
      <c r="D18" s="11">
        <f>[14]Março!$B$7</f>
        <v>23.729166666666668</v>
      </c>
      <c r="E18" s="11">
        <f>[14]Março!$B$8</f>
        <v>24.270833333333329</v>
      </c>
      <c r="F18" s="11">
        <f>[14]Março!$B$9</f>
        <v>25.887500000000003</v>
      </c>
      <c r="G18" s="11">
        <f>[14]Março!$B$10</f>
        <v>26.729166666666661</v>
      </c>
      <c r="H18" s="11">
        <f>[14]Março!$B$11</f>
        <v>26.004166666666666</v>
      </c>
      <c r="I18" s="11">
        <f>[14]Março!$B$12</f>
        <v>26.570833333333326</v>
      </c>
      <c r="J18" s="11">
        <f>[14]Março!$B$13</f>
        <v>25.779166666666665</v>
      </c>
      <c r="K18" s="11">
        <f>[14]Março!$B$14</f>
        <v>26.183333333333326</v>
      </c>
      <c r="L18" s="11">
        <f>[14]Março!$B$15</f>
        <v>26.562500000000004</v>
      </c>
      <c r="M18" s="11">
        <f>[14]Março!$B$16</f>
        <v>25.858333333333338</v>
      </c>
      <c r="N18" s="11">
        <f>[14]Março!$B$17</f>
        <v>24.612500000000001</v>
      </c>
      <c r="O18" s="11">
        <f>[14]Março!$B$18</f>
        <v>24.583333333333332</v>
      </c>
      <c r="P18" s="11">
        <f>[14]Março!$B$19</f>
        <v>25.208333333333329</v>
      </c>
      <c r="Q18" s="11">
        <f>[14]Março!$B$20</f>
        <v>25.508333333333329</v>
      </c>
      <c r="R18" s="11">
        <f>[14]Março!$B$21</f>
        <v>25.975000000000005</v>
      </c>
      <c r="S18" s="11">
        <f>[14]Março!$B$22</f>
        <v>24.708333333333329</v>
      </c>
      <c r="T18" s="11">
        <f>[14]Março!$B$23</f>
        <v>26.166666666666668</v>
      </c>
      <c r="U18" s="11">
        <f>[14]Março!$B$24</f>
        <v>24.954166666666669</v>
      </c>
      <c r="V18" s="11">
        <f>[14]Março!$B$25</f>
        <v>22.795833333333338</v>
      </c>
      <c r="W18" s="11">
        <f>[14]Março!$B$26</f>
        <v>23.091666666666669</v>
      </c>
      <c r="X18" s="11">
        <f>[14]Março!$B$27</f>
        <v>24.320833333333336</v>
      </c>
      <c r="Y18" s="11">
        <f>[14]Março!$B$28</f>
        <v>25.354166666666661</v>
      </c>
      <c r="Z18" s="11">
        <f>[14]Março!$B$29</f>
        <v>26.062499999999996</v>
      </c>
      <c r="AA18" s="11">
        <f>[14]Março!$B$30</f>
        <v>25.941666666666674</v>
      </c>
      <c r="AB18" s="11">
        <f>[14]Março!$B$31</f>
        <v>26.2</v>
      </c>
      <c r="AC18" s="11">
        <f>[14]Março!$B$32</f>
        <v>25.620833333333326</v>
      </c>
      <c r="AD18" s="11">
        <f>[14]Março!$B$33</f>
        <v>25.999999999999996</v>
      </c>
      <c r="AE18" s="11">
        <f>[14]Março!$B$34</f>
        <v>26.291666666666668</v>
      </c>
      <c r="AF18" s="11">
        <f>[14]Março!$B$35</f>
        <v>25.408333333333331</v>
      </c>
      <c r="AG18" s="90">
        <f>AVERAGE(B18:AF18)</f>
        <v>25.319623655913979</v>
      </c>
      <c r="AH18" s="12" t="s">
        <v>47</v>
      </c>
      <c r="AI18" s="12" t="s">
        <v>47</v>
      </c>
      <c r="AL18" t="s">
        <v>47</v>
      </c>
    </row>
    <row r="19" spans="1:38" x14ac:dyDescent="0.2">
      <c r="A19" s="58" t="s">
        <v>4</v>
      </c>
      <c r="B19" s="11">
        <f>[15]Março!$B$5</f>
        <v>22.6875</v>
      </c>
      <c r="C19" s="11">
        <f>[15]Março!$B$6</f>
        <v>23.120833333333337</v>
      </c>
      <c r="D19" s="11">
        <f>[15]Março!$B$7</f>
        <v>21.950000000000003</v>
      </c>
      <c r="E19" s="11">
        <f>[15]Março!$B$8</f>
        <v>23.041666666666661</v>
      </c>
      <c r="F19" s="11">
        <f>[15]Março!$B$9</f>
        <v>23.112499999999994</v>
      </c>
      <c r="G19" s="11">
        <f>[15]Março!$B$10</f>
        <v>24.083333333333339</v>
      </c>
      <c r="H19" s="11">
        <f>[15]Março!$B$11</f>
        <v>23.470833333333331</v>
      </c>
      <c r="I19" s="11">
        <f>[15]Março!$B$12</f>
        <v>24.137500000000003</v>
      </c>
      <c r="J19" s="11">
        <f>[15]Março!$B$13</f>
        <v>23.904166666666669</v>
      </c>
      <c r="K19" s="11">
        <f>[15]Março!$B$14</f>
        <v>23.716666666666669</v>
      </c>
      <c r="L19" s="11">
        <f>[15]Março!$B$15</f>
        <v>24.349999999999994</v>
      </c>
      <c r="M19" s="11">
        <f>[15]Março!$B$16</f>
        <v>23.370833333333326</v>
      </c>
      <c r="N19" s="11">
        <f>[15]Março!$B$17</f>
        <v>22.525000000000002</v>
      </c>
      <c r="O19" s="11">
        <f>[15]Março!$B$18</f>
        <v>22.824999999999999</v>
      </c>
      <c r="P19" s="11">
        <f>[15]Março!$B$19</f>
        <v>22.958333333333329</v>
      </c>
      <c r="Q19" s="11">
        <f>[15]Março!$B$20</f>
        <v>23.337500000000002</v>
      </c>
      <c r="R19" s="11">
        <f>[15]Março!$B$21</f>
        <v>23.783333333333331</v>
      </c>
      <c r="S19" s="11">
        <f>[15]Março!$B$22</f>
        <v>23.483333333333334</v>
      </c>
      <c r="T19" s="11">
        <f>[15]Março!$B$23</f>
        <v>24.629166666666666</v>
      </c>
      <c r="U19" s="11">
        <f>[15]Março!$B$24</f>
        <v>23.858333333333338</v>
      </c>
      <c r="V19" s="11">
        <f>[15]Março!$B$25</f>
        <v>20.266666666666669</v>
      </c>
      <c r="W19" s="11">
        <f>[15]Março!$B$26</f>
        <v>21.212500000000002</v>
      </c>
      <c r="X19" s="11">
        <f>[15]Março!$B$27</f>
        <v>22.470833333333331</v>
      </c>
      <c r="Y19" s="11">
        <f>[15]Março!$B$28</f>
        <v>24.116666666666664</v>
      </c>
      <c r="Z19" s="11">
        <f>[15]Março!$B$29</f>
        <v>24.629166666666666</v>
      </c>
      <c r="AA19" s="11">
        <f>[15]Março!$B$30</f>
        <v>25.158333333333328</v>
      </c>
      <c r="AB19" s="11">
        <f>[15]Março!$B$31</f>
        <v>24.825000000000003</v>
      </c>
      <c r="AC19" s="11">
        <f>[15]Março!$B$32</f>
        <v>23.524999999999995</v>
      </c>
      <c r="AD19" s="11">
        <f>[15]Março!$B$33</f>
        <v>24.362500000000001</v>
      </c>
      <c r="AE19" s="11">
        <f>[15]Março!$B$34</f>
        <v>24.945833333333336</v>
      </c>
      <c r="AF19" s="11">
        <f>[15]Março!$B$35</f>
        <v>25.074999999999999</v>
      </c>
      <c r="AG19" s="90">
        <f t="shared" si="4"/>
        <v>23.513978494623657</v>
      </c>
      <c r="AH19" t="s">
        <v>47</v>
      </c>
      <c r="AI19" s="12" t="s">
        <v>47</v>
      </c>
      <c r="AK19" t="s">
        <v>47</v>
      </c>
    </row>
    <row r="20" spans="1:38" x14ac:dyDescent="0.2">
      <c r="A20" s="58" t="s">
        <v>5</v>
      </c>
      <c r="B20" s="11">
        <f>[16]Março!$B$5</f>
        <v>28.030434782608697</v>
      </c>
      <c r="C20" s="11">
        <f>[16]Março!$B$6</f>
        <v>29.247826086956525</v>
      </c>
      <c r="D20" s="11">
        <f>[16]Março!$B$7</f>
        <v>28.662499999999998</v>
      </c>
      <c r="E20" s="11">
        <f>[16]Março!$B$8</f>
        <v>29.295833333333324</v>
      </c>
      <c r="F20" s="11">
        <f>[16]Março!$B$9</f>
        <v>29.654166666666665</v>
      </c>
      <c r="G20" s="11">
        <f>[16]Março!$B$10</f>
        <v>29.139130434782604</v>
      </c>
      <c r="H20" s="11">
        <f>[16]Março!$B$11</f>
        <v>29.299999999999994</v>
      </c>
      <c r="I20" s="11">
        <f>[16]Março!$B$12</f>
        <v>29.6875</v>
      </c>
      <c r="J20" s="11">
        <f>[16]Março!$B$13</f>
        <v>26.854166666666661</v>
      </c>
      <c r="K20" s="11">
        <f>[16]Março!$B$14</f>
        <v>25.370833333333337</v>
      </c>
      <c r="L20" s="11">
        <f>[16]Março!$B$15</f>
        <v>27.4375</v>
      </c>
      <c r="M20" s="11">
        <f>[16]Março!$B$16</f>
        <v>27.583333333333343</v>
      </c>
      <c r="N20" s="11">
        <f>[16]Março!$B$17</f>
        <v>27.720833333333335</v>
      </c>
      <c r="O20" s="11">
        <f>[16]Março!$B$18</f>
        <v>27.820833333333329</v>
      </c>
      <c r="P20" s="11">
        <f>[16]Março!$B$19</f>
        <v>27.165217391304346</v>
      </c>
      <c r="Q20" s="11">
        <f>[16]Março!$B$20</f>
        <v>26.662499999999998</v>
      </c>
      <c r="R20" s="11">
        <f>[16]Março!$B$21</f>
        <v>27.365217391304352</v>
      </c>
      <c r="S20" s="11">
        <f>[16]Março!$B$22</f>
        <v>28.7</v>
      </c>
      <c r="T20" s="11">
        <f>[16]Março!$B$23</f>
        <v>28.64782608695652</v>
      </c>
      <c r="U20" s="11">
        <f>[16]Março!$B$24</f>
        <v>27.012499999999992</v>
      </c>
      <c r="V20" s="11">
        <f>[16]Março!$B$25</f>
        <v>23.858333333333331</v>
      </c>
      <c r="W20" s="11">
        <f>[16]Março!$B$26</f>
        <v>24.895833333333332</v>
      </c>
      <c r="X20" s="11">
        <f>[16]Março!$B$27</f>
        <v>27.954166666666666</v>
      </c>
      <c r="Y20" s="11">
        <f>[16]Março!$B$28</f>
        <v>28.258333333333329</v>
      </c>
      <c r="Z20" s="11">
        <f>[16]Março!$B$29</f>
        <v>28.829166666666666</v>
      </c>
      <c r="AA20" s="11">
        <f>[16]Março!$B$30</f>
        <v>29.220833333333328</v>
      </c>
      <c r="AB20" s="11">
        <f>[16]Março!$B$31</f>
        <v>29.004166666666674</v>
      </c>
      <c r="AC20" s="11">
        <f>[16]Março!$B$32</f>
        <v>27.837500000000006</v>
      </c>
      <c r="AD20" s="11">
        <f>[16]Março!$B$33</f>
        <v>28.783333333333331</v>
      </c>
      <c r="AE20" s="11">
        <f>[16]Março!$B$34</f>
        <v>28.158333333333331</v>
      </c>
      <c r="AF20" s="11">
        <f>[16]Março!$B$35</f>
        <v>29.512500000000003</v>
      </c>
      <c r="AG20" s="90">
        <f t="shared" si="4"/>
        <v>27.989375876577839</v>
      </c>
      <c r="AH20" s="12" t="s">
        <v>47</v>
      </c>
      <c r="AI20" s="12" t="s">
        <v>47</v>
      </c>
    </row>
    <row r="21" spans="1:38" x14ac:dyDescent="0.2">
      <c r="A21" s="58" t="s">
        <v>43</v>
      </c>
      <c r="B21" s="11">
        <f>[17]Março!$B$5</f>
        <v>23.308333333333334</v>
      </c>
      <c r="C21" s="11">
        <f>[17]Março!$B$6</f>
        <v>22.462499999999995</v>
      </c>
      <c r="D21" s="11">
        <f>[17]Março!$B$7</f>
        <v>22.3125</v>
      </c>
      <c r="E21" s="11">
        <f>[17]Março!$B$8</f>
        <v>24.091666666666669</v>
      </c>
      <c r="F21" s="11">
        <f>[17]Março!$B$9</f>
        <v>23.704166666666669</v>
      </c>
      <c r="G21" s="11">
        <f>[17]Março!$B$10</f>
        <v>23.833333333333332</v>
      </c>
      <c r="H21" s="11">
        <f>[17]Março!$B$11</f>
        <v>23.954166666666669</v>
      </c>
      <c r="I21" s="11">
        <f>[17]Março!$B$12</f>
        <v>25.020833333333329</v>
      </c>
      <c r="J21" s="11">
        <f>[17]Março!$B$13</f>
        <v>23.733333333333324</v>
      </c>
      <c r="K21" s="11">
        <f>[17]Março!$B$14</f>
        <v>23.858333333333334</v>
      </c>
      <c r="L21" s="11">
        <f>[17]Março!$B$15</f>
        <v>23.833333333333329</v>
      </c>
      <c r="M21" s="11">
        <f>[17]Março!$B$16</f>
        <v>23.883333333333329</v>
      </c>
      <c r="N21" s="11">
        <f>[17]Março!$B$17</f>
        <v>23.86666666666666</v>
      </c>
      <c r="O21" s="11">
        <f>[17]Março!$B$18</f>
        <v>24.329166666666666</v>
      </c>
      <c r="P21" s="11">
        <f>[17]Março!$B$19</f>
        <v>23.483333333333331</v>
      </c>
      <c r="Q21" s="11">
        <f>[17]Março!$B$20</f>
        <v>23.912499999999998</v>
      </c>
      <c r="R21" s="11">
        <f>[17]Março!$B$21</f>
        <v>24.650000000000002</v>
      </c>
      <c r="S21" s="11">
        <f>[17]Março!$B$22</f>
        <v>23.995833333333334</v>
      </c>
      <c r="T21" s="11">
        <f>[17]Março!$B$23</f>
        <v>25.012500000000006</v>
      </c>
      <c r="U21" s="11">
        <f>[17]Março!$B$24</f>
        <v>24.483333333333331</v>
      </c>
      <c r="V21" s="11">
        <f>[17]Março!$B$25</f>
        <v>21.269565217391303</v>
      </c>
      <c r="W21" s="11">
        <f>[17]Março!$B$26</f>
        <v>22.204166666666666</v>
      </c>
      <c r="X21" s="11">
        <f>[17]Março!$B$27</f>
        <v>23.141666666666666</v>
      </c>
      <c r="Y21" s="11">
        <f>[17]Março!$B$28</f>
        <v>24.504166666666666</v>
      </c>
      <c r="Z21" s="11">
        <f>[17]Março!$B$29</f>
        <v>25.479166666666671</v>
      </c>
      <c r="AA21" s="11">
        <f>[17]Março!$B$30</f>
        <v>25.516666666666662</v>
      </c>
      <c r="AB21" s="11">
        <f>[17]Março!$B$31</f>
        <v>24.337499999999991</v>
      </c>
      <c r="AC21" s="11">
        <f>[17]Março!$B$32</f>
        <v>24.112500000000001</v>
      </c>
      <c r="AD21" s="11">
        <f>[17]Março!$B$33</f>
        <v>25.412499999999998</v>
      </c>
      <c r="AE21" s="11">
        <f>[17]Março!$B$34</f>
        <v>25.591666666666669</v>
      </c>
      <c r="AF21" s="11">
        <f>[17]Março!$B$35</f>
        <v>25.370833333333334</v>
      </c>
      <c r="AG21" s="90">
        <f>AVERAGE(B21:AF21)</f>
        <v>24.021598877980363</v>
      </c>
      <c r="AI21" s="12" t="s">
        <v>47</v>
      </c>
      <c r="AJ21" t="s">
        <v>47</v>
      </c>
      <c r="AK21" t="s">
        <v>47</v>
      </c>
    </row>
    <row r="22" spans="1:38" x14ac:dyDescent="0.2">
      <c r="A22" s="58" t="s">
        <v>6</v>
      </c>
      <c r="B22" s="11">
        <f>[18]Março!$B$5</f>
        <v>25.830434782608702</v>
      </c>
      <c r="C22" s="11">
        <f>[18]Março!$B$6</f>
        <v>26.229166666666671</v>
      </c>
      <c r="D22" s="11">
        <f>[18]Março!$B$7</f>
        <v>26.274999999999995</v>
      </c>
      <c r="E22" s="11">
        <f>[18]Março!$B$8</f>
        <v>26.183333333333337</v>
      </c>
      <c r="F22" s="11">
        <f>[18]Março!$B$9</f>
        <v>25.658333333333331</v>
      </c>
      <c r="G22" s="11">
        <f>[18]Março!$B$10</f>
        <v>25.745833333333326</v>
      </c>
      <c r="H22" s="11">
        <f>[18]Março!$B$11</f>
        <v>26.829166666666669</v>
      </c>
      <c r="I22" s="11">
        <f>[18]Março!$B$12</f>
        <v>27.687500000000004</v>
      </c>
      <c r="J22" s="11">
        <f>[18]Março!$B$13</f>
        <v>26.524999999999995</v>
      </c>
      <c r="K22" s="11">
        <f>[18]Março!$B$14</f>
        <v>25.175000000000001</v>
      </c>
      <c r="L22" s="11">
        <f>[18]Março!$B$15</f>
        <v>26.583333333333339</v>
      </c>
      <c r="M22" s="11">
        <f>[18]Março!$B$16</f>
        <v>27.200000000000003</v>
      </c>
      <c r="N22" s="11">
        <f>[18]Março!$B$17</f>
        <v>26.400000000000002</v>
      </c>
      <c r="O22" s="11">
        <f>[18]Março!$B$18</f>
        <v>26.049999999999997</v>
      </c>
      <c r="P22" s="11">
        <f>[18]Março!$B$19</f>
        <v>24.987500000000001</v>
      </c>
      <c r="Q22" s="11">
        <f>[18]Março!$B$20</f>
        <v>26.295833333333338</v>
      </c>
      <c r="R22" s="11">
        <f>[18]Março!$B$21</f>
        <v>27.543478260869566</v>
      </c>
      <c r="S22" s="11">
        <f>[18]Março!$B$22</f>
        <v>26.756521739130434</v>
      </c>
      <c r="T22" s="11">
        <f>[18]Março!$B$23</f>
        <v>27.234782608695649</v>
      </c>
      <c r="U22" s="11">
        <f>[18]Março!$B$24</f>
        <v>25.782608695652169</v>
      </c>
      <c r="V22" s="11">
        <f>[18]Março!$B$25</f>
        <v>23.775000000000002</v>
      </c>
      <c r="W22" s="11">
        <f>[18]Março!$B$26</f>
        <v>24.750000000000004</v>
      </c>
      <c r="X22" s="11">
        <f>[18]Março!$B$27</f>
        <v>26.058333333333337</v>
      </c>
      <c r="Y22" s="11">
        <f>[18]Março!$B$28</f>
        <v>26.437499999999996</v>
      </c>
      <c r="Z22" s="11">
        <f>[18]Março!$B$29</f>
        <v>26.070833333333336</v>
      </c>
      <c r="AA22" s="11">
        <f>[18]Março!$B$30</f>
        <v>27.479166666666668</v>
      </c>
      <c r="AB22" s="11">
        <f>[18]Março!$B$31</f>
        <v>26.608333333333334</v>
      </c>
      <c r="AC22" s="11">
        <f>[18]Março!$B$32</f>
        <v>26.175000000000001</v>
      </c>
      <c r="AD22" s="11">
        <f>[18]Março!$B$33</f>
        <v>27.712499999999991</v>
      </c>
      <c r="AE22" s="11">
        <f>[18]Março!$B$34</f>
        <v>27.720833333333328</v>
      </c>
      <c r="AF22" s="11">
        <f>[18]Março!$B$35</f>
        <v>27.154166666666665</v>
      </c>
      <c r="AG22" s="90">
        <f t="shared" si="4"/>
        <v>26.352080411407194</v>
      </c>
      <c r="AH22" t="s">
        <v>47</v>
      </c>
      <c r="AJ22" t="s">
        <v>47</v>
      </c>
      <c r="AK22" t="s">
        <v>47</v>
      </c>
    </row>
    <row r="23" spans="1:38" x14ac:dyDescent="0.2">
      <c r="A23" s="58" t="s">
        <v>7</v>
      </c>
      <c r="B23" s="11">
        <f>[19]Março!$B$5</f>
        <v>25.0625</v>
      </c>
      <c r="C23" s="11">
        <f>[19]Março!$B$6</f>
        <v>27.020833333333332</v>
      </c>
      <c r="D23" s="11">
        <f>[19]Março!$B$7</f>
        <v>27.833333333333332</v>
      </c>
      <c r="E23" s="11">
        <f>[19]Março!$B$8</f>
        <v>27.629166666666663</v>
      </c>
      <c r="F23" s="11">
        <f>[19]Março!$B$9</f>
        <v>27.108333333333334</v>
      </c>
      <c r="G23" s="11">
        <f>[19]Março!$B$10</f>
        <v>26.099999999999998</v>
      </c>
      <c r="H23" s="11">
        <f>[19]Março!$B$11</f>
        <v>26.3125</v>
      </c>
      <c r="I23" s="11">
        <f>[19]Março!$B$12</f>
        <v>27.416666666666661</v>
      </c>
      <c r="J23" s="11">
        <f>[19]Março!$B$13</f>
        <v>25.045833333333334</v>
      </c>
      <c r="K23" s="11">
        <f>[19]Março!$B$14</f>
        <v>24.033333333333335</v>
      </c>
      <c r="L23" s="11">
        <f>[19]Março!$B$15</f>
        <v>23.766666666666666</v>
      </c>
      <c r="M23" s="11">
        <f>[19]Março!$B$16</f>
        <v>24.395000000000003</v>
      </c>
      <c r="N23" s="11">
        <f>[19]Março!$B$17</f>
        <v>23.662499999999998</v>
      </c>
      <c r="O23" s="11">
        <f>[19]Março!$B$18</f>
        <v>24.283333333333335</v>
      </c>
      <c r="P23" s="11">
        <f>[19]Março!$B$19</f>
        <v>23.412500000000005</v>
      </c>
      <c r="Q23" s="11">
        <f>[19]Março!$B$20</f>
        <v>23.150000000000006</v>
      </c>
      <c r="R23" s="11">
        <f>[19]Março!$B$21</f>
        <v>23.179166666666664</v>
      </c>
      <c r="S23" s="11">
        <f>[19]Março!$B$22</f>
        <v>23.244999999999997</v>
      </c>
      <c r="T23" s="11">
        <f>[19]Março!$B$23</f>
        <v>24.331578947368421</v>
      </c>
      <c r="U23" s="11">
        <f>[19]Março!$B$24</f>
        <v>21.557894736842105</v>
      </c>
      <c r="V23" s="11">
        <f>[19]Março!$B$25</f>
        <v>22.958333333333329</v>
      </c>
      <c r="W23" s="11">
        <f>[19]Março!$B$26</f>
        <v>23.504166666666663</v>
      </c>
      <c r="X23" s="11">
        <f>[19]Março!$B$27</f>
        <v>24.441666666666663</v>
      </c>
      <c r="Y23" s="11">
        <f>[19]Março!$B$28</f>
        <v>25.470833333333328</v>
      </c>
      <c r="Z23" s="11">
        <f>[19]Março!$B$29</f>
        <v>26.170833333333334</v>
      </c>
      <c r="AA23" s="11">
        <f>[19]Março!$B$30</f>
        <v>25.783333333333335</v>
      </c>
      <c r="AB23" s="11">
        <f>[19]Março!$B$31</f>
        <v>24.862499999999997</v>
      </c>
      <c r="AC23" s="11">
        <f>[19]Março!$B$32</f>
        <v>25.620833333333337</v>
      </c>
      <c r="AD23" s="11">
        <f>[19]Março!$B$33</f>
        <v>26.045833333333331</v>
      </c>
      <c r="AE23" s="11">
        <f>[19]Março!$B$34</f>
        <v>25.954166666666666</v>
      </c>
      <c r="AF23" s="11">
        <f>[19]Março!$B$35</f>
        <v>24.995833333333334</v>
      </c>
      <c r="AG23" s="90">
        <f>AVERAGE(B23:AF23)</f>
        <v>24.979176570458407</v>
      </c>
      <c r="AI23" t="s">
        <v>47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[20]Março!$B$5</f>
        <v>*</v>
      </c>
      <c r="C24" s="11" t="str">
        <f>[20]Março!$B$6</f>
        <v>*</v>
      </c>
      <c r="D24" s="11" t="str">
        <f>[20]Março!$B$7</f>
        <v>*</v>
      </c>
      <c r="E24" s="11" t="str">
        <f>[20]Março!$B$8</f>
        <v>*</v>
      </c>
      <c r="F24" s="11" t="str">
        <f>[20]Março!$B$9</f>
        <v>*</v>
      </c>
      <c r="G24" s="11" t="str">
        <f>[20]Março!$B$10</f>
        <v>*</v>
      </c>
      <c r="H24" s="11" t="str">
        <f>[20]Março!$B$11</f>
        <v>*</v>
      </c>
      <c r="I24" s="11" t="str">
        <f>[20]Março!$B$12</f>
        <v>*</v>
      </c>
      <c r="J24" s="11" t="str">
        <f>[20]Março!$B$13</f>
        <v>*</v>
      </c>
      <c r="K24" s="11" t="str">
        <f>[20]Março!$B$14</f>
        <v>*</v>
      </c>
      <c r="L24" s="11" t="str">
        <f>[20]Março!$B$15</f>
        <v>*</v>
      </c>
      <c r="M24" s="11" t="str">
        <f>[20]Março!$B$16</f>
        <v>*</v>
      </c>
      <c r="N24" s="11" t="str">
        <f>[20]Março!$B$17</f>
        <v>*</v>
      </c>
      <c r="O24" s="11" t="str">
        <f>[20]Março!$B$18</f>
        <v>*</v>
      </c>
      <c r="P24" s="11" t="str">
        <f>[20]Março!$B$19</f>
        <v>*</v>
      </c>
      <c r="Q24" s="11" t="str">
        <f>[20]Março!$B$20</f>
        <v>*</v>
      </c>
      <c r="R24" s="11" t="str">
        <f>[20]Março!$B$21</f>
        <v>*</v>
      </c>
      <c r="S24" s="11" t="str">
        <f>[20]Março!$B$22</f>
        <v>*</v>
      </c>
      <c r="T24" s="11" t="str">
        <f>[20]Março!$B$23</f>
        <v>*</v>
      </c>
      <c r="U24" s="11" t="str">
        <f>[20]Março!$B$24</f>
        <v>*</v>
      </c>
      <c r="V24" s="11" t="str">
        <f>[20]Março!$B$25</f>
        <v>*</v>
      </c>
      <c r="W24" s="11" t="str">
        <f>[20]Março!$B$26</f>
        <v>*</v>
      </c>
      <c r="X24" s="11" t="str">
        <f>[20]Março!$B$27</f>
        <v>*</v>
      </c>
      <c r="Y24" s="11" t="str">
        <f>[20]Março!$B$28</f>
        <v>*</v>
      </c>
      <c r="Z24" s="11" t="str">
        <f>[20]Março!$B$29</f>
        <v>*</v>
      </c>
      <c r="AA24" s="11" t="str">
        <f>[20]Março!$B$30</f>
        <v>*</v>
      </c>
      <c r="AB24" s="11" t="str">
        <f>[20]Março!$B$31</f>
        <v>*</v>
      </c>
      <c r="AC24" s="11" t="str">
        <f>[20]Março!$B$32</f>
        <v>*</v>
      </c>
      <c r="AD24" s="11" t="str">
        <f>[20]Março!$B$33</f>
        <v>*</v>
      </c>
      <c r="AE24" s="11" t="str">
        <f>[20]Março!$B$34</f>
        <v>*</v>
      </c>
      <c r="AF24" s="11" t="str">
        <f>[20]Março!$B$35</f>
        <v>*</v>
      </c>
      <c r="AG24" s="133" t="s">
        <v>226</v>
      </c>
      <c r="AI24" s="12" t="s">
        <v>47</v>
      </c>
      <c r="AJ24" t="s">
        <v>47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[21]Março!$B$5</f>
        <v>23.849999999999998</v>
      </c>
      <c r="C25" s="11">
        <f>[21]Março!$B$6</f>
        <v>25.566666666666659</v>
      </c>
      <c r="D25" s="11">
        <f>[21]Março!$B$7</f>
        <v>24.629166666666674</v>
      </c>
      <c r="E25" s="11">
        <f>[21]Março!$B$8</f>
        <v>27.479166666666661</v>
      </c>
      <c r="F25" s="11">
        <f>[21]Março!$B$9</f>
        <v>27.441666666666674</v>
      </c>
      <c r="G25" s="11">
        <f>[21]Março!$B$10</f>
        <v>26.783333333333331</v>
      </c>
      <c r="H25" s="11">
        <f>[21]Março!$B$11</f>
        <v>26.008333333333329</v>
      </c>
      <c r="I25" s="11">
        <f>[21]Março!$B$12</f>
        <v>26.666666666666661</v>
      </c>
      <c r="J25" s="11">
        <f>[21]Março!$B$13</f>
        <v>23.787499999999998</v>
      </c>
      <c r="K25" s="11">
        <f>[21]Março!$B$14</f>
        <v>24.258333333333336</v>
      </c>
      <c r="L25" s="11">
        <f>[21]Março!$B$15</f>
        <v>24.570833333333336</v>
      </c>
      <c r="M25" s="11">
        <f>[21]Março!$B$16</f>
        <v>24.854166666666671</v>
      </c>
      <c r="N25" s="11">
        <f>[21]Março!$B$17</f>
        <v>23.324999999999999</v>
      </c>
      <c r="O25" s="11">
        <f>[21]Março!$B$18</f>
        <v>23.799999999999997</v>
      </c>
      <c r="P25" s="11">
        <f>[21]Março!$B$19</f>
        <v>24.854166666666668</v>
      </c>
      <c r="Q25" s="11">
        <f>[21]Março!$B$20</f>
        <v>23.575000000000003</v>
      </c>
      <c r="R25" s="11">
        <f>[21]Março!$B$21</f>
        <v>22.808333333333334</v>
      </c>
      <c r="S25" s="11">
        <f>[21]Março!$B$22</f>
        <v>24.320833333333329</v>
      </c>
      <c r="T25" s="11">
        <f>[21]Março!$B$23</f>
        <v>23.55</v>
      </c>
      <c r="U25" s="11">
        <f>[21]Março!$B$24</f>
        <v>22.275000000000002</v>
      </c>
      <c r="V25" s="11">
        <f>[21]Março!$B$25</f>
        <v>21.845833333333331</v>
      </c>
      <c r="W25" s="11">
        <f>[21]Março!$B$26</f>
        <v>23.591666666666665</v>
      </c>
      <c r="X25" s="11">
        <f>[21]Março!$B$27</f>
        <v>23.933333333333334</v>
      </c>
      <c r="Y25" s="11">
        <f>[21]Março!$B$28</f>
        <v>24.799999999999997</v>
      </c>
      <c r="Z25" s="11">
        <f>[21]Março!$B$29</f>
        <v>24.516666666666666</v>
      </c>
      <c r="AA25" s="11">
        <f>[21]Março!$B$30</f>
        <v>24.029166666666669</v>
      </c>
      <c r="AB25" s="11">
        <f>[21]Março!$B$31</f>
        <v>24.008333333333329</v>
      </c>
      <c r="AC25" s="11">
        <f>[21]Março!$B$32</f>
        <v>24.729166666666668</v>
      </c>
      <c r="AD25" s="11">
        <f>[21]Março!$B$33</f>
        <v>25.829166666666676</v>
      </c>
      <c r="AE25" s="11">
        <f>[21]Março!$B$34</f>
        <v>25.558333333333334</v>
      </c>
      <c r="AF25" s="11">
        <f>[21]Março!$B$35</f>
        <v>23.420833333333334</v>
      </c>
      <c r="AG25" s="90">
        <f>AVERAGE(B25:AF25)</f>
        <v>24.537634408602145</v>
      </c>
      <c r="AH25" s="12" t="s">
        <v>47</v>
      </c>
      <c r="AI25" s="12" t="s">
        <v>47</v>
      </c>
      <c r="AJ25" t="s">
        <v>47</v>
      </c>
    </row>
    <row r="26" spans="1:38" x14ac:dyDescent="0.2">
      <c r="A26" s="58" t="s">
        <v>171</v>
      </c>
      <c r="B26" s="11">
        <f>[22]Março!$B$5</f>
        <v>25.866666666666664</v>
      </c>
      <c r="C26" s="11">
        <f>[22]Março!$B$6</f>
        <v>27.425000000000001</v>
      </c>
      <c r="D26" s="11">
        <f>[22]Março!$B$7</f>
        <v>26.825000000000003</v>
      </c>
      <c r="E26" s="11">
        <f>[22]Março!$B$8</f>
        <v>27.837499999999995</v>
      </c>
      <c r="F26" s="11">
        <f>[22]Março!$B$9</f>
        <v>27.745833333333326</v>
      </c>
      <c r="G26" s="11">
        <f>[22]Março!$B$10</f>
        <v>26.137499999999999</v>
      </c>
      <c r="H26" s="11">
        <f>[22]Março!$B$11</f>
        <v>26.991666666666664</v>
      </c>
      <c r="I26" s="11">
        <f>[22]Março!$B$12</f>
        <v>27.737500000000001</v>
      </c>
      <c r="J26" s="11">
        <f>[22]Março!$B$13</f>
        <v>26.483333333333331</v>
      </c>
      <c r="K26" s="11">
        <f>[22]Março!$B$14</f>
        <v>25.612499999999997</v>
      </c>
      <c r="L26" s="11">
        <f>[22]Março!$B$15</f>
        <v>25.762499999999999</v>
      </c>
      <c r="M26" s="11">
        <f>[22]Março!$B$16</f>
        <v>24.387499999999999</v>
      </c>
      <c r="N26" s="11">
        <f>[22]Março!$B$17</f>
        <v>24.254166666666666</v>
      </c>
      <c r="O26" s="11">
        <f>[22]Março!$B$18</f>
        <v>24.875000000000004</v>
      </c>
      <c r="P26" s="11">
        <f>[22]Março!$B$19</f>
        <v>24.212500000000006</v>
      </c>
      <c r="Q26" s="11">
        <f>[22]Março!$B$20</f>
        <v>24.083333333333329</v>
      </c>
      <c r="R26" s="11">
        <f>[22]Março!$B$21</f>
        <v>24.258333333333326</v>
      </c>
      <c r="S26" s="11">
        <f>[22]Março!$B$22</f>
        <v>23.350000000000005</v>
      </c>
      <c r="T26" s="11">
        <f>[22]Março!$B$23</f>
        <v>23.850000000000005</v>
      </c>
      <c r="U26" s="11">
        <f>[22]Março!$B$24</f>
        <v>21.766666666666669</v>
      </c>
      <c r="V26" s="11">
        <f>[22]Março!$B$25</f>
        <v>21.924999999999997</v>
      </c>
      <c r="W26" s="11">
        <f>[22]Março!$B$26</f>
        <v>24.462500000000006</v>
      </c>
      <c r="X26" s="11">
        <f>[22]Março!$B$27</f>
        <v>25.224999999999998</v>
      </c>
      <c r="Y26" s="11">
        <f>[22]Março!$B$28</f>
        <v>25.712500000000006</v>
      </c>
      <c r="Z26" s="11">
        <f>[22]Março!$B$29</f>
        <v>26.412500000000005</v>
      </c>
      <c r="AA26" s="11">
        <f>[22]Março!$B$30</f>
        <v>27.675000000000001</v>
      </c>
      <c r="AB26" s="11">
        <f>[22]Março!$B$31</f>
        <v>26.854166666666668</v>
      </c>
      <c r="AC26" s="11">
        <f>[22]Março!$B$32</f>
        <v>27.079166666666666</v>
      </c>
      <c r="AD26" s="11">
        <f>[22]Março!$B$33</f>
        <v>26.366666666666664</v>
      </c>
      <c r="AE26" s="11">
        <f>[22]Março!$B$34</f>
        <v>25.95</v>
      </c>
      <c r="AF26" s="11">
        <f>[22]Março!$B$35</f>
        <v>25.079166666666669</v>
      </c>
      <c r="AG26" s="90">
        <f>AVERAGE(B26:AF26)</f>
        <v>25.554973118279566</v>
      </c>
      <c r="AI26" s="12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[23]Março!$B$5</f>
        <v>25.266666666666666</v>
      </c>
      <c r="C27" s="11">
        <f>[23]Março!$B$6</f>
        <v>26.324999999999999</v>
      </c>
      <c r="D27" s="11">
        <f>[23]Março!$B$7</f>
        <v>25.99166666666666</v>
      </c>
      <c r="E27" s="11">
        <f>[23]Março!$B$8</f>
        <v>26.908333333333335</v>
      </c>
      <c r="F27" s="11">
        <f>[23]Março!$B$9</f>
        <v>27.012500000000003</v>
      </c>
      <c r="G27" s="11">
        <f>[23]Março!$B$10</f>
        <v>25.870833333333326</v>
      </c>
      <c r="H27" s="11">
        <f>[23]Março!$B$11</f>
        <v>25.837499999999995</v>
      </c>
      <c r="I27" s="11">
        <f>[23]Março!$B$12</f>
        <v>26.733333333333334</v>
      </c>
      <c r="J27" s="11">
        <f>[23]Março!$B$13</f>
        <v>24.095833333333331</v>
      </c>
      <c r="K27" s="11">
        <f>[23]Março!$B$14</f>
        <v>25.637499999999999</v>
      </c>
      <c r="L27" s="11">
        <f>[23]Março!$B$15</f>
        <v>25.158333333333335</v>
      </c>
      <c r="M27" s="11">
        <f>[23]Março!$B$16</f>
        <v>24.820833333333329</v>
      </c>
      <c r="N27" s="11">
        <f>[23]Março!$B$17</f>
        <v>22.737500000000001</v>
      </c>
      <c r="O27" s="11">
        <f>[23]Março!$B$18</f>
        <v>22.933333333333326</v>
      </c>
      <c r="P27" s="11">
        <f>[23]Março!$B$19</f>
        <v>24.691666666666666</v>
      </c>
      <c r="Q27" s="11">
        <f>[23]Março!$B$20</f>
        <v>23.887499999999999</v>
      </c>
      <c r="R27" s="11">
        <f>[23]Março!$B$21</f>
        <v>22.924999999999994</v>
      </c>
      <c r="S27" s="11">
        <f>[23]Março!$B$22</f>
        <v>23.974999999999998</v>
      </c>
      <c r="T27" s="11">
        <f>[23]Março!$B$23</f>
        <v>23.779166666666669</v>
      </c>
      <c r="U27" s="11">
        <f>[23]Março!$B$24</f>
        <v>22.074999999999999</v>
      </c>
      <c r="V27" s="11">
        <f>[23]Março!$B$25</f>
        <v>22.466666666666669</v>
      </c>
      <c r="W27" s="11">
        <f>[23]Março!$B$26</f>
        <v>23.762499999999999</v>
      </c>
      <c r="X27" s="11">
        <f>[23]Março!$B$27</f>
        <v>24.304166666666664</v>
      </c>
      <c r="Y27" s="11">
        <f>[23]Março!$B$28</f>
        <v>25.345833333333335</v>
      </c>
      <c r="Z27" s="11">
        <f>[23]Março!$B$29</f>
        <v>25.462500000000002</v>
      </c>
      <c r="AA27" s="11">
        <f>[23]Março!$B$30</f>
        <v>25.183333333333334</v>
      </c>
      <c r="AB27" s="11">
        <f>[23]Março!$B$31</f>
        <v>24.599999999999994</v>
      </c>
      <c r="AC27" s="11">
        <f>[23]Março!$B$32</f>
        <v>25.191666666666666</v>
      </c>
      <c r="AD27" s="11">
        <f>[23]Março!$B$33</f>
        <v>25.125</v>
      </c>
      <c r="AE27" s="11">
        <f>[23]Março!$B$34</f>
        <v>24.654166666666669</v>
      </c>
      <c r="AF27" s="11">
        <f>[23]Março!$B$35</f>
        <v>23.637500000000003</v>
      </c>
      <c r="AG27" s="90">
        <f t="shared" ref="AG27" si="5">AVERAGE(B27:AF27)</f>
        <v>24.722446236559144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[24]Março!$B$5</f>
        <v>26.212500000000002</v>
      </c>
      <c r="C28" s="11">
        <f>[24]Março!$B$6</f>
        <v>27.462500000000002</v>
      </c>
      <c r="D28" s="11">
        <f>[24]Março!$B$7</f>
        <v>28.033333333333335</v>
      </c>
      <c r="E28" s="11">
        <f>[24]Março!$B$8</f>
        <v>27.254166666666666</v>
      </c>
      <c r="F28" s="11">
        <f>[24]Março!$B$9</f>
        <v>27.083333333333332</v>
      </c>
      <c r="G28" s="11">
        <f>[24]Março!$B$10</f>
        <v>26.562500000000004</v>
      </c>
      <c r="H28" s="11">
        <f>[24]Março!$B$11</f>
        <v>25.633333333333329</v>
      </c>
      <c r="I28" s="11">
        <f>[24]Março!$B$12</f>
        <v>27.116666666666671</v>
      </c>
      <c r="J28" s="11">
        <f>[24]Março!$B$13</f>
        <v>24.937499999999996</v>
      </c>
      <c r="K28" s="11">
        <f>[24]Março!$B$14</f>
        <v>25.858333333333338</v>
      </c>
      <c r="L28" s="11">
        <f>[24]Março!$B$15</f>
        <v>26.370833333333334</v>
      </c>
      <c r="M28" s="11">
        <f>[24]Março!$B$16</f>
        <v>25.7</v>
      </c>
      <c r="N28" s="11">
        <f>[24]Março!$B$17</f>
        <v>24.104166666666668</v>
      </c>
      <c r="O28" s="11">
        <f>[24]Março!$B$18</f>
        <v>24.316666666666666</v>
      </c>
      <c r="P28" s="11">
        <f>[24]Março!$B$19</f>
        <v>24</v>
      </c>
      <c r="Q28" s="11">
        <f>[24]Março!$B$20</f>
        <v>24.033333333333335</v>
      </c>
      <c r="R28" s="11">
        <f>[24]Março!$B$21</f>
        <v>24.545833333333331</v>
      </c>
      <c r="S28" s="11">
        <f>[24]Março!$B$22</f>
        <v>22.929166666666664</v>
      </c>
      <c r="T28" s="11">
        <f>[24]Março!$B$23</f>
        <v>24.575000000000003</v>
      </c>
      <c r="U28" s="11">
        <f>[24]Março!$B$24</f>
        <v>22.154166666666665</v>
      </c>
      <c r="V28" s="11">
        <f>[24]Março!$B$25</f>
        <v>22.395833333333339</v>
      </c>
      <c r="W28" s="11">
        <f>[24]Março!$B$26</f>
        <v>23.560869565217391</v>
      </c>
      <c r="X28" s="11">
        <f>[24]Março!$B$27</f>
        <v>24.987500000000001</v>
      </c>
      <c r="Y28" s="11">
        <f>[24]Março!$B$28</f>
        <v>26.154166666666665</v>
      </c>
      <c r="Z28" s="11">
        <f>[24]Março!$B$29</f>
        <v>27.191666666666666</v>
      </c>
      <c r="AA28" s="11">
        <f>[24]Março!$B$30</f>
        <v>27.108333333333338</v>
      </c>
      <c r="AB28" s="11">
        <f>[24]Março!$B$31</f>
        <v>26.287499999999994</v>
      </c>
      <c r="AC28" s="11">
        <f>[24]Março!$B$32</f>
        <v>26.913043478260871</v>
      </c>
      <c r="AD28" s="11">
        <f>[24]Março!$B$33</f>
        <v>26.133333333333336</v>
      </c>
      <c r="AE28" s="11">
        <f>[24]Março!$B$34</f>
        <v>25.708333333333332</v>
      </c>
      <c r="AF28" s="11">
        <f>[24]Março!$B$35</f>
        <v>25.666666666666668</v>
      </c>
      <c r="AG28" s="90">
        <f t="shared" ref="AG28:AG33" si="6">AVERAGE(B28:AF28)</f>
        <v>25.515825151940163</v>
      </c>
      <c r="AH28" t="s">
        <v>47</v>
      </c>
      <c r="AJ28" t="s">
        <v>47</v>
      </c>
      <c r="AK28" t="s">
        <v>47</v>
      </c>
    </row>
    <row r="29" spans="1:38" x14ac:dyDescent="0.2">
      <c r="A29" s="58" t="s">
        <v>42</v>
      </c>
      <c r="B29" s="11">
        <f>[25]Março!$B$5</f>
        <v>26.150000000000002</v>
      </c>
      <c r="C29" s="11">
        <f>[25]Março!$B$6</f>
        <v>27.549999999999997</v>
      </c>
      <c r="D29" s="11">
        <f>[25]Março!$B$7</f>
        <v>27.641666666666669</v>
      </c>
      <c r="E29" s="11">
        <f>[25]Março!$B$8</f>
        <v>27.608333333333331</v>
      </c>
      <c r="F29" s="11">
        <f>[25]Março!$B$9</f>
        <v>28.375</v>
      </c>
      <c r="G29" s="11">
        <f>[25]Março!$B$10</f>
        <v>27.999999999999996</v>
      </c>
      <c r="H29" s="11">
        <f>[25]Março!$B$11</f>
        <v>27.817391304347819</v>
      </c>
      <c r="I29" s="11">
        <f>[25]Março!$B$12</f>
        <v>28.858333333333334</v>
      </c>
      <c r="J29" s="11">
        <f>[25]Março!$B$13</f>
        <v>24.349999999999998</v>
      </c>
      <c r="K29" s="11">
        <f>[25]Março!$B$14</f>
        <v>24.495833333333337</v>
      </c>
      <c r="L29" s="11">
        <f>[25]Março!$B$15</f>
        <v>25.349999999999998</v>
      </c>
      <c r="M29" s="11">
        <f>[25]Março!$B$16</f>
        <v>25.562499999999989</v>
      </c>
      <c r="N29" s="11">
        <f>[25]Março!$B$17</f>
        <v>25.329166666666666</v>
      </c>
      <c r="O29" s="11">
        <f>[25]Março!$B$18</f>
        <v>24.962500000000002</v>
      </c>
      <c r="P29" s="11">
        <f>[25]Março!$B$19</f>
        <v>24.341666666666669</v>
      </c>
      <c r="Q29" s="11">
        <f>[25]Março!$B$20</f>
        <v>24.870833333333334</v>
      </c>
      <c r="R29" s="11">
        <f>[25]Março!$B$21</f>
        <v>26.008333333333336</v>
      </c>
      <c r="S29" s="11">
        <f>[25]Março!$B$22</f>
        <v>24.058333333333337</v>
      </c>
      <c r="T29" s="11">
        <f>[25]Março!$B$23</f>
        <v>24.633333333333329</v>
      </c>
      <c r="U29" s="11">
        <f>[25]Março!$B$24</f>
        <v>22.875000000000004</v>
      </c>
      <c r="V29" s="11">
        <f>[25]Março!$B$25</f>
        <v>23.624999999999996</v>
      </c>
      <c r="W29" s="11">
        <f>[25]Março!$B$26</f>
        <v>25.00833333333334</v>
      </c>
      <c r="X29" s="11">
        <f>[25]Março!$B$27</f>
        <v>27.008333333333329</v>
      </c>
      <c r="Y29" s="11">
        <f>[25]Março!$B$28</f>
        <v>26.845833333333335</v>
      </c>
      <c r="Z29" s="11">
        <f>[25]Março!$B$29</f>
        <v>26.61304347826087</v>
      </c>
      <c r="AA29" s="11">
        <f>[25]Março!$B$30</f>
        <v>27.400000000000006</v>
      </c>
      <c r="AB29" s="11">
        <f>[25]Março!$B$31</f>
        <v>27.05</v>
      </c>
      <c r="AC29" s="11">
        <f>[25]Março!$B$32</f>
        <v>26.462500000000006</v>
      </c>
      <c r="AD29" s="11">
        <f>[25]Março!$B$33</f>
        <v>27.420833333333334</v>
      </c>
      <c r="AE29" s="11">
        <f>[25]Março!$B$34</f>
        <v>27.833333333333332</v>
      </c>
      <c r="AF29" s="11">
        <f>[25]Março!$B$35</f>
        <v>27.341666666666669</v>
      </c>
      <c r="AG29" s="90">
        <f t="shared" si="6"/>
        <v>26.175712949976624</v>
      </c>
      <c r="AI29" s="12" t="s">
        <v>47</v>
      </c>
    </row>
    <row r="30" spans="1:38" x14ac:dyDescent="0.2">
      <c r="A30" s="58" t="s">
        <v>10</v>
      </c>
      <c r="B30" s="11">
        <f>[26]Março!$B$5</f>
        <v>25.341666666666669</v>
      </c>
      <c r="C30" s="11">
        <f>[26]Março!$B$6</f>
        <v>26.929166666666671</v>
      </c>
      <c r="D30" s="11">
        <f>[26]Março!$B$7</f>
        <v>26.587500000000002</v>
      </c>
      <c r="E30" s="11">
        <f>[26]Março!$B$8</f>
        <v>27.679166666666664</v>
      </c>
      <c r="F30" s="11">
        <f>[26]Março!$B$9</f>
        <v>27.054166666666671</v>
      </c>
      <c r="G30" s="11">
        <f>[26]Março!$B$10</f>
        <v>27.350000000000005</v>
      </c>
      <c r="H30" s="11">
        <f>[26]Março!$B$11</f>
        <v>27.25833333333334</v>
      </c>
      <c r="I30" s="11">
        <f>[26]Março!$B$12</f>
        <v>27.779166666666669</v>
      </c>
      <c r="J30" s="11">
        <f>[26]Março!$B$13</f>
        <v>25.141666666666666</v>
      </c>
      <c r="K30" s="11">
        <f>[26]Março!$B$14</f>
        <v>24.924999999999997</v>
      </c>
      <c r="L30" s="11">
        <f>[26]Março!$B$15</f>
        <v>25.058333333333326</v>
      </c>
      <c r="M30" s="11">
        <f>[26]Março!$B$16</f>
        <v>24.920833333333334</v>
      </c>
      <c r="N30" s="11">
        <f>[26]Março!$B$17</f>
        <v>24.279166666666665</v>
      </c>
      <c r="O30" s="11">
        <f>[26]Março!$B$18</f>
        <v>24.212500000000002</v>
      </c>
      <c r="P30" s="11">
        <f>[26]Março!$B$19</f>
        <v>24.287499999999998</v>
      </c>
      <c r="Q30" s="11">
        <f>[26]Março!$B$20</f>
        <v>22.816666666666666</v>
      </c>
      <c r="R30" s="11">
        <f>[26]Março!$B$21</f>
        <v>22.604166666666661</v>
      </c>
      <c r="S30" s="11">
        <f>[26]Março!$B$22</f>
        <v>23.770833333333332</v>
      </c>
      <c r="T30" s="11">
        <f>[26]Março!$B$23</f>
        <v>24.262500000000003</v>
      </c>
      <c r="U30" s="11">
        <f>[26]Março!$B$24</f>
        <v>21.787499999999998</v>
      </c>
      <c r="V30" s="11">
        <f>[26]Março!$B$25</f>
        <v>21.754166666666663</v>
      </c>
      <c r="W30" s="11">
        <f>[26]Março!$B$26</f>
        <v>23.912500000000005</v>
      </c>
      <c r="X30" s="11">
        <f>[26]Março!$B$27</f>
        <v>24.508333333333336</v>
      </c>
      <c r="Y30" s="11">
        <f>[26]Março!$B$28</f>
        <v>25.379166666666666</v>
      </c>
      <c r="Z30" s="11">
        <f>[26]Março!$B$29</f>
        <v>25.729166666666668</v>
      </c>
      <c r="AA30" s="11">
        <f>[26]Março!$B$30</f>
        <v>26.049999999999997</v>
      </c>
      <c r="AB30" s="11">
        <f>[26]Março!$B$31</f>
        <v>25.291666666666668</v>
      </c>
      <c r="AC30" s="11">
        <f>[26]Março!$B$32</f>
        <v>25.654166666666665</v>
      </c>
      <c r="AD30" s="11">
        <f>[26]Março!$B$33</f>
        <v>26.120833333333334</v>
      </c>
      <c r="AE30" s="11">
        <f>[26]Março!$B$34</f>
        <v>25.612499999999997</v>
      </c>
      <c r="AF30" s="11">
        <f>[26]Março!$B$35</f>
        <v>24.94583333333334</v>
      </c>
      <c r="AG30" s="90">
        <f t="shared" si="6"/>
        <v>25.129166666666659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[27]Março!$B$5</f>
        <v>24.979166666666668</v>
      </c>
      <c r="C31" s="11">
        <f>[27]Março!$B$6</f>
        <v>26.395833333333339</v>
      </c>
      <c r="D31" s="11">
        <f>[27]Março!$B$7</f>
        <v>26.862499999999997</v>
      </c>
      <c r="E31" s="11">
        <f>[27]Março!$B$8</f>
        <v>27.229166666666668</v>
      </c>
      <c r="F31" s="11">
        <f>[27]Março!$B$9</f>
        <v>26.899999999999995</v>
      </c>
      <c r="G31" s="11">
        <f>[27]Março!$B$10</f>
        <v>26.070833333333329</v>
      </c>
      <c r="H31" s="11">
        <f>[27]Março!$B$11</f>
        <v>26.429166666666664</v>
      </c>
      <c r="I31" s="11">
        <f>[27]Março!$B$12</f>
        <v>27.383333333333329</v>
      </c>
      <c r="J31" s="11">
        <f>[27]Março!$B$13</f>
        <v>24.391666666666669</v>
      </c>
      <c r="K31" s="11">
        <f>[27]Março!$B$14</f>
        <v>23.583333333333332</v>
      </c>
      <c r="L31" s="11">
        <f>[27]Março!$B$15</f>
        <v>24.091666666666669</v>
      </c>
      <c r="M31" s="11">
        <f>[27]Março!$B$16</f>
        <v>23.375000000000004</v>
      </c>
      <c r="N31" s="11">
        <f>[27]Março!$B$17</f>
        <v>24.029166666666665</v>
      </c>
      <c r="O31" s="11">
        <f>[27]Março!$B$18</f>
        <v>24.504166666666663</v>
      </c>
      <c r="P31" s="11">
        <f>[27]Março!$B$19</f>
        <v>23.695833333333336</v>
      </c>
      <c r="Q31" s="11">
        <f>[27]Março!$B$20</f>
        <v>22.258333333333336</v>
      </c>
      <c r="R31" s="11">
        <f>[27]Março!$B$21</f>
        <v>22.349999999999998</v>
      </c>
      <c r="S31" s="11">
        <f>[27]Março!$B$22</f>
        <v>23.395833333333339</v>
      </c>
      <c r="T31" s="11">
        <f>[27]Março!$B$23</f>
        <v>24.258333333333329</v>
      </c>
      <c r="U31" s="11">
        <f>[27]Março!$B$24</f>
        <v>21.645833333333332</v>
      </c>
      <c r="V31" s="11">
        <f>[27]Março!$B$25</f>
        <v>21.287500000000001</v>
      </c>
      <c r="W31" s="11">
        <f>[27]Março!$B$26</f>
        <v>22.933333333333334</v>
      </c>
      <c r="X31" s="11">
        <f>[27]Março!$B$27</f>
        <v>24.037499999999998</v>
      </c>
      <c r="Y31" s="11">
        <f>[27]Março!$B$28</f>
        <v>24.633333333333329</v>
      </c>
      <c r="Z31" s="11">
        <f>[27]Março!$B$29</f>
        <v>24.612500000000001</v>
      </c>
      <c r="AA31" s="11">
        <f>[27]Março!$B$30</f>
        <v>25.599999999999994</v>
      </c>
      <c r="AB31" s="11">
        <f>[27]Março!$B$31</f>
        <v>24.391666666666666</v>
      </c>
      <c r="AC31" s="11">
        <f>[27]Março!$B$32</f>
        <v>24.775000000000002</v>
      </c>
      <c r="AD31" s="11">
        <f>[27]Março!$B$33</f>
        <v>25.3</v>
      </c>
      <c r="AE31" s="11">
        <f>[27]Março!$B$34</f>
        <v>24.995833333333334</v>
      </c>
      <c r="AF31" s="11">
        <f>[27]Março!$B$35</f>
        <v>23.695833333333336</v>
      </c>
      <c r="AG31" s="90">
        <f t="shared" si="6"/>
        <v>24.51908602150537</v>
      </c>
      <c r="AH31" s="12" t="s">
        <v>47</v>
      </c>
    </row>
    <row r="32" spans="1:38" x14ac:dyDescent="0.2">
      <c r="A32" s="58" t="s">
        <v>11</v>
      </c>
      <c r="B32" s="11">
        <f>[28]Março!$B$5</f>
        <v>25.020833333333332</v>
      </c>
      <c r="C32" s="11">
        <f>[28]Março!$B$6</f>
        <v>26.441666666666663</v>
      </c>
      <c r="D32" s="11">
        <f>[28]Março!$B$7</f>
        <v>26.133333333333329</v>
      </c>
      <c r="E32" s="11">
        <f>[28]Março!$B$8</f>
        <v>26.708333333333332</v>
      </c>
      <c r="F32" s="11">
        <f>[28]Março!$B$9</f>
        <v>25.308333333333334</v>
      </c>
      <c r="G32" s="11">
        <f>[28]Março!$B$10</f>
        <v>24.825000000000003</v>
      </c>
      <c r="H32" s="11">
        <f>[28]Março!$B$11</f>
        <v>26.2</v>
      </c>
      <c r="I32" s="11">
        <f>[28]Março!$B$12</f>
        <v>27.108333333333334</v>
      </c>
      <c r="J32" s="11">
        <f>[28]Março!$B$13</f>
        <v>25.449999999999992</v>
      </c>
      <c r="K32" s="11">
        <f>[28]Março!$B$14</f>
        <v>25.120833333333337</v>
      </c>
      <c r="L32" s="11">
        <f>[28]Março!$B$15</f>
        <v>24.183333333333334</v>
      </c>
      <c r="M32" s="11">
        <f>[28]Março!$B$16</f>
        <v>23.941666666666674</v>
      </c>
      <c r="N32" s="11">
        <f>[28]Março!$B$17</f>
        <v>24.125</v>
      </c>
      <c r="O32" s="11">
        <f>[28]Março!$B$18</f>
        <v>25.112500000000001</v>
      </c>
      <c r="P32" s="11">
        <f>[28]Março!$B$19</f>
        <v>23.791666666666671</v>
      </c>
      <c r="Q32" s="11">
        <f>[28]Março!$B$20</f>
        <v>24.016666666666669</v>
      </c>
      <c r="R32" s="11">
        <f>[28]Março!$B$21</f>
        <v>24.679166666666664</v>
      </c>
      <c r="S32" s="11">
        <f>[28]Março!$B$22</f>
        <v>22.987499999999997</v>
      </c>
      <c r="T32" s="11">
        <f>[28]Março!$B$23</f>
        <v>23.783333333333331</v>
      </c>
      <c r="U32" s="11">
        <f>[28]Março!$B$24</f>
        <v>21.791666666666668</v>
      </c>
      <c r="V32" s="11">
        <f>[28]Março!$B$25</f>
        <v>21.858333333333334</v>
      </c>
      <c r="W32" s="11">
        <f>[28]Março!$B$26</f>
        <v>23.354166666666668</v>
      </c>
      <c r="X32" s="11">
        <f>[28]Março!$B$27</f>
        <v>23.954166666666666</v>
      </c>
      <c r="Y32" s="11">
        <f>[28]Março!$B$28</f>
        <v>24.408333333333335</v>
      </c>
      <c r="Z32" s="11">
        <f>[28]Março!$B$29</f>
        <v>24.100000000000005</v>
      </c>
      <c r="AA32" s="11">
        <f>[28]Março!$B$30</f>
        <v>25.820833333333336</v>
      </c>
      <c r="AB32" s="11">
        <f>[28]Março!$B$31</f>
        <v>25.858333333333334</v>
      </c>
      <c r="AC32" s="11">
        <f>[28]Março!$B$32</f>
        <v>26.462500000000002</v>
      </c>
      <c r="AD32" s="11">
        <f>[28]Março!$B$33</f>
        <v>25.883333333333336</v>
      </c>
      <c r="AE32" s="11">
        <f>[28]Março!$B$34</f>
        <v>25.775000000000006</v>
      </c>
      <c r="AF32" s="11">
        <f>[28]Março!$B$35</f>
        <v>25.004166666666674</v>
      </c>
      <c r="AG32" s="90">
        <f t="shared" si="6"/>
        <v>24.813172043010749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[29]Março!$B$5</f>
        <v>27.22608695652174</v>
      </c>
      <c r="C33" s="11">
        <f>[29]Março!$B$6</f>
        <v>27.470833333333335</v>
      </c>
      <c r="D33" s="11">
        <f>[29]Março!$B$7</f>
        <v>27.265217391304351</v>
      </c>
      <c r="E33" s="11">
        <f>[29]Março!$B$8</f>
        <v>27.787499999999998</v>
      </c>
      <c r="F33" s="11">
        <f>[29]Março!$B$9</f>
        <v>28.487500000000001</v>
      </c>
      <c r="G33" s="11">
        <f>[29]Março!$B$10</f>
        <v>27.483333333333331</v>
      </c>
      <c r="H33" s="11">
        <f>[29]Março!$B$11</f>
        <v>27.533333333333331</v>
      </c>
      <c r="I33" s="11">
        <f>[29]Março!$B$12</f>
        <v>28.612499999999997</v>
      </c>
      <c r="J33" s="11">
        <f>[29]Março!$B$13</f>
        <v>24.070833333333336</v>
      </c>
      <c r="K33" s="11">
        <f>[29]Março!$B$14</f>
        <v>25.333333333333332</v>
      </c>
      <c r="L33" s="11">
        <f>[29]Março!$B$15</f>
        <v>26.387499999999999</v>
      </c>
      <c r="M33" s="11">
        <f>[29]Março!$B$16</f>
        <v>26.266666666666701</v>
      </c>
      <c r="N33" s="11">
        <f>[29]Março!$B$17</f>
        <v>26.437499999999996</v>
      </c>
      <c r="O33" s="11">
        <f>[29]Março!$B$18</f>
        <v>27.283333333333335</v>
      </c>
      <c r="P33" s="11">
        <f>[29]Março!$B$19</f>
        <v>25.124999999999996</v>
      </c>
      <c r="Q33" s="11">
        <f>[29]Março!$B$20</f>
        <v>26.820833333333329</v>
      </c>
      <c r="R33" s="11">
        <f>[29]Março!$B$21</f>
        <v>26.882608695652177</v>
      </c>
      <c r="S33" s="11">
        <f>[29]Março!$B$22</f>
        <v>25.295652173913048</v>
      </c>
      <c r="T33" s="11">
        <f>[29]Março!$B$23</f>
        <v>26.504347826086956</v>
      </c>
      <c r="U33" s="11">
        <f>[29]Março!$B$24</f>
        <v>24.212499999999995</v>
      </c>
      <c r="V33" s="11">
        <f>[29]Março!$B$25</f>
        <v>24.037499999999998</v>
      </c>
      <c r="W33" s="11">
        <f>[29]Março!$B$26</f>
        <v>25.404166666666669</v>
      </c>
      <c r="X33" s="11">
        <f>[29]Março!$B$27</f>
        <v>26.562500000000004</v>
      </c>
      <c r="Y33" s="11">
        <f>[29]Março!$B$28</f>
        <v>26.816666666666663</v>
      </c>
      <c r="Z33" s="11">
        <f>[29]Março!$B$29</f>
        <v>26.270833333333329</v>
      </c>
      <c r="AA33" s="11">
        <f>[29]Março!$B$30</f>
        <v>27.045833333333331</v>
      </c>
      <c r="AB33" s="11">
        <f>[29]Março!$B$31</f>
        <v>27.129166666666666</v>
      </c>
      <c r="AC33" s="11">
        <f>[29]Março!$B$32</f>
        <v>26.849999999999998</v>
      </c>
      <c r="AD33" s="11">
        <f>[29]Março!$B$33</f>
        <v>28.024999999999995</v>
      </c>
      <c r="AE33" s="11">
        <f>[29]Março!$B$34</f>
        <v>28.208333333333332</v>
      </c>
      <c r="AF33" s="11">
        <f>[29]Março!$B$35</f>
        <v>27.979166666666668</v>
      </c>
      <c r="AG33" s="90">
        <f t="shared" si="6"/>
        <v>26.67147031323049</v>
      </c>
      <c r="AJ33" s="5" t="s">
        <v>47</v>
      </c>
      <c r="AK33" s="5" t="s">
        <v>47</v>
      </c>
    </row>
    <row r="34" spans="1:38" x14ac:dyDescent="0.2">
      <c r="A34" s="58" t="s">
        <v>13</v>
      </c>
      <c r="B34" s="11">
        <f>[30]Março!$B$5</f>
        <v>26.891666666666669</v>
      </c>
      <c r="C34" s="11">
        <f>[30]Março!$B$6</f>
        <v>26.845833333333335</v>
      </c>
      <c r="D34" s="11">
        <f>[30]Março!$B$7</f>
        <v>26.850000000000009</v>
      </c>
      <c r="E34" s="11">
        <f>[30]Março!$B$8</f>
        <v>28.083333333333339</v>
      </c>
      <c r="F34" s="11">
        <f>[30]Março!$B$9</f>
        <v>28.808333333333334</v>
      </c>
      <c r="G34" s="11">
        <f>[30]Março!$B$10</f>
        <v>28.141666666666669</v>
      </c>
      <c r="H34" s="11">
        <f>[30]Março!$B$11</f>
        <v>28.691666666666674</v>
      </c>
      <c r="I34" s="11">
        <f>[30]Março!$B$12</f>
        <v>29.058333333333337</v>
      </c>
      <c r="J34" s="11">
        <f>[30]Março!$B$13</f>
        <v>25.579166666666662</v>
      </c>
      <c r="K34" s="11">
        <f>[30]Março!$B$14</f>
        <v>25.333333333333332</v>
      </c>
      <c r="L34" s="11">
        <f>[30]Março!$B$15</f>
        <v>27.004166666666663</v>
      </c>
      <c r="M34" s="11">
        <f>[30]Março!$B$16</f>
        <v>25.766666666666666</v>
      </c>
      <c r="N34" s="11">
        <f>[30]Março!$B$17</f>
        <v>27.554166666666674</v>
      </c>
      <c r="O34" s="11">
        <f>[30]Março!$B$18</f>
        <v>26.862499999999997</v>
      </c>
      <c r="P34" s="11">
        <f>[30]Março!$B$19</f>
        <v>25.541666666666671</v>
      </c>
      <c r="Q34" s="11">
        <f>[30]Março!$B$20</f>
        <v>26.695833333333329</v>
      </c>
      <c r="R34" s="11">
        <f>[30]Março!$B$21</f>
        <v>28.054166666666664</v>
      </c>
      <c r="S34" s="11">
        <f>[30]Março!$B$22</f>
        <v>28.262500000000006</v>
      </c>
      <c r="T34" s="11">
        <f>[30]Março!$B$23</f>
        <v>28.549999999999997</v>
      </c>
      <c r="U34" s="11">
        <f>[30]Março!$B$24</f>
        <v>26.470833333333331</v>
      </c>
      <c r="V34" s="11">
        <f>[30]Março!$B$25</f>
        <v>24.362499999999997</v>
      </c>
      <c r="W34" s="11">
        <f>[30]Março!$B$26</f>
        <v>25.283333333333331</v>
      </c>
      <c r="X34" s="11">
        <f>[30]Março!$B$27</f>
        <v>26.754166666666663</v>
      </c>
      <c r="Y34" s="11">
        <f>[30]Março!$B$28</f>
        <v>26.908333333333335</v>
      </c>
      <c r="Z34" s="11">
        <f>[30]Março!$B$29</f>
        <v>26.937499999999996</v>
      </c>
      <c r="AA34" s="11">
        <f>[30]Março!$B$30</f>
        <v>27.220833333333331</v>
      </c>
      <c r="AB34" s="11">
        <f>[30]Março!$B$31</f>
        <v>28.014285714285712</v>
      </c>
      <c r="AC34" s="11">
        <f>[30]Março!$B$32</f>
        <v>28.458823529411763</v>
      </c>
      <c r="AD34" s="11">
        <f>[30]Março!$B$33</f>
        <v>29.381250000000001</v>
      </c>
      <c r="AE34" s="11">
        <f>[30]Março!$B$34</f>
        <v>28.811764705882354</v>
      </c>
      <c r="AF34" s="11">
        <f>[30]Março!$B$35</f>
        <v>29.81666666666667</v>
      </c>
      <c r="AG34" s="90">
        <f t="shared" ref="AG34:AG35" si="7">AVERAGE(B34:AF34)</f>
        <v>27.322428729556339</v>
      </c>
      <c r="AJ34" t="s">
        <v>47</v>
      </c>
      <c r="AL34" t="s">
        <v>47</v>
      </c>
    </row>
    <row r="35" spans="1:38" x14ac:dyDescent="0.2">
      <c r="A35" s="58" t="s">
        <v>173</v>
      </c>
      <c r="B35" s="11">
        <f>[31]Março!$B$5</f>
        <v>25.841666666666669</v>
      </c>
      <c r="C35" s="11">
        <f>[31]Março!$B$6</f>
        <v>27.425000000000001</v>
      </c>
      <c r="D35" s="11">
        <f>[31]Março!$B$7</f>
        <v>26.895833333333329</v>
      </c>
      <c r="E35" s="11">
        <f>[31]Março!$B$8</f>
        <v>27.245833333333334</v>
      </c>
      <c r="F35" s="11">
        <f>[31]Março!$B$9</f>
        <v>26.612500000000001</v>
      </c>
      <c r="G35" s="11">
        <f>[31]Março!$B$10</f>
        <v>25.841666666666669</v>
      </c>
      <c r="H35" s="11">
        <f>[31]Março!$B$11</f>
        <v>26.008333333333336</v>
      </c>
      <c r="I35" s="11">
        <f>[31]Março!$B$12</f>
        <v>26.983333333333334</v>
      </c>
      <c r="J35" s="11">
        <f>[31]Março!$B$13</f>
        <v>25.979166666666661</v>
      </c>
      <c r="K35" s="11">
        <f>[31]Março!$B$14</f>
        <v>25.720833333333335</v>
      </c>
      <c r="L35" s="11">
        <f>[31]Março!$B$15</f>
        <v>25.895833333333332</v>
      </c>
      <c r="M35" s="11">
        <f>[31]Março!$B$16</f>
        <v>24.887499999999999</v>
      </c>
      <c r="N35" s="11">
        <f>[31]Março!$B$17</f>
        <v>24.995833333333334</v>
      </c>
      <c r="O35" s="11">
        <f>[31]Março!$B$18</f>
        <v>25.733333333333331</v>
      </c>
      <c r="P35" s="11">
        <f>[31]Março!$B$19</f>
        <v>24.066666666666666</v>
      </c>
      <c r="Q35" s="11">
        <f>[31]Março!$B$20</f>
        <v>24.665217391304349</v>
      </c>
      <c r="R35" s="11">
        <f>[31]Março!$B$21</f>
        <v>25.745833333333334</v>
      </c>
      <c r="S35" s="11">
        <f>[31]Março!$B$22</f>
        <v>24.287499999999998</v>
      </c>
      <c r="T35" s="11">
        <f>[31]Março!$B$23</f>
        <v>26.165217391304346</v>
      </c>
      <c r="U35" s="11">
        <f>[31]Março!$B$24</f>
        <v>23.422727272727272</v>
      </c>
      <c r="V35" s="11">
        <f>[31]Março!$B$25</f>
        <v>21.5</v>
      </c>
      <c r="W35" s="11">
        <f>[31]Março!$B$26</f>
        <v>24.09090909090909</v>
      </c>
      <c r="X35" s="11">
        <f>[31]Março!$B$27</f>
        <v>26.200000000000006</v>
      </c>
      <c r="Y35" s="11">
        <f>[31]Março!$B$28</f>
        <v>26.868421052631579</v>
      </c>
      <c r="Z35" s="11">
        <f>[31]Março!$B$29</f>
        <v>27.394444444444442</v>
      </c>
      <c r="AA35" s="11">
        <f>[31]Março!$B$30</f>
        <v>26.522222222222226</v>
      </c>
      <c r="AB35" s="11">
        <f>[31]Março!$B$31</f>
        <v>27.394117647058827</v>
      </c>
      <c r="AC35" s="11">
        <f>[31]Março!$B$32</f>
        <v>28.875</v>
      </c>
      <c r="AD35" s="11">
        <f>[31]Março!$B$33</f>
        <v>27.911764705882351</v>
      </c>
      <c r="AE35" s="11">
        <f>[31]Março!$B$34</f>
        <v>28.181249999999999</v>
      </c>
      <c r="AF35" s="11">
        <f>[31]Março!$B$35</f>
        <v>27.150000000000002</v>
      </c>
      <c r="AG35" s="90">
        <f t="shared" si="7"/>
        <v>26.016385738230682</v>
      </c>
      <c r="AK35" t="s">
        <v>47</v>
      </c>
    </row>
    <row r="36" spans="1:38" x14ac:dyDescent="0.2">
      <c r="A36" s="58" t="s">
        <v>144</v>
      </c>
      <c r="B36" s="11" t="str">
        <f>[32]Março!$B$5</f>
        <v>*</v>
      </c>
      <c r="C36" s="11" t="str">
        <f>[32]Março!$B$6</f>
        <v>*</v>
      </c>
      <c r="D36" s="11" t="str">
        <f>[32]Março!$B$7</f>
        <v>*</v>
      </c>
      <c r="E36" s="11" t="str">
        <f>[32]Março!$B$8</f>
        <v>*</v>
      </c>
      <c r="F36" s="11" t="str">
        <f>[32]Março!$B$9</f>
        <v>*</v>
      </c>
      <c r="G36" s="11" t="str">
        <f>[32]Março!$B$10</f>
        <v>*</v>
      </c>
      <c r="H36" s="11" t="str">
        <f>[32]Março!$B$11</f>
        <v>*</v>
      </c>
      <c r="I36" s="11" t="str">
        <f>[32]Março!$B$12</f>
        <v>*</v>
      </c>
      <c r="J36" s="11" t="str">
        <f>[32]Março!$B$13</f>
        <v>*</v>
      </c>
      <c r="K36" s="11" t="str">
        <f>[32]Março!$B$14</f>
        <v>*</v>
      </c>
      <c r="L36" s="11" t="str">
        <f>[32]Março!$B$15</f>
        <v>*</v>
      </c>
      <c r="M36" s="11" t="str">
        <f>[32]Março!$B$16</f>
        <v>*</v>
      </c>
      <c r="N36" s="11" t="str">
        <f>[32]Março!$B$17</f>
        <v>*</v>
      </c>
      <c r="O36" s="11" t="str">
        <f>[32]Março!$B$18</f>
        <v>*</v>
      </c>
      <c r="P36" s="11" t="str">
        <f>[32]Março!$B$19</f>
        <v>*</v>
      </c>
      <c r="Q36" s="11" t="str">
        <f>[32]Março!$B$20</f>
        <v>*</v>
      </c>
      <c r="R36" s="11" t="str">
        <f>[32]Março!$B$21</f>
        <v>*</v>
      </c>
      <c r="S36" s="11" t="str">
        <f>[32]Março!$B$22</f>
        <v>*</v>
      </c>
      <c r="T36" s="11" t="str">
        <f>[32]Março!$B$23</f>
        <v>*</v>
      </c>
      <c r="U36" s="11" t="str">
        <f>[32]Março!$B$24</f>
        <v>*</v>
      </c>
      <c r="V36" s="11" t="str">
        <f>[32]Março!$B$25</f>
        <v>*</v>
      </c>
      <c r="W36" s="11" t="str">
        <f>[32]Março!$B$26</f>
        <v>*</v>
      </c>
      <c r="X36" s="11" t="str">
        <f>[32]Março!$B$27</f>
        <v>*</v>
      </c>
      <c r="Y36" s="11" t="str">
        <f>[32]Março!$B$28</f>
        <v>*</v>
      </c>
      <c r="Z36" s="11" t="str">
        <f>[32]Março!$B$29</f>
        <v>*</v>
      </c>
      <c r="AA36" s="11" t="str">
        <f>[32]Março!$B$30</f>
        <v>*</v>
      </c>
      <c r="AB36" s="11" t="str">
        <f>[32]Março!$B$31</f>
        <v>*</v>
      </c>
      <c r="AC36" s="11" t="str">
        <f>[32]Março!$B$32</f>
        <v>*</v>
      </c>
      <c r="AD36" s="11" t="str">
        <f>[32]Março!$B$33</f>
        <v>*</v>
      </c>
      <c r="AE36" s="11" t="str">
        <f>[32]Março!$B$34</f>
        <v>*</v>
      </c>
      <c r="AF36" s="11" t="str">
        <f>[32]Março!$B$35</f>
        <v>*</v>
      </c>
      <c r="AG36" s="133" t="s">
        <v>226</v>
      </c>
      <c r="AK36" t="s">
        <v>47</v>
      </c>
    </row>
    <row r="37" spans="1:38" x14ac:dyDescent="0.2">
      <c r="A37" s="58" t="s">
        <v>14</v>
      </c>
      <c r="B37" s="11">
        <f>[33]Março!$B$5</f>
        <v>28.022222222222222</v>
      </c>
      <c r="C37" s="11" t="str">
        <f>[33]Março!$B$6</f>
        <v>*</v>
      </c>
      <c r="D37" s="11">
        <f>[33]Março!$B$7</f>
        <v>27.274999999999999</v>
      </c>
      <c r="E37" s="11">
        <f>[33]Março!$B$8</f>
        <v>27.824999999999996</v>
      </c>
      <c r="F37" s="11">
        <f>[33]Março!$B$9</f>
        <v>29.116666666666664</v>
      </c>
      <c r="G37" s="11">
        <f>[33]Março!$B$10</f>
        <v>30.299999999999997</v>
      </c>
      <c r="H37" s="11">
        <f>[33]Março!$B$11</f>
        <v>27.573684210526313</v>
      </c>
      <c r="I37" s="11">
        <f>[33]Março!$B$12</f>
        <v>29.099999999999994</v>
      </c>
      <c r="J37" s="11">
        <f>[33]Março!$B$13</f>
        <v>26.389473684210525</v>
      </c>
      <c r="K37" s="11">
        <f>[33]Março!$B$14</f>
        <v>26.252173913043475</v>
      </c>
      <c r="L37" s="11">
        <f>[33]Março!$B$15</f>
        <v>26.562499999999996</v>
      </c>
      <c r="M37" s="11">
        <f>[33]Março!$B$16</f>
        <v>27.108333333333331</v>
      </c>
      <c r="N37" s="11">
        <f>[33]Março!$B$17</f>
        <v>25.979166666666661</v>
      </c>
      <c r="O37" s="11">
        <f>[33]Março!$B$18</f>
        <v>26.375</v>
      </c>
      <c r="P37" s="11">
        <f>[33]Março!$B$19</f>
        <v>26</v>
      </c>
      <c r="Q37" s="11">
        <f>[33]Março!$B$20</f>
        <v>25.737499999999997</v>
      </c>
      <c r="R37" s="11">
        <f>[33]Março!$B$21</f>
        <v>27.404166666666665</v>
      </c>
      <c r="S37" s="11">
        <f>[33]Março!$B$22</f>
        <v>26.166666666666661</v>
      </c>
      <c r="T37" s="11">
        <f>[33]Março!$B$23</f>
        <v>28.155555555555555</v>
      </c>
      <c r="U37" s="11">
        <f>[33]Março!$B$24</f>
        <v>25.523809523809526</v>
      </c>
      <c r="V37" s="11">
        <f>[33]Março!$B$25</f>
        <v>25.383333333333329</v>
      </c>
      <c r="W37" s="11">
        <f>[33]Março!$B$26</f>
        <v>24.206666666666667</v>
      </c>
      <c r="X37" s="11">
        <f>[33]Março!$B$27</f>
        <v>26.706249999999997</v>
      </c>
      <c r="Y37" s="11">
        <f>[33]Março!$B$28</f>
        <v>28.175000000000001</v>
      </c>
      <c r="Z37" s="11">
        <f>[33]Março!$B$29</f>
        <v>26.781818181818178</v>
      </c>
      <c r="AA37" s="11">
        <f>[33]Março!$B$30</f>
        <v>27.190909090909091</v>
      </c>
      <c r="AB37" s="11">
        <f>[33]Março!$B$31</f>
        <v>26.854166666666668</v>
      </c>
      <c r="AC37" s="11">
        <f>[33]Março!$B$32</f>
        <v>26.224999999999998</v>
      </c>
      <c r="AD37" s="11">
        <f>[33]Março!$B$33</f>
        <v>26.420833333333334</v>
      </c>
      <c r="AE37" s="11">
        <f>[33]Março!$B$34</f>
        <v>26.441666666666674</v>
      </c>
      <c r="AF37" s="11">
        <f>[33]Março!$B$35</f>
        <v>25.708333333333339</v>
      </c>
      <c r="AG37" s="90">
        <f t="shared" ref="AG37:AG38" si="8">AVERAGE(B37:AF37)</f>
        <v>26.898696546069832</v>
      </c>
      <c r="AJ37" t="s">
        <v>47</v>
      </c>
      <c r="AK37" t="s">
        <v>47</v>
      </c>
    </row>
    <row r="38" spans="1:38" x14ac:dyDescent="0.2">
      <c r="A38" s="58" t="s">
        <v>174</v>
      </c>
      <c r="B38" s="11">
        <f>[34]Março!$B$5</f>
        <v>25.718181818181822</v>
      </c>
      <c r="C38" s="11">
        <f>[34]Março!$B$6</f>
        <v>25.077777777777779</v>
      </c>
      <c r="D38" s="11">
        <f>[34]Março!$B$7</f>
        <v>24.629411764705885</v>
      </c>
      <c r="E38" s="11">
        <f>[34]Março!$B$8</f>
        <v>25.56666666666667</v>
      </c>
      <c r="F38" s="11">
        <f>[34]Março!$B$9</f>
        <v>26.063636363636366</v>
      </c>
      <c r="G38" s="11">
        <f>[34]Março!$B$10</f>
        <v>25.942105263157895</v>
      </c>
      <c r="H38" s="11">
        <f>[34]Março!$B$11</f>
        <v>25.915789473684214</v>
      </c>
      <c r="I38" s="11">
        <f>[34]Março!$B$12</f>
        <v>24.988888888888891</v>
      </c>
      <c r="J38" s="11">
        <f>[34]Março!$B$13</f>
        <v>25.684210526315791</v>
      </c>
      <c r="K38" s="11">
        <f>[34]Março!$B$14</f>
        <v>24.517647058823531</v>
      </c>
      <c r="L38" s="11">
        <f>[34]Março!$B$15</f>
        <v>25.06666666666667</v>
      </c>
      <c r="M38" s="11">
        <f>[34]Março!$B$16</f>
        <v>25.421428571428574</v>
      </c>
      <c r="N38" s="11">
        <f>[34]Março!$B$17</f>
        <v>25.965000000000003</v>
      </c>
      <c r="O38" s="11">
        <f>[34]Março!$B$18</f>
        <v>25.884210526315787</v>
      </c>
      <c r="P38" s="11">
        <f>[34]Março!$B$19</f>
        <v>25.31176470588235</v>
      </c>
      <c r="Q38" s="11">
        <f>[34]Março!$B$20</f>
        <v>25.456250000000001</v>
      </c>
      <c r="R38" s="11">
        <f>[34]Março!$B$21</f>
        <v>25.938461538461542</v>
      </c>
      <c r="S38" s="11">
        <f>[34]Março!$B$22</f>
        <v>25.687500000000004</v>
      </c>
      <c r="T38" s="11">
        <f>[34]Março!$B$23</f>
        <v>24.954545454545453</v>
      </c>
      <c r="U38" s="11">
        <f>[34]Março!$B$24</f>
        <v>25.764285714285716</v>
      </c>
      <c r="V38" s="11">
        <f>[34]Março!$B$25</f>
        <v>25.642857142857139</v>
      </c>
      <c r="W38" s="11">
        <f>[34]Março!$B$26</f>
        <v>25.05</v>
      </c>
      <c r="X38" s="11">
        <f>[34]Março!$B$27</f>
        <v>25.645454545454541</v>
      </c>
      <c r="Y38" s="11">
        <f>[34]Março!$B$28</f>
        <v>26.158333333333335</v>
      </c>
      <c r="Z38" s="11">
        <f>[34]Março!$B$29</f>
        <v>24.65</v>
      </c>
      <c r="AA38" s="11">
        <f>[34]Março!$B$30</f>
        <v>26.9</v>
      </c>
      <c r="AB38" s="11">
        <f>[34]Março!$B$31</f>
        <v>26.35</v>
      </c>
      <c r="AC38" s="11">
        <f>[34]Março!$B$32</f>
        <v>25.466666666666665</v>
      </c>
      <c r="AD38" s="11">
        <f>[34]Março!$B$33</f>
        <v>26.244444444444444</v>
      </c>
      <c r="AE38" s="11">
        <f>[34]Março!$B$34</f>
        <v>26.966666666666669</v>
      </c>
      <c r="AF38" s="11">
        <f>[34]Março!$B$35</f>
        <v>27.488888888888891</v>
      </c>
      <c r="AG38" s="90">
        <f t="shared" si="8"/>
        <v>25.681217434443116</v>
      </c>
      <c r="AI38" s="125" t="s">
        <v>47</v>
      </c>
      <c r="AJ38" s="125" t="s">
        <v>47</v>
      </c>
      <c r="AK38" s="125" t="s">
        <v>47</v>
      </c>
    </row>
    <row r="39" spans="1:38" x14ac:dyDescent="0.2">
      <c r="A39" s="58" t="s">
        <v>15</v>
      </c>
      <c r="B39" s="11">
        <f>[35]Março!$B$5</f>
        <v>24.908333333333335</v>
      </c>
      <c r="C39" s="11">
        <f>[35]Março!$B$6</f>
        <v>25.95</v>
      </c>
      <c r="D39" s="11">
        <f>[35]Março!$B$7</f>
        <v>26.541666666666668</v>
      </c>
      <c r="E39" s="11">
        <f>[35]Março!$B$8</f>
        <v>26.033333333333328</v>
      </c>
      <c r="F39" s="11">
        <f>[35]Março!$B$9</f>
        <v>24.387499999999999</v>
      </c>
      <c r="G39" s="11">
        <f>[35]Março!$B$10</f>
        <v>24.854166666666661</v>
      </c>
      <c r="H39" s="11">
        <f>[35]Março!$B$11</f>
        <v>25.054166666666664</v>
      </c>
      <c r="I39" s="11">
        <f>[35]Março!$B$12</f>
        <v>26.237500000000001</v>
      </c>
      <c r="J39" s="11">
        <f>[35]Março!$B$13</f>
        <v>22.274999999999995</v>
      </c>
      <c r="K39" s="11">
        <f>[35]Março!$B$14</f>
        <v>22.633333333333329</v>
      </c>
      <c r="L39" s="11">
        <f>[35]Março!$B$15</f>
        <v>22.870833333333326</v>
      </c>
      <c r="M39" s="11">
        <f>[35]Março!$B$16</f>
        <v>23.470833333333331</v>
      </c>
      <c r="N39" s="11">
        <f>[35]Março!$B$17</f>
        <v>23.633333333333336</v>
      </c>
      <c r="O39" s="11">
        <f>[35]Março!$B$18</f>
        <v>23.754166666666674</v>
      </c>
      <c r="P39" s="11">
        <f>[35]Março!$B$19</f>
        <v>22.887499999999999</v>
      </c>
      <c r="Q39" s="11">
        <f>[35]Março!$B$20</f>
        <v>21.233333333333331</v>
      </c>
      <c r="R39" s="11">
        <f>[35]Março!$B$21</f>
        <v>21.629166666666666</v>
      </c>
      <c r="S39" s="11">
        <f>[35]Março!$B$22</f>
        <v>23.079166666666666</v>
      </c>
      <c r="T39" s="11">
        <f>[35]Março!$B$23</f>
        <v>23.420833333333331</v>
      </c>
      <c r="U39" s="11">
        <f>[35]Março!$B$24</f>
        <v>20.94166666666667</v>
      </c>
      <c r="V39" s="11">
        <f>[35]Março!$B$25</f>
        <v>20.55</v>
      </c>
      <c r="W39" s="11">
        <f>[35]Março!$B$26</f>
        <v>22.237500000000001</v>
      </c>
      <c r="X39" s="11">
        <f>[35]Março!$B$27</f>
        <v>23.633333333333336</v>
      </c>
      <c r="Y39" s="11">
        <f>[35]Março!$B$28</f>
        <v>24.183333333333334</v>
      </c>
      <c r="Z39" s="11">
        <f>[35]Março!$B$29</f>
        <v>24.920833333333334</v>
      </c>
      <c r="AA39" s="11">
        <f>[35]Março!$B$30</f>
        <v>24.820833333333336</v>
      </c>
      <c r="AB39" s="11">
        <f>[35]Março!$B$31</f>
        <v>23.8125</v>
      </c>
      <c r="AC39" s="11">
        <f>[35]Março!$B$32</f>
        <v>24.391666666666666</v>
      </c>
      <c r="AD39" s="11">
        <f>[35]Março!$B$33</f>
        <v>24.370833333333334</v>
      </c>
      <c r="AE39" s="11">
        <f>[35]Março!$B$34</f>
        <v>24.562499999999996</v>
      </c>
      <c r="AF39" s="11">
        <f>[35]Março!$B$35</f>
        <v>23.504166666666666</v>
      </c>
      <c r="AG39" s="90">
        <f t="shared" ref="AG39:AG41" si="9">AVERAGE(B39:AF39)</f>
        <v>23.767204301075267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8" t="s">
        <v>16</v>
      </c>
      <c r="B40" s="11">
        <f>[36]Março!$B$5</f>
        <v>26.341666666666669</v>
      </c>
      <c r="C40" s="11">
        <f>[36]Março!$B$6</f>
        <v>29.152380952380955</v>
      </c>
      <c r="D40" s="11">
        <f>[36]Março!$B$7</f>
        <v>29.125000000000004</v>
      </c>
      <c r="E40" s="11">
        <f>[36]Março!$B$8</f>
        <v>29.291666666666668</v>
      </c>
      <c r="F40" s="11">
        <f>[36]Março!$B$9</f>
        <v>30.787499999999998</v>
      </c>
      <c r="G40" s="11">
        <f>[36]Março!$B$10</f>
        <v>32.992307692307691</v>
      </c>
      <c r="H40" s="11">
        <f>[36]Março!$B$11</f>
        <v>30.883333333333333</v>
      </c>
      <c r="I40" s="11">
        <f>[36]Março!$B$12</f>
        <v>34.481818181818191</v>
      </c>
      <c r="J40" s="11">
        <f>[36]Março!$B$13</f>
        <v>24.795833333333338</v>
      </c>
      <c r="K40" s="11">
        <f>[36]Março!$B$14</f>
        <v>24.814285714285713</v>
      </c>
      <c r="L40" s="11">
        <f>[36]Março!$B$15</f>
        <v>25.829166666666669</v>
      </c>
      <c r="M40" s="11">
        <f>[36]Março!$B$16</f>
        <v>27.104166666666671</v>
      </c>
      <c r="N40" s="11">
        <f>[36]Março!$B$17</f>
        <v>24.537499999999998</v>
      </c>
      <c r="O40" s="11">
        <f>[36]Março!$B$18</f>
        <v>25.879166666666666</v>
      </c>
      <c r="P40" s="11">
        <f>[36]Março!$B$19</f>
        <v>26.691666666666666</v>
      </c>
      <c r="Q40" s="11">
        <f>[36]Março!$B$20</f>
        <v>26.339999999999996</v>
      </c>
      <c r="R40" s="11">
        <f>[36]Março!$B$21</f>
        <v>27.789473684210527</v>
      </c>
      <c r="S40" s="11">
        <f>[36]Março!$B$22</f>
        <v>26.816666666666674</v>
      </c>
      <c r="T40" s="11">
        <f>[36]Março!$B$23</f>
        <v>28.295833333333334</v>
      </c>
      <c r="U40" s="11">
        <f>[36]Março!$B$24</f>
        <v>24</v>
      </c>
      <c r="V40" s="11">
        <f>[36]Março!$B$25</f>
        <v>23.954166666666676</v>
      </c>
      <c r="W40" s="11">
        <f>[36]Março!$B$26</f>
        <v>24.604166666666661</v>
      </c>
      <c r="X40" s="11">
        <f>[36]Março!$B$27</f>
        <v>26.549999999999997</v>
      </c>
      <c r="Y40" s="11">
        <f>[36]Março!$B$28</f>
        <v>27.679166666666671</v>
      </c>
      <c r="Z40" s="11">
        <f>[36]Março!$B$29</f>
        <v>27.487499999999997</v>
      </c>
      <c r="AA40" s="11">
        <f>[36]Março!$B$30</f>
        <v>26.824999999999999</v>
      </c>
      <c r="AB40" s="11">
        <f>[36]Março!$B$31</f>
        <v>24.683333333333334</v>
      </c>
      <c r="AC40" s="11">
        <f>[36]Março!$B$32</f>
        <v>25.491304347826084</v>
      </c>
      <c r="AD40" s="11">
        <f>[36]Março!$B$33</f>
        <v>30.488888888888894</v>
      </c>
      <c r="AE40" s="11">
        <f>[36]Março!$B$34</f>
        <v>30.131578947368414</v>
      </c>
      <c r="AF40" s="11">
        <f>[36]Março!$B$35</f>
        <v>29.121739130434786</v>
      </c>
      <c r="AG40" s="90">
        <f t="shared" si="9"/>
        <v>27.515041210952294</v>
      </c>
      <c r="AI40" s="12" t="s">
        <v>47</v>
      </c>
      <c r="AK40" t="s">
        <v>47</v>
      </c>
    </row>
    <row r="41" spans="1:38" x14ac:dyDescent="0.2">
      <c r="A41" s="58" t="s">
        <v>175</v>
      </c>
      <c r="B41" s="11">
        <f>[37]Março!$B$5</f>
        <v>25.043478260869566</v>
      </c>
      <c r="C41" s="11">
        <f>[37]Março!$B$6</f>
        <v>26.474999999999994</v>
      </c>
      <c r="D41" s="11">
        <f>[37]Março!$B$7</f>
        <v>25.870833333333337</v>
      </c>
      <c r="E41" s="11">
        <f>[37]Março!$B$8</f>
        <v>26.974999999999998</v>
      </c>
      <c r="F41" s="11">
        <f>[37]Março!$B$9</f>
        <v>26.833333333333339</v>
      </c>
      <c r="G41" s="11">
        <f>[37]Março!$B$10</f>
        <v>26.691666666666666</v>
      </c>
      <c r="H41" s="11">
        <f>[37]Março!$B$11</f>
        <v>25.983333333333331</v>
      </c>
      <c r="I41" s="11">
        <f>[37]Março!$B$12</f>
        <v>26.841666666666665</v>
      </c>
      <c r="J41" s="11">
        <f>[37]Março!$B$13</f>
        <v>25.358333333333334</v>
      </c>
      <c r="K41" s="11">
        <f>[37]Março!$B$14</f>
        <v>25.458333333333332</v>
      </c>
      <c r="L41" s="11">
        <f>[37]Março!$B$15</f>
        <v>26.525000000000002</v>
      </c>
      <c r="M41" s="11">
        <f>[37]Março!$B$16</f>
        <v>25.345833333333331</v>
      </c>
      <c r="N41" s="11">
        <f>[37]Março!$B$17</f>
        <v>24.3</v>
      </c>
      <c r="O41" s="11">
        <f>[37]Março!$B$18</f>
        <v>24.530434782608697</v>
      </c>
      <c r="P41" s="11">
        <f>[37]Março!$B$19</f>
        <v>23.429166666666664</v>
      </c>
      <c r="Q41" s="11">
        <f>[37]Março!$B$20</f>
        <v>24.208333333333332</v>
      </c>
      <c r="R41" s="11">
        <f>[37]Março!$B$21</f>
        <v>25.234782608695649</v>
      </c>
      <c r="S41" s="11">
        <f>[37]Março!$B$22</f>
        <v>24.531818181818178</v>
      </c>
      <c r="T41" s="11">
        <f>[37]Março!$B$23</f>
        <v>26.738095238095237</v>
      </c>
      <c r="U41" s="11">
        <f>[37]Março!$B$24</f>
        <v>23.723809523809525</v>
      </c>
      <c r="V41" s="11">
        <f>[37]Março!$B$25</f>
        <v>21.965</v>
      </c>
      <c r="W41" s="11">
        <f>[37]Março!$B$26</f>
        <v>23.143478260869564</v>
      </c>
      <c r="X41" s="11">
        <f>[37]Março!$B$27</f>
        <v>24.754545454545454</v>
      </c>
      <c r="Y41" s="11">
        <f>[37]Março!$B$28</f>
        <v>25.459090909090911</v>
      </c>
      <c r="Z41" s="11">
        <f>[37]Março!$B$29</f>
        <v>25.250000000000004</v>
      </c>
      <c r="AA41" s="11">
        <f>[37]Março!$B$30</f>
        <v>26.040909090909096</v>
      </c>
      <c r="AB41" s="11">
        <f>[37]Março!$B$31</f>
        <v>27.019047619047623</v>
      </c>
      <c r="AC41" s="11">
        <f>[37]Março!$B$32</f>
        <v>27.580952380952382</v>
      </c>
      <c r="AD41" s="11">
        <f>[37]Março!$B$33</f>
        <v>27.540000000000003</v>
      </c>
      <c r="AE41" s="11">
        <f>[37]Março!$B$34</f>
        <v>26.74761904761905</v>
      </c>
      <c r="AF41" s="11">
        <f>[37]Março!$B$35</f>
        <v>26.114285714285714</v>
      </c>
      <c r="AG41" s="90">
        <f t="shared" si="9"/>
        <v>25.539134851824187</v>
      </c>
      <c r="AI41" s="12" t="s">
        <v>47</v>
      </c>
      <c r="AK41" t="s">
        <v>47</v>
      </c>
    </row>
    <row r="42" spans="1:38" x14ac:dyDescent="0.2">
      <c r="A42" s="58" t="s">
        <v>17</v>
      </c>
      <c r="B42" s="11">
        <f>[38]Março!$B$5</f>
        <v>25.329166666666669</v>
      </c>
      <c r="C42" s="11">
        <f>[38]Março!$B$6</f>
        <v>26.974999999999998</v>
      </c>
      <c r="D42" s="11">
        <f>[38]Março!$B$7</f>
        <v>26.345833333333331</v>
      </c>
      <c r="E42" s="11">
        <f>[38]Março!$B$8</f>
        <v>27.850000000000005</v>
      </c>
      <c r="F42" s="11">
        <f>[38]Março!$B$9</f>
        <v>26.979166666666668</v>
      </c>
      <c r="G42" s="11">
        <f>[38]Março!$B$10</f>
        <v>25.274999999999995</v>
      </c>
      <c r="H42" s="11">
        <f>[38]Março!$B$11</f>
        <v>26.620833333333337</v>
      </c>
      <c r="I42" s="11">
        <f>[38]Março!$B$12</f>
        <v>27.737499999999997</v>
      </c>
      <c r="J42" s="11">
        <f>[38]Março!$B$13</f>
        <v>26.370833333333334</v>
      </c>
      <c r="K42" s="11">
        <f>[38]Março!$B$14</f>
        <v>25.462500000000006</v>
      </c>
      <c r="L42" s="11">
        <f>[38]Março!$B$15</f>
        <v>25.570833333333329</v>
      </c>
      <c r="M42" s="11">
        <f>[38]Março!$B$16</f>
        <v>24.045833333333338</v>
      </c>
      <c r="N42" s="11">
        <f>[38]Março!$B$17</f>
        <v>24.308333333333326</v>
      </c>
      <c r="O42" s="11">
        <f>[38]Março!$B$18</f>
        <v>25.229166666666668</v>
      </c>
      <c r="P42" s="11">
        <f>[38]Março!$B$19</f>
        <v>24.054166666666671</v>
      </c>
      <c r="Q42" s="11">
        <f>[38]Março!$B$20</f>
        <v>24.470833333333331</v>
      </c>
      <c r="R42" s="11">
        <f>[38]Março!$B$21</f>
        <v>25.458333333333329</v>
      </c>
      <c r="S42" s="11">
        <f>[38]Março!$B$22</f>
        <v>23.362500000000001</v>
      </c>
      <c r="T42" s="11">
        <f>[38]Março!$B$23</f>
        <v>24.079166666666666</v>
      </c>
      <c r="U42" s="11">
        <f>[38]Março!$B$24</f>
        <v>21.929166666666664</v>
      </c>
      <c r="V42" s="11">
        <f>[38]Março!$B$25</f>
        <v>21.383333333333336</v>
      </c>
      <c r="W42" s="11">
        <f>[38]Março!$B$26</f>
        <v>23.533333333333335</v>
      </c>
      <c r="X42" s="11">
        <f>[38]Março!$B$27</f>
        <v>24.037500000000005</v>
      </c>
      <c r="Y42" s="11">
        <f>[38]Março!$B$28</f>
        <v>24.195833333333336</v>
      </c>
      <c r="Z42" s="11">
        <f>[38]Março!$B$29</f>
        <v>24.099999999999998</v>
      </c>
      <c r="AA42" s="11">
        <f>[38]Março!$B$30</f>
        <v>25.608333333333338</v>
      </c>
      <c r="AB42" s="11">
        <f>[38]Março!$B$31</f>
        <v>25.833333333333332</v>
      </c>
      <c r="AC42" s="11">
        <f>[38]Março!$B$32</f>
        <v>26.308333333333334</v>
      </c>
      <c r="AD42" s="11">
        <f>[38]Março!$B$33</f>
        <v>25.970833333333335</v>
      </c>
      <c r="AE42" s="11">
        <f>[38]Março!$B$34</f>
        <v>25.774999999999995</v>
      </c>
      <c r="AF42" s="11">
        <f>[38]Março!$B$35</f>
        <v>24.229166666666668</v>
      </c>
      <c r="AG42" s="90">
        <f t="shared" ref="AG42:AG43" si="10">AVERAGE(B42:AF42)</f>
        <v>25.110618279569888</v>
      </c>
      <c r="AI42" s="12" t="s">
        <v>47</v>
      </c>
      <c r="AK42" t="s">
        <v>47</v>
      </c>
    </row>
    <row r="43" spans="1:38" x14ac:dyDescent="0.2">
      <c r="A43" s="58" t="s">
        <v>157</v>
      </c>
      <c r="B43" s="11">
        <f>[39]Março!$B$5</f>
        <v>25.145833333333332</v>
      </c>
      <c r="C43" s="11">
        <f>[39]Março!$B$6</f>
        <v>26.366666666666671</v>
      </c>
      <c r="D43" s="11">
        <f>[39]Março!$B$7</f>
        <v>25.545833333333334</v>
      </c>
      <c r="E43" s="11">
        <f>[39]Março!$B$8</f>
        <v>26.329166666666669</v>
      </c>
      <c r="F43" s="11">
        <f>[39]Março!$B$9</f>
        <v>25.400000000000002</v>
      </c>
      <c r="G43" s="11">
        <f>[39]Março!$B$10</f>
        <v>26.624999999999996</v>
      </c>
      <c r="H43" s="11">
        <f>[39]Março!$B$11</f>
        <v>25.854166666666671</v>
      </c>
      <c r="I43" s="11">
        <f>[39]Março!$B$12</f>
        <v>26.8</v>
      </c>
      <c r="J43" s="11">
        <f>[39]Março!$B$13</f>
        <v>25.087500000000002</v>
      </c>
      <c r="K43" s="11">
        <f>[39]Março!$B$14</f>
        <v>25.520833333333339</v>
      </c>
      <c r="L43" s="11">
        <f>[39]Março!$B$15</f>
        <v>25.724999999999998</v>
      </c>
      <c r="M43" s="11">
        <f>[39]Março!$B$16</f>
        <v>25.283333333333335</v>
      </c>
      <c r="N43" s="11">
        <f>[39]Março!$B$17</f>
        <v>24.712499999999995</v>
      </c>
      <c r="O43" s="11">
        <f>[39]Março!$B$18</f>
        <v>24.462499999999995</v>
      </c>
      <c r="P43" s="11">
        <f>[39]Março!$B$19</f>
        <v>23.408333333333331</v>
      </c>
      <c r="Q43" s="11">
        <f>[39]Março!$B$20</f>
        <v>24.05</v>
      </c>
      <c r="R43" s="11">
        <f>[39]Março!$B$21</f>
        <v>25.154166666666665</v>
      </c>
      <c r="S43" s="11">
        <f>[39]Março!$B$22</f>
        <v>24.162500000000005</v>
      </c>
      <c r="T43" s="11">
        <f>[39]Março!$B$23</f>
        <v>25.120833333333337</v>
      </c>
      <c r="U43" s="11">
        <f>[39]Março!$B$24</f>
        <v>23.629166666666666</v>
      </c>
      <c r="V43" s="11">
        <f>[39]Março!$B$25</f>
        <v>22.345833333333335</v>
      </c>
      <c r="W43" s="11">
        <f>[39]Março!$B$26</f>
        <v>23.054166666666664</v>
      </c>
      <c r="X43" s="11">
        <f>[39]Março!$B$27</f>
        <v>24.099999999999994</v>
      </c>
      <c r="Y43" s="11">
        <f>[39]Março!$B$28</f>
        <v>23.791666666666671</v>
      </c>
      <c r="Z43" s="11">
        <f>[39]Março!$B$29</f>
        <v>23.783333333333335</v>
      </c>
      <c r="AA43" s="11">
        <f>[39]Março!$B$30</f>
        <v>24.466666666666665</v>
      </c>
      <c r="AB43" s="11">
        <f>[39]Março!$B$31</f>
        <v>25.162499999999998</v>
      </c>
      <c r="AC43" s="11">
        <f>[39]Março!$B$32</f>
        <v>25.929166666666674</v>
      </c>
      <c r="AD43" s="11">
        <f>[39]Março!$B$33</f>
        <v>25.408333333333328</v>
      </c>
      <c r="AE43" s="11">
        <f>[39]Março!$B$34</f>
        <v>24.86666666666666</v>
      </c>
      <c r="AF43" s="11">
        <f>[39]Março!$B$35</f>
        <v>23.470833333333335</v>
      </c>
      <c r="AG43" s="90">
        <f t="shared" si="10"/>
        <v>24.8633064516129</v>
      </c>
      <c r="AI43" s="12" t="s">
        <v>47</v>
      </c>
      <c r="AJ43" t="s">
        <v>47</v>
      </c>
      <c r="AK43" t="s">
        <v>47</v>
      </c>
    </row>
    <row r="44" spans="1:38" x14ac:dyDescent="0.2">
      <c r="A44" s="58" t="s">
        <v>18</v>
      </c>
      <c r="B44" s="11">
        <f>[40]Março!$B$5</f>
        <v>23.241666666666671</v>
      </c>
      <c r="C44" s="11">
        <f>[40]Março!$B$6</f>
        <v>24.216666666666665</v>
      </c>
      <c r="D44" s="11">
        <f>[40]Março!$B$7</f>
        <v>24.354166666666661</v>
      </c>
      <c r="E44" s="11">
        <f>[40]Março!$B$8</f>
        <v>25.662499999999994</v>
      </c>
      <c r="F44" s="11">
        <f>[40]Março!$B$9</f>
        <v>24.525000000000002</v>
      </c>
      <c r="G44" s="11">
        <f>[40]Março!$B$10</f>
        <v>24.466666666666672</v>
      </c>
      <c r="H44" s="11">
        <f>[40]Março!$B$11</f>
        <v>24.620833333333337</v>
      </c>
      <c r="I44" s="11">
        <f>[40]Março!$B$12</f>
        <v>24.741666666666671</v>
      </c>
      <c r="J44" s="11">
        <f>[40]Março!$B$13</f>
        <v>24.129166666666663</v>
      </c>
      <c r="K44" s="11">
        <f>[40]Março!$B$14</f>
        <v>23.541666666666668</v>
      </c>
      <c r="L44" s="11">
        <f>[40]Março!$B$15</f>
        <v>24.595833333333331</v>
      </c>
      <c r="M44" s="11">
        <f>[40]Março!$B$16</f>
        <v>24.637499999999999</v>
      </c>
      <c r="N44" s="11">
        <f>[40]Março!$B$17</f>
        <v>24.362500000000001</v>
      </c>
      <c r="O44" s="11">
        <f>[40]Março!$B$18</f>
        <v>23.912500000000005</v>
      </c>
      <c r="P44" s="11">
        <f>[40]Março!$B$19</f>
        <v>22.358333333333331</v>
      </c>
      <c r="Q44" s="11">
        <f>[40]Março!$B$20</f>
        <v>23.683333333333337</v>
      </c>
      <c r="R44" s="11">
        <f>[40]Março!$B$21</f>
        <v>24.708333333333339</v>
      </c>
      <c r="S44" s="11">
        <f>[40]Março!$B$22</f>
        <v>24.879166666666663</v>
      </c>
      <c r="T44" s="11">
        <f>[40]Março!$B$23</f>
        <v>25.358333333333334</v>
      </c>
      <c r="U44" s="11">
        <f>[40]Março!$B$24</f>
        <v>23.408333333333331</v>
      </c>
      <c r="V44" s="11">
        <f>[40]Março!$B$25</f>
        <v>20.324999999999999</v>
      </c>
      <c r="W44" s="11">
        <f>[40]Março!$B$26</f>
        <v>22.329166666666666</v>
      </c>
      <c r="X44" s="11">
        <f>[40]Março!$B$27</f>
        <v>23.791666666666668</v>
      </c>
      <c r="Y44" s="11">
        <f>[40]Março!$B$28</f>
        <v>24.558333333333334</v>
      </c>
      <c r="Z44" s="11">
        <f>[40]Março!$B$29</f>
        <v>24.700000000000003</v>
      </c>
      <c r="AA44" s="11">
        <f>[40]Março!$B$30</f>
        <v>25.691666666666666</v>
      </c>
      <c r="AB44" s="11">
        <f>[40]Março!$B$31</f>
        <v>25.625000000000004</v>
      </c>
      <c r="AC44" s="11">
        <f>[40]Março!$B$32</f>
        <v>24.241666666666664</v>
      </c>
      <c r="AD44" s="11">
        <f>[40]Março!$B$33</f>
        <v>25.120833333333334</v>
      </c>
      <c r="AE44" s="11">
        <f>[40]Março!$B$34</f>
        <v>25.575000000000006</v>
      </c>
      <c r="AF44" s="11">
        <f>[40]Março!$B$35</f>
        <v>24.875</v>
      </c>
      <c r="AG44" s="90">
        <f t="shared" ref="AG44:AG45" si="11">AVERAGE(B44:AF44)</f>
        <v>24.265725806451616</v>
      </c>
      <c r="AK44" t="s">
        <v>47</v>
      </c>
    </row>
    <row r="45" spans="1:38" x14ac:dyDescent="0.2">
      <c r="A45" s="58" t="s">
        <v>162</v>
      </c>
      <c r="B45" s="11">
        <f>[41]Março!$B$5</f>
        <v>24.24166666666666</v>
      </c>
      <c r="C45" s="11">
        <f>[41]Março!$B$6</f>
        <v>24.937500000000004</v>
      </c>
      <c r="D45" s="11">
        <f>[41]Março!$B$7</f>
        <v>25.391666666666676</v>
      </c>
      <c r="E45" s="11">
        <f>[41]Março!$B$8</f>
        <v>25.612499999999994</v>
      </c>
      <c r="F45" s="11">
        <f>[41]Março!$B$9</f>
        <v>26.508333333333329</v>
      </c>
      <c r="G45" s="11">
        <f>[41]Março!$B$10</f>
        <v>27.349999999999998</v>
      </c>
      <c r="H45" s="11">
        <f>[41]Março!$B$11</f>
        <v>27.525000000000002</v>
      </c>
      <c r="I45" s="11">
        <f>[41]Março!$B$12</f>
        <v>26.283333333333331</v>
      </c>
      <c r="J45" s="11">
        <f>[41]Março!$B$13</f>
        <v>25.333333333333332</v>
      </c>
      <c r="K45" s="11">
        <f>[41]Março!$B$14</f>
        <v>25.3125</v>
      </c>
      <c r="L45" s="11">
        <f>[41]Março!$B$15</f>
        <v>26.254166666666659</v>
      </c>
      <c r="M45" s="11">
        <f>[41]Março!$B$16</f>
        <v>26.912500000000009</v>
      </c>
      <c r="N45" s="11">
        <f>[41]Março!$B$17</f>
        <v>26.150000000000006</v>
      </c>
      <c r="O45" s="11">
        <f>[41]Março!$B$18</f>
        <v>25.95</v>
      </c>
      <c r="P45" s="11">
        <f>[41]Março!$B$19</f>
        <v>25.437499999999989</v>
      </c>
      <c r="Q45" s="11">
        <f>[41]Março!$B$20</f>
        <v>25.933333333333334</v>
      </c>
      <c r="R45" s="11">
        <f>[41]Março!$B$21</f>
        <v>27.370833333333337</v>
      </c>
      <c r="S45" s="11">
        <f>[41]Março!$B$22</f>
        <v>26.158333333333331</v>
      </c>
      <c r="T45" s="11">
        <f>[41]Março!$B$23</f>
        <v>27.125</v>
      </c>
      <c r="U45" s="11">
        <f>[41]Março!$B$24</f>
        <v>25.291666666666671</v>
      </c>
      <c r="V45" s="11">
        <f>[41]Março!$B$25</f>
        <v>23.129166666666663</v>
      </c>
      <c r="W45" s="11">
        <f>[41]Março!$B$26</f>
        <v>23.158333333333335</v>
      </c>
      <c r="X45" s="11">
        <f>[41]Março!$B$27</f>
        <v>25.116666666666664</v>
      </c>
      <c r="Y45" s="11">
        <f>[41]Março!$B$28</f>
        <v>25.879166666666663</v>
      </c>
      <c r="Z45" s="11">
        <f>[41]Março!$B$29</f>
        <v>26.174999999999997</v>
      </c>
      <c r="AA45" s="11">
        <f>[41]Março!$B$30</f>
        <v>27.041666666666668</v>
      </c>
      <c r="AB45" s="11">
        <f>[41]Março!$B$31</f>
        <v>27.158333333333331</v>
      </c>
      <c r="AC45" s="11">
        <f>[41]Março!$B$32</f>
        <v>27.054166666666671</v>
      </c>
      <c r="AD45" s="11">
        <f>[41]Março!$B$33</f>
        <v>26.829166666666666</v>
      </c>
      <c r="AE45" s="11">
        <f>[41]Março!$B$34</f>
        <v>26.670833333333334</v>
      </c>
      <c r="AF45" s="11">
        <f>[41]Março!$B$35</f>
        <v>25.791666666666668</v>
      </c>
      <c r="AG45" s="90">
        <f t="shared" si="11"/>
        <v>25.970430107526877</v>
      </c>
    </row>
    <row r="46" spans="1:38" x14ac:dyDescent="0.2">
      <c r="A46" s="58" t="s">
        <v>19</v>
      </c>
      <c r="B46" s="11">
        <f>[42]Março!$B$5</f>
        <v>25.362499999999997</v>
      </c>
      <c r="C46" s="11">
        <f>[42]Março!$B$6</f>
        <v>26.229166666666668</v>
      </c>
      <c r="D46" s="11">
        <f>[42]Março!$B$7</f>
        <v>27.55416666666666</v>
      </c>
      <c r="E46" s="11">
        <f>[42]Março!$B$8</f>
        <v>26.841666666666665</v>
      </c>
      <c r="F46" s="11">
        <f>[42]Março!$B$9</f>
        <v>26.887499999999999</v>
      </c>
      <c r="G46" s="11">
        <f>[42]Março!$B$10</f>
        <v>25.095833333333331</v>
      </c>
      <c r="H46" s="11">
        <f>[42]Março!$B$11</f>
        <v>24.420833333333331</v>
      </c>
      <c r="I46" s="11">
        <f>[42]Março!$B$12</f>
        <v>25.49166666666666</v>
      </c>
      <c r="J46" s="11">
        <f>[42]Março!$B$13</f>
        <v>23.220833333333335</v>
      </c>
      <c r="K46" s="11">
        <f>[42]Março!$B$14</f>
        <v>23.745833333333337</v>
      </c>
      <c r="L46" s="11">
        <f>[42]Março!$B$15</f>
        <v>22.916666666666668</v>
      </c>
      <c r="M46" s="11">
        <f>[42]Março!$B$16</f>
        <v>23.725000000000005</v>
      </c>
      <c r="N46" s="11">
        <f>[42]Março!$B$17</f>
        <v>23.329166666666666</v>
      </c>
      <c r="O46" s="11">
        <f>[42]Março!$B$18</f>
        <v>23.108333333333334</v>
      </c>
      <c r="P46" s="11">
        <f>[42]Março!$B$19</f>
        <v>24.020833333333329</v>
      </c>
      <c r="Q46" s="11">
        <f>[42]Março!$B$20</f>
        <v>22.041666666666671</v>
      </c>
      <c r="R46" s="11">
        <f>[42]Março!$B$21</f>
        <v>21.837500000000002</v>
      </c>
      <c r="S46" s="11">
        <f>[42]Março!$B$22</f>
        <v>23.208333333333332</v>
      </c>
      <c r="T46" s="11">
        <f>[42]Março!$B$23</f>
        <v>23.016666666666669</v>
      </c>
      <c r="U46" s="11">
        <f>[42]Março!$B$24</f>
        <v>21.754166666666666</v>
      </c>
      <c r="V46" s="11">
        <f>[42]Março!$B$25</f>
        <v>21.191666666666663</v>
      </c>
      <c r="W46" s="11">
        <f>[42]Março!$B$26</f>
        <v>22.220833333333328</v>
      </c>
      <c r="X46" s="11">
        <f>[42]Março!$B$27</f>
        <v>24.079166666666662</v>
      </c>
      <c r="Y46" s="11">
        <f>[42]Março!$B$28</f>
        <v>25.091666666666665</v>
      </c>
      <c r="Z46" s="11">
        <f>[42]Março!$B$29</f>
        <v>24.941666666666674</v>
      </c>
      <c r="AA46" s="11">
        <f>[42]Março!$B$30</f>
        <v>23.362499999999997</v>
      </c>
      <c r="AB46" s="11">
        <f>[42]Março!$B$31</f>
        <v>22.929166666666664</v>
      </c>
      <c r="AC46" s="11">
        <f>[42]Março!$B$32</f>
        <v>24.304166666666671</v>
      </c>
      <c r="AD46" s="11">
        <f>[42]Março!$B$33</f>
        <v>24.970833333333328</v>
      </c>
      <c r="AE46" s="11">
        <f>[42]Março!$B$34</f>
        <v>24.887500000000003</v>
      </c>
      <c r="AF46" s="11">
        <f>[42]Março!$B$35</f>
        <v>24.05</v>
      </c>
      <c r="AG46" s="90">
        <f t="shared" ref="AG46:AG49" si="12">AVERAGE(B46:AF46)</f>
        <v>24.059274193548386</v>
      </c>
      <c r="AH46" s="12" t="s">
        <v>47</v>
      </c>
      <c r="AI46" s="12" t="s">
        <v>47</v>
      </c>
      <c r="AK46" t="s">
        <v>47</v>
      </c>
    </row>
    <row r="47" spans="1:38" x14ac:dyDescent="0.2">
      <c r="A47" s="58" t="s">
        <v>31</v>
      </c>
      <c r="B47" s="11">
        <f>[43]Março!$B$5</f>
        <v>25.324999999999999</v>
      </c>
      <c r="C47" s="11">
        <f>[43]Março!$B$6</f>
        <v>26.854166666666661</v>
      </c>
      <c r="D47" s="11">
        <f>[43]Março!$B$7</f>
        <v>26.820833333333329</v>
      </c>
      <c r="E47" s="11">
        <f>[43]Março!$B$8</f>
        <v>27.608333333333334</v>
      </c>
      <c r="F47" s="11">
        <f>[43]Março!$B$9</f>
        <v>26.279166666666669</v>
      </c>
      <c r="G47" s="11">
        <f>[43]Março!$B$10</f>
        <v>25.483333333333331</v>
      </c>
      <c r="H47" s="11">
        <f>[43]Março!$B$11</f>
        <v>26.0625</v>
      </c>
      <c r="I47" s="11">
        <f>[43]Março!$B$12</f>
        <v>26.55416666666666</v>
      </c>
      <c r="J47" s="11">
        <f>[43]Março!$B$13</f>
        <v>24.908333333333331</v>
      </c>
      <c r="K47" s="11">
        <f>[43]Março!$B$14</f>
        <v>24.500000000000004</v>
      </c>
      <c r="L47" s="11">
        <f>[43]Março!$B$15</f>
        <v>24.045833333333334</v>
      </c>
      <c r="M47" s="11">
        <f>[43]Março!$B$16</f>
        <v>24.466666666666669</v>
      </c>
      <c r="N47" s="11">
        <f>[43]Março!$B$17</f>
        <v>24.949999999999992</v>
      </c>
      <c r="O47" s="11">
        <f>[43]Março!$B$18</f>
        <v>25.145833333333339</v>
      </c>
      <c r="P47" s="11">
        <f>[43]Março!$B$19</f>
        <v>23.054166666666671</v>
      </c>
      <c r="Q47" s="11">
        <f>[43]Março!$B$20</f>
        <v>25.137500000000003</v>
      </c>
      <c r="R47" s="11">
        <f>[43]Março!$B$21</f>
        <v>25.079166666666666</v>
      </c>
      <c r="S47" s="11">
        <f>[43]Março!$B$22</f>
        <v>23.945833333333329</v>
      </c>
      <c r="T47" s="11">
        <f>[43]Março!$B$23</f>
        <v>24.687499999999996</v>
      </c>
      <c r="U47" s="11">
        <f>[43]Março!$B$24</f>
        <v>22.55</v>
      </c>
      <c r="V47" s="11">
        <f>[43]Março!$B$25</f>
        <v>21.104166666666661</v>
      </c>
      <c r="W47" s="11">
        <f>[43]Março!$B$26</f>
        <v>23.391666666666662</v>
      </c>
      <c r="X47" s="11">
        <f>[43]Março!$B$27</f>
        <v>24.337500000000002</v>
      </c>
      <c r="Y47" s="11">
        <f>[43]Março!$B$28</f>
        <v>25.162499999999994</v>
      </c>
      <c r="Z47" s="11">
        <f>[43]Março!$B$29</f>
        <v>25.095833333333335</v>
      </c>
      <c r="AA47" s="11">
        <f>[43]Março!$B$30</f>
        <v>25.391666666666669</v>
      </c>
      <c r="AB47" s="11">
        <f>[43]Março!$B$31</f>
        <v>25.599999999999994</v>
      </c>
      <c r="AC47" s="11">
        <f>[43]Março!$B$32</f>
        <v>26.075000000000003</v>
      </c>
      <c r="AD47" s="11">
        <f>[43]Março!$B$33</f>
        <v>26.412499999999998</v>
      </c>
      <c r="AE47" s="11">
        <f>[43]Março!$B$34</f>
        <v>26.245833333333337</v>
      </c>
      <c r="AF47" s="11">
        <f>[43]Março!$B$35</f>
        <v>26.008333333333336</v>
      </c>
      <c r="AG47" s="90">
        <f t="shared" si="12"/>
        <v>25.10591397849462</v>
      </c>
      <c r="AJ47" t="s">
        <v>47</v>
      </c>
      <c r="AK47" t="s">
        <v>47</v>
      </c>
    </row>
    <row r="48" spans="1:38" x14ac:dyDescent="0.2">
      <c r="A48" s="58" t="s">
        <v>44</v>
      </c>
      <c r="B48" s="11">
        <f>[44]Março!$B$5</f>
        <v>24.1875</v>
      </c>
      <c r="C48" s="11">
        <f>[44]Março!$B$6</f>
        <v>25.266666666666666</v>
      </c>
      <c r="D48" s="11">
        <f>[44]Março!$B$7</f>
        <v>24.274999999999995</v>
      </c>
      <c r="E48" s="11">
        <f>[44]Março!$B$8</f>
        <v>25.241666666666671</v>
      </c>
      <c r="F48" s="11">
        <f>[44]Março!$B$9</f>
        <v>24.933333333333337</v>
      </c>
      <c r="G48" s="11">
        <f>[44]Março!$B$10</f>
        <v>25.237500000000001</v>
      </c>
      <c r="H48" s="11">
        <f>[44]Março!$B$11</f>
        <v>25.504166666666666</v>
      </c>
      <c r="I48" s="11">
        <f>[44]Março!$B$12</f>
        <v>26.070833333333336</v>
      </c>
      <c r="J48" s="11">
        <f>[44]Março!$B$13</f>
        <v>24.933333333333334</v>
      </c>
      <c r="K48" s="11">
        <f>[44]Março!$B$14</f>
        <v>23.429166666666664</v>
      </c>
      <c r="L48" s="11">
        <f>[44]Março!$B$15</f>
        <v>25.6875</v>
      </c>
      <c r="M48" s="11">
        <f>[44]Março!$B$16</f>
        <v>25.133333333333336</v>
      </c>
      <c r="N48" s="11">
        <f>[44]Março!$B$17</f>
        <v>25.487499999999997</v>
      </c>
      <c r="O48" s="11">
        <f>[44]Março!$B$18</f>
        <v>25.420833333333334</v>
      </c>
      <c r="P48" s="11">
        <f>[44]Março!$B$19</f>
        <v>25.079166666666666</v>
      </c>
      <c r="Q48" s="11">
        <f>[44]Março!$B$20</f>
        <v>25.620833333333334</v>
      </c>
      <c r="R48" s="11">
        <f>[44]Março!$B$21</f>
        <v>25.1875</v>
      </c>
      <c r="S48" s="11">
        <f>[44]Março!$B$22</f>
        <v>25.191666666666663</v>
      </c>
      <c r="T48" s="11">
        <f>[44]Março!$B$23</f>
        <v>25.983333333333331</v>
      </c>
      <c r="U48" s="11">
        <f>[44]Março!$B$24</f>
        <v>25.158333333333331</v>
      </c>
      <c r="V48" s="11">
        <f>[44]Março!$B$25</f>
        <v>22.779166666666669</v>
      </c>
      <c r="W48" s="11">
        <f>[44]Março!$B$26</f>
        <v>23.316666666666666</v>
      </c>
      <c r="X48" s="11">
        <f>[44]Março!$B$27</f>
        <v>24.912499999999998</v>
      </c>
      <c r="Y48" s="11">
        <f>[44]Março!$B$28</f>
        <v>25.624999999999996</v>
      </c>
      <c r="Z48" s="11">
        <f>[44]Março!$B$29</f>
        <v>26.700000000000006</v>
      </c>
      <c r="AA48" s="11">
        <f>[44]Março!$B$30</f>
        <v>26.795833333333334</v>
      </c>
      <c r="AB48" s="11">
        <f>[44]Março!$B$31</f>
        <v>25.762499999999999</v>
      </c>
      <c r="AC48" s="11">
        <f>[44]Março!$B$32</f>
        <v>24.483333333333334</v>
      </c>
      <c r="AD48" s="11">
        <f>[44]Março!$B$33</f>
        <v>25.583333333333332</v>
      </c>
      <c r="AE48" s="11">
        <f>[44]Março!$B$34</f>
        <v>25.745833333333326</v>
      </c>
      <c r="AF48" s="11">
        <f>[44]Março!$B$35</f>
        <v>26.641666666666666</v>
      </c>
      <c r="AG48" s="90">
        <f t="shared" si="12"/>
        <v>25.205645161290331</v>
      </c>
      <c r="AH48" s="12" t="s">
        <v>47</v>
      </c>
      <c r="AI48" s="12" t="s">
        <v>47</v>
      </c>
      <c r="AJ48" t="s">
        <v>47</v>
      </c>
    </row>
    <row r="49" spans="1:37" x14ac:dyDescent="0.2">
      <c r="A49" s="58" t="s">
        <v>20</v>
      </c>
      <c r="B49" s="11">
        <f>[45]Março!$B$5</f>
        <v>25.462500000000006</v>
      </c>
      <c r="C49" s="11">
        <f>[45]Março!$B$6</f>
        <v>27.083333333333332</v>
      </c>
      <c r="D49" s="11">
        <f>[45]Março!$B$7</f>
        <v>26.774999999999995</v>
      </c>
      <c r="E49" s="11">
        <f>[45]Março!$B$8</f>
        <v>26.329166666666669</v>
      </c>
      <c r="F49" s="11">
        <f>[45]Março!$B$9</f>
        <v>27.674999999999997</v>
      </c>
      <c r="G49" s="11">
        <f>[45]Março!$B$10</f>
        <v>28.574999999999992</v>
      </c>
      <c r="H49" s="11">
        <f>[45]Março!$B$11</f>
        <v>28.604166666666668</v>
      </c>
      <c r="I49" s="11">
        <f>[45]Março!$B$12</f>
        <v>27.737499999999997</v>
      </c>
      <c r="J49" s="11">
        <f>[45]Março!$B$13</f>
        <v>26.266666666666666</v>
      </c>
      <c r="K49" s="11">
        <f>[45]Março!$B$14</f>
        <v>26.412499999999998</v>
      </c>
      <c r="L49" s="11">
        <f>[45]Março!$B$15</f>
        <v>27.012500000000003</v>
      </c>
      <c r="M49" s="11">
        <f>[45]Março!$B$16</f>
        <v>27.941666666666666</v>
      </c>
      <c r="N49" s="11">
        <f>[45]Março!$B$17</f>
        <v>27.183333333333337</v>
      </c>
      <c r="O49" s="11">
        <f>[45]Março!$B$18</f>
        <v>26.758333333333329</v>
      </c>
      <c r="P49" s="11">
        <f>[45]Março!$B$19</f>
        <v>25.083333333333332</v>
      </c>
      <c r="Q49" s="11">
        <f>[45]Março!$B$20</f>
        <v>25.979166666666661</v>
      </c>
      <c r="R49" s="11">
        <f>[45]Março!$B$21</f>
        <v>27.662500000000005</v>
      </c>
      <c r="S49" s="11">
        <f>[45]Março!$B$22</f>
        <v>25.950000000000003</v>
      </c>
      <c r="T49" s="11">
        <f>[45]Março!$B$23</f>
        <v>27.337499999999995</v>
      </c>
      <c r="U49" s="11">
        <f>[45]Março!$B$24</f>
        <v>25.466666666666669</v>
      </c>
      <c r="V49" s="11">
        <f>[45]Março!$B$25</f>
        <v>23.991666666666664</v>
      </c>
      <c r="W49" s="11">
        <f>[45]Março!$B$26</f>
        <v>23.812500000000004</v>
      </c>
      <c r="X49" s="11">
        <f>[45]Março!$B$27</f>
        <v>26.295833333333334</v>
      </c>
      <c r="Y49" s="11">
        <f>[45]Março!$B$28</f>
        <v>26.900000000000002</v>
      </c>
      <c r="Z49" s="11">
        <f>[45]Março!$B$29</f>
        <v>27.087500000000002</v>
      </c>
      <c r="AA49" s="11">
        <f>[45]Março!$B$30</f>
        <v>27.820833333333336</v>
      </c>
      <c r="AB49" s="11">
        <f>[45]Março!$B$31</f>
        <v>28.200000000000003</v>
      </c>
      <c r="AC49" s="11">
        <f>[45]Março!$B$32</f>
        <v>28.233333333333334</v>
      </c>
      <c r="AD49" s="11">
        <f>[45]Março!$B$33</f>
        <v>27.700000000000003</v>
      </c>
      <c r="AE49" s="11">
        <f>[45]Março!$B$34</f>
        <v>26.870833333333334</v>
      </c>
      <c r="AF49" s="11">
        <f>[45]Março!$B$35</f>
        <v>26.637499999999999</v>
      </c>
      <c r="AG49" s="90">
        <f t="shared" si="12"/>
        <v>26.801478494623655</v>
      </c>
      <c r="AI49" s="12" t="s">
        <v>47</v>
      </c>
      <c r="AJ49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3">AVERAGE(B5:B49)</f>
        <v>25.351166803908658</v>
      </c>
      <c r="C50" s="13">
        <f t="shared" si="13"/>
        <v>26.393701889897546</v>
      </c>
      <c r="D50" s="13">
        <f t="shared" si="13"/>
        <v>26.251740728900252</v>
      </c>
      <c r="E50" s="13">
        <f t="shared" si="13"/>
        <v>26.860833333333336</v>
      </c>
      <c r="F50" s="13">
        <f t="shared" si="13"/>
        <v>26.853545565953652</v>
      </c>
      <c r="G50" s="13">
        <f t="shared" si="13"/>
        <v>26.703817751422871</v>
      </c>
      <c r="H50" s="13">
        <f t="shared" si="13"/>
        <v>26.616715742361016</v>
      </c>
      <c r="I50" s="13">
        <f t="shared" si="13"/>
        <v>27.32735591206179</v>
      </c>
      <c r="J50" s="13">
        <f t="shared" si="13"/>
        <v>24.929602521929819</v>
      </c>
      <c r="K50" s="13">
        <f t="shared" si="13"/>
        <v>24.858977667153823</v>
      </c>
      <c r="L50" s="13">
        <f t="shared" si="13"/>
        <v>25.351822916666659</v>
      </c>
      <c r="M50" s="13">
        <f t="shared" si="13"/>
        <v>25.277151785714288</v>
      </c>
      <c r="N50" s="13">
        <f t="shared" si="13"/>
        <v>24.903786125319687</v>
      </c>
      <c r="O50" s="13">
        <f t="shared" si="13"/>
        <v>25.086766900266973</v>
      </c>
      <c r="P50" s="13">
        <f t="shared" si="13"/>
        <v>24.394642355459972</v>
      </c>
      <c r="Q50" s="13">
        <f t="shared" si="13"/>
        <v>24.575387063570485</v>
      </c>
      <c r="R50" s="13">
        <f t="shared" si="13"/>
        <v>25.136829721146519</v>
      </c>
      <c r="S50" s="13">
        <f t="shared" si="13"/>
        <v>24.713151830000776</v>
      </c>
      <c r="T50" s="13">
        <f t="shared" si="13"/>
        <v>25.588007061048536</v>
      </c>
      <c r="U50" s="13">
        <f t="shared" si="13"/>
        <v>23.556982553344824</v>
      </c>
      <c r="V50" s="13">
        <f t="shared" si="13"/>
        <v>22.663261451863349</v>
      </c>
      <c r="W50" s="13">
        <f t="shared" si="13"/>
        <v>23.738214756258227</v>
      </c>
      <c r="X50" s="13">
        <f t="shared" si="13"/>
        <v>25.105319940476186</v>
      </c>
      <c r="Y50" s="13">
        <f t="shared" si="13"/>
        <v>25.801729465709723</v>
      </c>
      <c r="Z50" s="13">
        <f t="shared" si="13"/>
        <v>25.869598724041658</v>
      </c>
      <c r="AA50" s="13">
        <f t="shared" si="13"/>
        <v>26.326782015499123</v>
      </c>
      <c r="AB50" s="13">
        <f t="shared" si="13"/>
        <v>26.029152030245296</v>
      </c>
      <c r="AC50" s="13">
        <f t="shared" si="13"/>
        <v>26.122487250920432</v>
      </c>
      <c r="AD50" s="13">
        <f t="shared" si="13"/>
        <v>26.564931938159873</v>
      </c>
      <c r="AE50" s="13">
        <f t="shared" si="13"/>
        <v>26.471079102946856</v>
      </c>
      <c r="AF50" s="13">
        <f t="shared" ref="AF50" si="14">AVERAGE(AF5:AF49)</f>
        <v>25.905935343340236</v>
      </c>
      <c r="AG50" s="127">
        <f>AVERAGE(AG5:AG49)</f>
        <v>25.527196874687963</v>
      </c>
      <c r="AI50" s="5" t="s">
        <v>47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61"/>
      <c r="AG51" s="86"/>
      <c r="AK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112"/>
      <c r="AG52" s="86"/>
      <c r="AI52" s="12" t="s">
        <v>47</v>
      </c>
    </row>
    <row r="53" spans="1:37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5"/>
      <c r="AG53" s="86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5"/>
      <c r="AG54" s="86"/>
    </row>
    <row r="55" spans="1:37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5"/>
      <c r="AG55" s="86"/>
    </row>
    <row r="56" spans="1:37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6"/>
      <c r="AG56" s="86"/>
      <c r="AI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7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2" t="s">
        <v>47</v>
      </c>
    </row>
    <row r="62" spans="1:37" x14ac:dyDescent="0.2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2" t="s">
        <v>47</v>
      </c>
      <c r="W62" s="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3" x14ac:dyDescent="0.2">
      <c r="AG65" s="7" t="s">
        <v>47</v>
      </c>
    </row>
    <row r="67" spans="9:33" x14ac:dyDescent="0.2">
      <c r="I67" s="2" t="s">
        <v>47</v>
      </c>
    </row>
    <row r="70" spans="9:33" x14ac:dyDescent="0.2">
      <c r="AE70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tabSelected="1" topLeftCell="B1" zoomScale="90" zoomScaleNormal="90" workbookViewId="0">
      <selection activeCell="AI65" sqref="AI65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42578125" style="2" bestFit="1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45" t="s">
        <v>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69"/>
    </row>
    <row r="2" spans="1:35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66"/>
      <c r="AG2" s="143"/>
      <c r="AH2" s="143"/>
      <c r="AI2" s="141"/>
    </row>
    <row r="3" spans="1:35" s="5" customFormat="1" ht="20.100000000000001" customHeight="1" x14ac:dyDescent="0.2">
      <c r="A3" s="148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77">
        <v>30</v>
      </c>
      <c r="AF3" s="154">
        <v>31</v>
      </c>
      <c r="AG3" s="120" t="s">
        <v>39</v>
      </c>
      <c r="AH3" s="103" t="s">
        <v>37</v>
      </c>
      <c r="AI3" s="110" t="s">
        <v>225</v>
      </c>
    </row>
    <row r="4" spans="1:35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5"/>
      <c r="AF4" s="155"/>
      <c r="AG4" s="114" t="s">
        <v>35</v>
      </c>
      <c r="AH4" s="104" t="s">
        <v>35</v>
      </c>
      <c r="AI4" s="101" t="s">
        <v>35</v>
      </c>
    </row>
    <row r="5" spans="1:35" s="5" customFormat="1" x14ac:dyDescent="0.2">
      <c r="A5" s="58" t="s">
        <v>40</v>
      </c>
      <c r="B5" s="124">
        <f>[1]Março!$K$5</f>
        <v>3.4000000000000004</v>
      </c>
      <c r="C5" s="124">
        <f>[1]Março!$K$6</f>
        <v>0.2</v>
      </c>
      <c r="D5" s="124">
        <f>[1]Março!$K$7</f>
        <v>0</v>
      </c>
      <c r="E5" s="124">
        <f>[1]Março!$K$8</f>
        <v>0</v>
      </c>
      <c r="F5" s="124">
        <f>[1]Março!$K$9</f>
        <v>0</v>
      </c>
      <c r="G5" s="124">
        <f>[1]Março!$K$10</f>
        <v>0</v>
      </c>
      <c r="H5" s="124">
        <f>[1]Março!$K$11</f>
        <v>8.3999999999999986</v>
      </c>
      <c r="I5" s="124">
        <f>[1]Março!$K$12</f>
        <v>15.2</v>
      </c>
      <c r="J5" s="124">
        <f>[1]Março!$K$13</f>
        <v>1.6</v>
      </c>
      <c r="K5" s="124">
        <f>[1]Março!$K$14</f>
        <v>0</v>
      </c>
      <c r="L5" s="124">
        <f>[1]Março!$K$15</f>
        <v>0</v>
      </c>
      <c r="M5" s="124">
        <f>[1]Março!$K$16</f>
        <v>0</v>
      </c>
      <c r="N5" s="124">
        <f>[1]Março!$K$17</f>
        <v>17</v>
      </c>
      <c r="O5" s="124">
        <f>[1]Março!$K$18</f>
        <v>0</v>
      </c>
      <c r="P5" s="124">
        <f>[1]Março!$K$19</f>
        <v>2.8</v>
      </c>
      <c r="Q5" s="124">
        <f>[1]Março!$K$20</f>
        <v>0.2</v>
      </c>
      <c r="R5" s="124">
        <f>[1]Março!$K$21</f>
        <v>0</v>
      </c>
      <c r="S5" s="124">
        <f>[1]Março!$K$22</f>
        <v>1.2</v>
      </c>
      <c r="T5" s="124">
        <f>[1]Março!$K$23</f>
        <v>0.2</v>
      </c>
      <c r="U5" s="124">
        <f>[1]Março!$K$24</f>
        <v>2.8000000000000003</v>
      </c>
      <c r="V5" s="124">
        <f>[1]Março!$K$25</f>
        <v>0.2</v>
      </c>
      <c r="W5" s="124">
        <f>[1]Março!$K$26</f>
        <v>0</v>
      </c>
      <c r="X5" s="124">
        <f>[1]Março!$K$27</f>
        <v>0</v>
      </c>
      <c r="Y5" s="124">
        <f>[1]Março!$K$28</f>
        <v>0</v>
      </c>
      <c r="Z5" s="124">
        <f>[1]Março!$K$29</f>
        <v>0</v>
      </c>
      <c r="AA5" s="124">
        <f>[1]Março!$K$30</f>
        <v>0</v>
      </c>
      <c r="AB5" s="124">
        <f>[1]Março!$K$31</f>
        <v>0</v>
      </c>
      <c r="AC5" s="124">
        <f>[1]Março!$K$32</f>
        <v>0</v>
      </c>
      <c r="AD5" s="124">
        <f>[1]Março!$K$33</f>
        <v>2.6</v>
      </c>
      <c r="AE5" s="124">
        <f>[1]Março!$K$34</f>
        <v>0</v>
      </c>
      <c r="AF5" s="124">
        <f>[1]Março!$K$35</f>
        <v>0</v>
      </c>
      <c r="AG5" s="15">
        <f t="shared" ref="AG5" si="1">SUM(B5:AF5)</f>
        <v>55.800000000000004</v>
      </c>
      <c r="AH5" s="16">
        <f t="shared" ref="AH5" si="2">MAX(B5:AF5)</f>
        <v>17</v>
      </c>
      <c r="AI5" s="67">
        <f t="shared" ref="AI5" si="3">COUNTIF(B5:AF5,"=0,0")</f>
        <v>18</v>
      </c>
    </row>
    <row r="6" spans="1:35" x14ac:dyDescent="0.2">
      <c r="A6" s="58" t="s">
        <v>0</v>
      </c>
      <c r="B6" s="11" t="str">
        <f>[2]Março!$K$5</f>
        <v>*</v>
      </c>
      <c r="C6" s="11" t="str">
        <f>[2]Março!$K$6</f>
        <v>*</v>
      </c>
      <c r="D6" s="11" t="str">
        <f>[2]Março!$K$7</f>
        <v>*</v>
      </c>
      <c r="E6" s="11" t="str">
        <f>[2]Março!$K$8</f>
        <v>*</v>
      </c>
      <c r="F6" s="11" t="str">
        <f>[2]Março!$K$9</f>
        <v>*</v>
      </c>
      <c r="G6" s="11" t="str">
        <f>[2]Março!$K$10</f>
        <v>*</v>
      </c>
      <c r="H6" s="11" t="str">
        <f>[2]Março!$K$11</f>
        <v>*</v>
      </c>
      <c r="I6" s="11" t="str">
        <f>[2]Março!$K$12</f>
        <v>*</v>
      </c>
      <c r="J6" s="11" t="str">
        <f>[2]Março!$K$13</f>
        <v>*</v>
      </c>
      <c r="K6" s="11" t="str">
        <f>[2]Março!$K$14</f>
        <v>*</v>
      </c>
      <c r="L6" s="11" t="str">
        <f>[2]Março!$K$15</f>
        <v>*</v>
      </c>
      <c r="M6" s="11" t="str">
        <f>[2]Março!$K$16</f>
        <v>*</v>
      </c>
      <c r="N6" s="11" t="str">
        <f>[2]Março!$K$17</f>
        <v>*</v>
      </c>
      <c r="O6" s="11" t="str">
        <f>[2]Março!$K$18</f>
        <v>*</v>
      </c>
      <c r="P6" s="11" t="str">
        <f>[2]Março!$K$19</f>
        <v>*</v>
      </c>
      <c r="Q6" s="11" t="str">
        <f>[2]Março!$K$20</f>
        <v>*</v>
      </c>
      <c r="R6" s="11" t="str">
        <f>[2]Março!$K$21</f>
        <v>*</v>
      </c>
      <c r="S6" s="11" t="str">
        <f>[2]Março!$K$22</f>
        <v>*</v>
      </c>
      <c r="T6" s="11" t="str">
        <f>[2]Março!$K$23</f>
        <v>*</v>
      </c>
      <c r="U6" s="11">
        <f>[2]Março!$K$24</f>
        <v>0.60000000000000009</v>
      </c>
      <c r="V6" s="11">
        <f>[2]Março!$K$25</f>
        <v>0.2</v>
      </c>
      <c r="W6" s="11">
        <f>[2]Março!$K$26</f>
        <v>0.8</v>
      </c>
      <c r="X6" s="11">
        <f>[2]Março!$K$27</f>
        <v>0.4</v>
      </c>
      <c r="Y6" s="11">
        <f>[2]Março!$K$28</f>
        <v>0.4</v>
      </c>
      <c r="Z6" s="11">
        <f>[2]Março!$K$29</f>
        <v>0</v>
      </c>
      <c r="AA6" s="11">
        <f>[2]Março!$K$30</f>
        <v>0</v>
      </c>
      <c r="AB6" s="11">
        <f>[2]Março!$K$31</f>
        <v>0</v>
      </c>
      <c r="AC6" s="11">
        <f>[2]Março!$K$32</f>
        <v>0</v>
      </c>
      <c r="AD6" s="11">
        <f>[2]Março!$K$33</f>
        <v>0</v>
      </c>
      <c r="AE6" s="11">
        <f>[2]Março!$K$34</f>
        <v>0</v>
      </c>
      <c r="AF6" s="11">
        <f>[2]Março!$K$35</f>
        <v>0</v>
      </c>
      <c r="AG6" s="15">
        <f t="shared" ref="AG6" si="4">SUM(B6:AF6)</f>
        <v>2.4</v>
      </c>
      <c r="AH6" s="16">
        <f t="shared" ref="AH6" si="5">MAX(B6:AF6)</f>
        <v>0.8</v>
      </c>
      <c r="AI6" s="67">
        <f t="shared" ref="AI6" si="6">COUNTIF(B6:AF6,"=0,0")</f>
        <v>7</v>
      </c>
    </row>
    <row r="7" spans="1:35" x14ac:dyDescent="0.2">
      <c r="A7" s="58" t="s">
        <v>104</v>
      </c>
      <c r="B7" s="11">
        <f>[3]Março!$K$5</f>
        <v>0</v>
      </c>
      <c r="C7" s="11">
        <f>[3]Março!$K$6</f>
        <v>0</v>
      </c>
      <c r="D7" s="11">
        <f>[3]Março!$K$7</f>
        <v>0</v>
      </c>
      <c r="E7" s="11">
        <f>[3]Março!$K$8</f>
        <v>0</v>
      </c>
      <c r="F7" s="11">
        <f>[3]Março!$K$9</f>
        <v>0</v>
      </c>
      <c r="G7" s="11">
        <f>[3]Março!$K$10</f>
        <v>22.8</v>
      </c>
      <c r="H7" s="11">
        <f>[3]Março!$K$11</f>
        <v>0.2</v>
      </c>
      <c r="I7" s="11">
        <f>[3]Março!$K$12</f>
        <v>0.2</v>
      </c>
      <c r="J7" s="11">
        <f>[3]Março!$K$13</f>
        <v>10.199999999999999</v>
      </c>
      <c r="K7" s="11">
        <f>[3]Março!$K$14</f>
        <v>0.2</v>
      </c>
      <c r="L7" s="11">
        <f>[3]Março!$K$15</f>
        <v>0</v>
      </c>
      <c r="M7" s="11">
        <f>[3]Março!$K$16</f>
        <v>1.2</v>
      </c>
      <c r="N7" s="11">
        <f>[3]Março!$K$17</f>
        <v>23.800000000000004</v>
      </c>
      <c r="O7" s="11">
        <f>[3]Março!$K$18</f>
        <v>14.2</v>
      </c>
      <c r="P7" s="11">
        <f>[3]Março!$K$19</f>
        <v>6.6000000000000005</v>
      </c>
      <c r="Q7" s="11">
        <f>[3]Março!$K$20</f>
        <v>0.2</v>
      </c>
      <c r="R7" s="11">
        <f>[3]Março!$K$21</f>
        <v>20</v>
      </c>
      <c r="S7" s="11">
        <f>[3]Março!$K$22</f>
        <v>4.4000000000000004</v>
      </c>
      <c r="T7" s="11">
        <f>[3]Março!$K$23</f>
        <v>0</v>
      </c>
      <c r="U7" s="11">
        <f>[3]Março!$K$24</f>
        <v>49.6</v>
      </c>
      <c r="V7" s="11">
        <f>[3]Março!$K$25</f>
        <v>0.2</v>
      </c>
      <c r="W7" s="11">
        <f>[3]Março!$K$26</f>
        <v>2.8000000000000003</v>
      </c>
      <c r="X7" s="11">
        <f>[3]Março!$K$27</f>
        <v>0</v>
      </c>
      <c r="Y7" s="11">
        <f>[3]Março!$K$28</f>
        <v>0</v>
      </c>
      <c r="Z7" s="11">
        <f>[3]Março!$K$29</f>
        <v>0</v>
      </c>
      <c r="AA7" s="11">
        <f>[3]Março!$K$30</f>
        <v>0</v>
      </c>
      <c r="AB7" s="11">
        <f>[3]Março!$K$31</f>
        <v>0</v>
      </c>
      <c r="AC7" s="11">
        <f>[3]Março!$K$32</f>
        <v>0</v>
      </c>
      <c r="AD7" s="11">
        <f>[3]Março!$K$33</f>
        <v>0</v>
      </c>
      <c r="AE7" s="11">
        <f>[3]Março!$K$34</f>
        <v>0</v>
      </c>
      <c r="AF7" s="11">
        <f>[3]Março!$K$35</f>
        <v>0</v>
      </c>
      <c r="AG7" s="15">
        <f t="shared" ref="AG7" si="7">SUM(B7:AF7)</f>
        <v>156.60000000000002</v>
      </c>
      <c r="AH7" s="16">
        <f t="shared" ref="AH7" si="8">MAX(B7:AF7)</f>
        <v>49.6</v>
      </c>
      <c r="AI7" s="67">
        <f t="shared" ref="AI7" si="9">COUNTIF(B7:AF7,"=0,0")</f>
        <v>16</v>
      </c>
    </row>
    <row r="8" spans="1:35" x14ac:dyDescent="0.2">
      <c r="A8" s="58" t="s">
        <v>1</v>
      </c>
      <c r="B8" s="11">
        <f>[4]Março!$K$5</f>
        <v>0</v>
      </c>
      <c r="C8" s="11">
        <f>[4]Março!$K$6</f>
        <v>20</v>
      </c>
      <c r="D8" s="11">
        <f>[4]Março!$K$7</f>
        <v>0.4</v>
      </c>
      <c r="E8" s="11">
        <f>[4]Março!$K$8</f>
        <v>0</v>
      </c>
      <c r="F8" s="11">
        <f>[4]Março!$K$9</f>
        <v>0</v>
      </c>
      <c r="G8" s="11">
        <f>[4]Março!$K$10</f>
        <v>0.6</v>
      </c>
      <c r="H8" s="11">
        <f>[4]Março!$K$11</f>
        <v>0</v>
      </c>
      <c r="I8" s="11">
        <f>[4]Março!$K$12</f>
        <v>0</v>
      </c>
      <c r="J8" s="11">
        <f>[4]Março!$K$13</f>
        <v>27.800000000000004</v>
      </c>
      <c r="K8" s="11">
        <f>[4]Março!$K$14</f>
        <v>0</v>
      </c>
      <c r="L8" s="11">
        <f>[4]Março!$K$15</f>
        <v>7.1999999999999993</v>
      </c>
      <c r="M8" s="11">
        <f>[4]Março!$K$16</f>
        <v>0.4</v>
      </c>
      <c r="N8" s="11">
        <f>[4]Março!$K$17</f>
        <v>0</v>
      </c>
      <c r="O8" s="11">
        <f>[4]Março!$K$18</f>
        <v>0.8</v>
      </c>
      <c r="P8" s="11">
        <f>[4]Março!$K$19</f>
        <v>0.2</v>
      </c>
      <c r="Q8" s="11">
        <f>[4]Março!$K$20</f>
        <v>0</v>
      </c>
      <c r="R8" s="11">
        <f>[4]Março!$K$21</f>
        <v>0</v>
      </c>
      <c r="S8" s="11">
        <f>[4]Março!$K$22</f>
        <v>6.2</v>
      </c>
      <c r="T8" s="11">
        <f>[4]Março!$K$23</f>
        <v>4.6000000000000005</v>
      </c>
      <c r="U8" s="11">
        <f>[4]Março!$K$24</f>
        <v>3.8</v>
      </c>
      <c r="V8" s="11">
        <f>[4]Março!$K$25</f>
        <v>0.2</v>
      </c>
      <c r="W8" s="11">
        <f>[4]Março!$K$26</f>
        <v>0</v>
      </c>
      <c r="X8" s="11">
        <f>[4]Março!$K$27</f>
        <v>0</v>
      </c>
      <c r="Y8" s="11">
        <f>[4]Março!$K$28</f>
        <v>0</v>
      </c>
      <c r="Z8" s="11">
        <f>[4]Março!$K$29</f>
        <v>0</v>
      </c>
      <c r="AA8" s="11">
        <f>[4]Março!$K$30</f>
        <v>0</v>
      </c>
      <c r="AB8" s="11">
        <f>[4]Março!$K$31</f>
        <v>0</v>
      </c>
      <c r="AC8" s="11">
        <f>[4]Março!$K$32</f>
        <v>8</v>
      </c>
      <c r="AD8" s="11">
        <f>[4]Março!$K$33</f>
        <v>0</v>
      </c>
      <c r="AE8" s="11">
        <f>[4]Março!$K$34</f>
        <v>0</v>
      </c>
      <c r="AF8" s="11">
        <f>[4]Março!$K$35</f>
        <v>0</v>
      </c>
      <c r="AG8" s="15">
        <f t="shared" ref="AG8:AG9" si="10">SUM(B8:AF8)</f>
        <v>80.2</v>
      </c>
      <c r="AH8" s="16">
        <f t="shared" ref="AH8:AH9" si="11">MAX(B8:AF8)</f>
        <v>27.800000000000004</v>
      </c>
      <c r="AI8" s="67">
        <f t="shared" ref="AI8:AI9" si="12">COUNTIF(B8:AF8,"=0,0")</f>
        <v>18</v>
      </c>
    </row>
    <row r="9" spans="1:35" x14ac:dyDescent="0.2">
      <c r="A9" s="58" t="s">
        <v>167</v>
      </c>
      <c r="B9" s="11">
        <f>[5]Março!$K$5</f>
        <v>0</v>
      </c>
      <c r="C9" s="11">
        <f>[5]Março!$K$6</f>
        <v>0</v>
      </c>
      <c r="D9" s="11">
        <f>[5]Março!$K$7</f>
        <v>0</v>
      </c>
      <c r="E9" s="11">
        <f>[5]Março!$K$8</f>
        <v>0</v>
      </c>
      <c r="F9" s="11">
        <f>[5]Março!$K$9</f>
        <v>0.2</v>
      </c>
      <c r="G9" s="11">
        <f>[5]Março!$K$10</f>
        <v>0.2</v>
      </c>
      <c r="H9" s="11">
        <f>[5]Março!$K$11</f>
        <v>0</v>
      </c>
      <c r="I9" s="11">
        <f>[5]Março!$K$12</f>
        <v>0</v>
      </c>
      <c r="J9" s="11">
        <f>[5]Março!$K$13</f>
        <v>11.399999999999999</v>
      </c>
      <c r="K9" s="11">
        <f>[5]Março!$K$14</f>
        <v>0</v>
      </c>
      <c r="L9" s="11">
        <f>[5]Março!$K$15</f>
        <v>22.2</v>
      </c>
      <c r="M9" s="11">
        <f>[5]Março!$K$16</f>
        <v>53.400000000000006</v>
      </c>
      <c r="N9" s="11">
        <f>[5]Março!$K$17</f>
        <v>2</v>
      </c>
      <c r="O9" s="11">
        <f>[5]Março!$K$18</f>
        <v>0</v>
      </c>
      <c r="P9" s="11">
        <f>[5]Março!$K$19</f>
        <v>22</v>
      </c>
      <c r="Q9" s="11">
        <f>[5]Março!$K$20</f>
        <v>38.199999999999989</v>
      </c>
      <c r="R9" s="11">
        <f>[5]Março!$K$21</f>
        <v>30.799999999999997</v>
      </c>
      <c r="S9" s="11">
        <f>[5]Março!$K$22</f>
        <v>36.799999999999997</v>
      </c>
      <c r="T9" s="11">
        <f>[5]Março!$K$23</f>
        <v>10.199999999999999</v>
      </c>
      <c r="U9" s="11">
        <f>[5]Março!$K$24</f>
        <v>102.40000000000002</v>
      </c>
      <c r="V9" s="11">
        <f>[5]Março!$K$25</f>
        <v>0.2</v>
      </c>
      <c r="W9" s="11">
        <f>[5]Março!$K$26</f>
        <v>0</v>
      </c>
      <c r="X9" s="11">
        <f>[5]Março!$K$27</f>
        <v>0</v>
      </c>
      <c r="Y9" s="11">
        <f>[5]Março!$K$28</f>
        <v>0</v>
      </c>
      <c r="Z9" s="11">
        <f>[5]Março!$K$29</f>
        <v>0</v>
      </c>
      <c r="AA9" s="11">
        <f>[5]Março!$K$30</f>
        <v>0</v>
      </c>
      <c r="AB9" s="11">
        <f>[5]Março!$K$31</f>
        <v>0</v>
      </c>
      <c r="AC9" s="11">
        <f>[5]Março!$K$32</f>
        <v>0</v>
      </c>
      <c r="AD9" s="11">
        <f>[5]Março!$K$33</f>
        <v>0</v>
      </c>
      <c r="AE9" s="11">
        <f>[5]Março!$K$34</f>
        <v>0</v>
      </c>
      <c r="AF9" s="11">
        <f>[5]Março!$K$35</f>
        <v>0</v>
      </c>
      <c r="AG9" s="15">
        <f t="shared" si="10"/>
        <v>330</v>
      </c>
      <c r="AH9" s="16">
        <f t="shared" si="11"/>
        <v>102.40000000000002</v>
      </c>
      <c r="AI9" s="67">
        <f t="shared" si="12"/>
        <v>18</v>
      </c>
    </row>
    <row r="10" spans="1:35" x14ac:dyDescent="0.2">
      <c r="A10" s="58" t="s">
        <v>111</v>
      </c>
      <c r="B10" s="11" t="str">
        <f>[6]Março!$K$5</f>
        <v>*</v>
      </c>
      <c r="C10" s="11" t="str">
        <f>[6]Março!$K$6</f>
        <v>*</v>
      </c>
      <c r="D10" s="11" t="str">
        <f>[6]Março!$K$7</f>
        <v>*</v>
      </c>
      <c r="E10" s="11" t="str">
        <f>[6]Março!$K$8</f>
        <v>*</v>
      </c>
      <c r="F10" s="11" t="str">
        <f>[6]Março!$K$9</f>
        <v>*</v>
      </c>
      <c r="G10" s="11" t="str">
        <f>[6]Março!$K$10</f>
        <v>*</v>
      </c>
      <c r="H10" s="11" t="str">
        <f>[6]Março!$K$11</f>
        <v>*</v>
      </c>
      <c r="I10" s="11" t="str">
        <f>[6]Março!$K$12</f>
        <v>*</v>
      </c>
      <c r="J10" s="11" t="str">
        <f>[6]Março!$K$13</f>
        <v>*</v>
      </c>
      <c r="K10" s="11" t="str">
        <f>[6]Março!$K$14</f>
        <v>*</v>
      </c>
      <c r="L10" s="11" t="str">
        <f>[6]Março!$K$15</f>
        <v>*</v>
      </c>
      <c r="M10" s="11" t="str">
        <f>[6]Março!$K$16</f>
        <v>*</v>
      </c>
      <c r="N10" s="11" t="str">
        <f>[6]Março!$K$17</f>
        <v>*</v>
      </c>
      <c r="O10" s="11" t="str">
        <f>[6]Março!$K$18</f>
        <v>*</v>
      </c>
      <c r="P10" s="11" t="str">
        <f>[6]Março!$K$19</f>
        <v>*</v>
      </c>
      <c r="Q10" s="11" t="str">
        <f>[6]Março!$K$20</f>
        <v>*</v>
      </c>
      <c r="R10" s="11" t="str">
        <f>[6]Março!$K$21</f>
        <v>*</v>
      </c>
      <c r="S10" s="11" t="str">
        <f>[6]Março!$K$22</f>
        <v>*</v>
      </c>
      <c r="T10" s="11" t="str">
        <f>[6]Março!$K$23</f>
        <v>*</v>
      </c>
      <c r="U10" s="11" t="str">
        <f>[6]Março!$K$24</f>
        <v>*</v>
      </c>
      <c r="V10" s="11" t="str">
        <f>[6]Março!$K$25</f>
        <v>*</v>
      </c>
      <c r="W10" s="11" t="str">
        <f>[6]Março!$K$26</f>
        <v>*</v>
      </c>
      <c r="X10" s="11" t="str">
        <f>[6]Março!$K$27</f>
        <v>*</v>
      </c>
      <c r="Y10" s="11" t="str">
        <f>[6]Março!$K$28</f>
        <v>*</v>
      </c>
      <c r="Z10" s="11" t="str">
        <f>[6]Março!$K$29</f>
        <v>*</v>
      </c>
      <c r="AA10" s="11" t="str">
        <f>[6]Março!$K$30</f>
        <v>*</v>
      </c>
      <c r="AB10" s="11" t="str">
        <f>[6]Março!$K$31</f>
        <v>*</v>
      </c>
      <c r="AC10" s="11" t="str">
        <f>[6]Março!$K$32</f>
        <v>*</v>
      </c>
      <c r="AD10" s="11" t="str">
        <f>[6]Março!$K$33</f>
        <v>*</v>
      </c>
      <c r="AE10" s="11" t="str">
        <f>[6]Março!$K$34</f>
        <v>*</v>
      </c>
      <c r="AF10" s="11" t="str">
        <f>[6]Março!$K$35</f>
        <v>*</v>
      </c>
      <c r="AG10" s="15" t="s">
        <v>226</v>
      </c>
      <c r="AH10" s="16" t="s">
        <v>226</v>
      </c>
      <c r="AI10" s="67" t="s">
        <v>226</v>
      </c>
    </row>
    <row r="11" spans="1:35" x14ac:dyDescent="0.2">
      <c r="A11" s="58" t="s">
        <v>64</v>
      </c>
      <c r="B11" s="11">
        <f>[7]Março!$K$5</f>
        <v>0</v>
      </c>
      <c r="C11" s="11">
        <f>[7]Março!$K$6</f>
        <v>0</v>
      </c>
      <c r="D11" s="11">
        <f>[7]Março!$K$7</f>
        <v>0</v>
      </c>
      <c r="E11" s="11">
        <f>[7]Março!$K$8</f>
        <v>0</v>
      </c>
      <c r="F11" s="11">
        <f>[7]Março!$K$9</f>
        <v>0.2</v>
      </c>
      <c r="G11" s="11">
        <f>[7]Março!$K$10</f>
        <v>0</v>
      </c>
      <c r="H11" s="11">
        <f>[7]Março!$K$11</f>
        <v>0.4</v>
      </c>
      <c r="I11" s="11">
        <f>[7]Março!$K$12</f>
        <v>3.4</v>
      </c>
      <c r="J11" s="11">
        <f>[7]Março!$K$13</f>
        <v>0</v>
      </c>
      <c r="K11" s="11">
        <f>[7]Março!$K$14</f>
        <v>0.2</v>
      </c>
      <c r="L11" s="11">
        <f>[7]Março!$K$15</f>
        <v>0.6</v>
      </c>
      <c r="M11" s="11">
        <f>[7]Março!$K$16</f>
        <v>17.8</v>
      </c>
      <c r="N11" s="11">
        <f>[7]Março!$K$17</f>
        <v>9.6</v>
      </c>
      <c r="O11" s="11">
        <f>[7]Março!$K$18</f>
        <v>31</v>
      </c>
      <c r="P11" s="11">
        <f>[7]Março!$K$19</f>
        <v>1.2</v>
      </c>
      <c r="Q11" s="11">
        <f>[7]Março!$K$20</f>
        <v>0</v>
      </c>
      <c r="R11" s="11">
        <f>[7]Março!$K$21</f>
        <v>8.7999999999999989</v>
      </c>
      <c r="S11" s="11">
        <f>[7]Março!$K$22</f>
        <v>6.8000000000000007</v>
      </c>
      <c r="T11" s="11">
        <f>[7]Março!$K$23</f>
        <v>0</v>
      </c>
      <c r="U11" s="11">
        <f>[7]Março!$K$24</f>
        <v>0.8</v>
      </c>
      <c r="V11" s="11">
        <f>[7]Março!$K$25</f>
        <v>1.4</v>
      </c>
      <c r="W11" s="11">
        <f>[7]Março!$K$26</f>
        <v>0</v>
      </c>
      <c r="X11" s="11">
        <f>[7]Março!$K$27</f>
        <v>0</v>
      </c>
      <c r="Y11" s="11">
        <f>[7]Março!$K$28</f>
        <v>0</v>
      </c>
      <c r="Z11" s="11">
        <f>[7]Março!$K$29</f>
        <v>0</v>
      </c>
      <c r="AA11" s="11">
        <f>[7]Março!$K$30</f>
        <v>0</v>
      </c>
      <c r="AB11" s="11">
        <f>[7]Março!$K$31</f>
        <v>0</v>
      </c>
      <c r="AC11" s="11">
        <f>[7]Março!$K$32</f>
        <v>0</v>
      </c>
      <c r="AD11" s="11">
        <f>[7]Março!$K$33</f>
        <v>0</v>
      </c>
      <c r="AE11" s="11">
        <f>[7]Março!$K$34</f>
        <v>0</v>
      </c>
      <c r="AF11" s="11">
        <f>[7]Março!$K$35</f>
        <v>0</v>
      </c>
      <c r="AG11" s="15">
        <f t="shared" ref="AG11" si="13">SUM(B11:AF11)</f>
        <v>82.2</v>
      </c>
      <c r="AH11" s="16">
        <f t="shared" ref="AH11:AH12" si="14">MAX(B11:AF11)</f>
        <v>31</v>
      </c>
      <c r="AI11" s="67">
        <f t="shared" ref="AI11:AI12" si="15">COUNTIF(B11:AF11,"=0,0")</f>
        <v>18</v>
      </c>
    </row>
    <row r="12" spans="1:35" x14ac:dyDescent="0.2">
      <c r="A12" s="58" t="s">
        <v>41</v>
      </c>
      <c r="B12" s="11">
        <f>[8]Março!$K$5</f>
        <v>0.2</v>
      </c>
      <c r="C12" s="11">
        <f>[8]Março!$K$6</f>
        <v>0</v>
      </c>
      <c r="D12" s="11">
        <f>[8]Março!$K$7</f>
        <v>0</v>
      </c>
      <c r="E12" s="11">
        <f>[8]Março!$K$8</f>
        <v>0</v>
      </c>
      <c r="F12" s="11">
        <f>[8]Março!$K$9</f>
        <v>0</v>
      </c>
      <c r="G12" s="11">
        <f>[8]Março!$K$10</f>
        <v>0</v>
      </c>
      <c r="H12" s="11">
        <f>[8]Março!$K$11</f>
        <v>1.8</v>
      </c>
      <c r="I12" s="11">
        <f>[8]Março!$K$12</f>
        <v>0</v>
      </c>
      <c r="J12" s="11">
        <f>[8]Março!$K$13</f>
        <v>61.6</v>
      </c>
      <c r="K12" s="11">
        <f>[8]Março!$K$14</f>
        <v>0</v>
      </c>
      <c r="L12" s="11">
        <f>[8]Março!$K$15</f>
        <v>0</v>
      </c>
      <c r="M12" s="11">
        <f>[8]Março!$K$16</f>
        <v>0</v>
      </c>
      <c r="N12" s="11">
        <f>[8]Março!$K$17</f>
        <v>10.600000000000001</v>
      </c>
      <c r="O12" s="11">
        <f>[8]Março!$K$18</f>
        <v>2.6</v>
      </c>
      <c r="P12" s="11">
        <f>[8]Março!$K$19</f>
        <v>32.599999999999994</v>
      </c>
      <c r="Q12" s="11">
        <f>[8]Março!$K$20</f>
        <v>28.199999999999996</v>
      </c>
      <c r="R12" s="11">
        <f>[8]Março!$K$21</f>
        <v>15.2</v>
      </c>
      <c r="S12" s="11">
        <f>[8]Março!$K$22</f>
        <v>43.800000000000004</v>
      </c>
      <c r="T12" s="11">
        <f>[8]Março!$K$23</f>
        <v>3</v>
      </c>
      <c r="U12" s="11">
        <f>[8]Março!$K$24</f>
        <v>69.2</v>
      </c>
      <c r="V12" s="11">
        <f>[8]Março!$K$25</f>
        <v>0</v>
      </c>
      <c r="W12" s="11">
        <f>[8]Março!$K$26</f>
        <v>0</v>
      </c>
      <c r="X12" s="11">
        <f>[8]Março!$K$27</f>
        <v>0</v>
      </c>
      <c r="Y12" s="11">
        <f>[8]Março!$K$28</f>
        <v>0</v>
      </c>
      <c r="Z12" s="11">
        <f>[8]Março!$K$29</f>
        <v>0.2</v>
      </c>
      <c r="AA12" s="11">
        <f>[8]Março!$K$30</f>
        <v>0</v>
      </c>
      <c r="AB12" s="11">
        <f>[8]Março!$K$31</f>
        <v>0</v>
      </c>
      <c r="AC12" s="11">
        <f>[8]Março!$K$32</f>
        <v>4.2</v>
      </c>
      <c r="AD12" s="11">
        <f>[8]Março!$K$33</f>
        <v>0</v>
      </c>
      <c r="AE12" s="11">
        <f>[8]Março!$K$34</f>
        <v>0</v>
      </c>
      <c r="AF12" s="11">
        <f>[8]Março!$K$35</f>
        <v>0</v>
      </c>
      <c r="AG12" s="15">
        <f t="shared" ref="AG12" si="16">SUM(B12:AF12)</f>
        <v>273.2</v>
      </c>
      <c r="AH12" s="16">
        <f t="shared" si="14"/>
        <v>69.2</v>
      </c>
      <c r="AI12" s="67">
        <f t="shared" si="15"/>
        <v>18</v>
      </c>
    </row>
    <row r="13" spans="1:35" x14ac:dyDescent="0.2">
      <c r="A13" s="58" t="s">
        <v>114</v>
      </c>
      <c r="B13" s="11" t="str">
        <f>[9]Março!$K$5</f>
        <v>*</v>
      </c>
      <c r="C13" s="11" t="str">
        <f>[9]Março!$K$6</f>
        <v>*</v>
      </c>
      <c r="D13" s="11" t="str">
        <f>[9]Março!$K$7</f>
        <v>*</v>
      </c>
      <c r="E13" s="11" t="str">
        <f>[9]Março!$K$8</f>
        <v>*</v>
      </c>
      <c r="F13" s="11" t="str">
        <f>[9]Março!$K$9</f>
        <v>*</v>
      </c>
      <c r="G13" s="11" t="str">
        <f>[9]Março!$K$10</f>
        <v>*</v>
      </c>
      <c r="H13" s="11" t="str">
        <f>[9]Março!$K$11</f>
        <v>*</v>
      </c>
      <c r="I13" s="11" t="str">
        <f>[9]Março!$K$12</f>
        <v>*</v>
      </c>
      <c r="J13" s="11" t="str">
        <f>[9]Março!$K$13</f>
        <v>*</v>
      </c>
      <c r="K13" s="11" t="str">
        <f>[9]Março!$K$14</f>
        <v>*</v>
      </c>
      <c r="L13" s="11" t="str">
        <f>[9]Março!$K$15</f>
        <v>*</v>
      </c>
      <c r="M13" s="11" t="str">
        <f>[9]Março!$K$16</f>
        <v>*</v>
      </c>
      <c r="N13" s="11" t="str">
        <f>[9]Março!$K$17</f>
        <v>*</v>
      </c>
      <c r="O13" s="11" t="str">
        <f>[9]Março!$K$18</f>
        <v>*</v>
      </c>
      <c r="P13" s="11" t="str">
        <f>[9]Março!$K$19</f>
        <v>*</v>
      </c>
      <c r="Q13" s="11" t="str">
        <f>[9]Março!$K$20</f>
        <v>*</v>
      </c>
      <c r="R13" s="11" t="str">
        <f>[9]Março!$K$21</f>
        <v>*</v>
      </c>
      <c r="S13" s="11" t="str">
        <f>[9]Março!$K$22</f>
        <v>*</v>
      </c>
      <c r="T13" s="11" t="str">
        <f>[9]Março!$K$23</f>
        <v>*</v>
      </c>
      <c r="U13" s="11" t="str">
        <f>[9]Março!$K$24</f>
        <v>*</v>
      </c>
      <c r="V13" s="11" t="str">
        <f>[9]Março!$K$25</f>
        <v>*</v>
      </c>
      <c r="W13" s="11" t="str">
        <f>[9]Março!$K$26</f>
        <v>*</v>
      </c>
      <c r="X13" s="11" t="str">
        <f>[9]Março!$K$27</f>
        <v>*</v>
      </c>
      <c r="Y13" s="11" t="str">
        <f>[9]Março!$K$28</f>
        <v>*</v>
      </c>
      <c r="Z13" s="11" t="str">
        <f>[9]Março!$K$29</f>
        <v>*</v>
      </c>
      <c r="AA13" s="11" t="str">
        <f>[9]Março!$K$30</f>
        <v>*</v>
      </c>
      <c r="AB13" s="11" t="str">
        <f>[9]Março!$K$31</f>
        <v>*</v>
      </c>
      <c r="AC13" s="11" t="str">
        <f>[9]Março!$K$32</f>
        <v>*</v>
      </c>
      <c r="AD13" s="11" t="str">
        <f>[9]Março!$K$33</f>
        <v>*</v>
      </c>
      <c r="AE13" s="11" t="str">
        <f>[9]Março!$K$34</f>
        <v>*</v>
      </c>
      <c r="AF13" s="11" t="str">
        <f>[9]Março!$K$35</f>
        <v>*</v>
      </c>
      <c r="AG13" s="14" t="s">
        <v>226</v>
      </c>
      <c r="AH13" s="136" t="s">
        <v>226</v>
      </c>
      <c r="AI13" s="67" t="s">
        <v>226</v>
      </c>
    </row>
    <row r="14" spans="1:35" x14ac:dyDescent="0.2">
      <c r="A14" s="58" t="s">
        <v>118</v>
      </c>
      <c r="B14" s="11">
        <f>[10]Março!$K$5</f>
        <v>0.4</v>
      </c>
      <c r="C14" s="11">
        <f>[10]Março!$K$6</f>
        <v>0</v>
      </c>
      <c r="D14" s="11">
        <f>[10]Março!$K$7</f>
        <v>0</v>
      </c>
      <c r="E14" s="11">
        <f>[10]Março!$K$8</f>
        <v>0</v>
      </c>
      <c r="F14" s="11">
        <f>[10]Março!$K$9</f>
        <v>0.2</v>
      </c>
      <c r="G14" s="11">
        <f>[10]Março!$K$10</f>
        <v>0</v>
      </c>
      <c r="H14" s="11">
        <f>[10]Março!$K$11</f>
        <v>0</v>
      </c>
      <c r="I14" s="11">
        <f>[10]Março!$K$12</f>
        <v>7.8</v>
      </c>
      <c r="J14" s="11">
        <f>[10]Março!$K$13</f>
        <v>0.2</v>
      </c>
      <c r="K14" s="11">
        <f>[10]Março!$K$14</f>
        <v>0.6</v>
      </c>
      <c r="L14" s="11">
        <f>[10]Março!$K$15</f>
        <v>13.999999999999998</v>
      </c>
      <c r="M14" s="11">
        <f>[10]Março!$K$16</f>
        <v>0.4</v>
      </c>
      <c r="N14" s="11">
        <f>[10]Março!$K$17</f>
        <v>0.4</v>
      </c>
      <c r="O14" s="11">
        <f>[10]Março!$K$18</f>
        <v>7.4</v>
      </c>
      <c r="P14" s="11">
        <f>[10]Março!$K$19</f>
        <v>28</v>
      </c>
      <c r="Q14" s="11">
        <f>[10]Março!$K$20</f>
        <v>0.4</v>
      </c>
      <c r="R14" s="11">
        <f>[10]Março!$K$21</f>
        <v>28.400000000000002</v>
      </c>
      <c r="S14" s="11">
        <f>[10]Março!$K$22</f>
        <v>1.4</v>
      </c>
      <c r="T14" s="11">
        <f>[10]Março!$K$23</f>
        <v>0.2</v>
      </c>
      <c r="U14" s="11">
        <f>[10]Março!$K$24</f>
        <v>39.200000000000003</v>
      </c>
      <c r="V14" s="11">
        <f>[10]Março!$K$25</f>
        <v>0.60000000000000009</v>
      </c>
      <c r="W14" s="11">
        <f>[10]Março!$K$26</f>
        <v>0</v>
      </c>
      <c r="X14" s="11">
        <f>[10]Março!$K$27</f>
        <v>0</v>
      </c>
      <c r="Y14" s="11">
        <f>[10]Março!$K$28</f>
        <v>0</v>
      </c>
      <c r="Z14" s="11">
        <f>[10]Março!$K$29</f>
        <v>0</v>
      </c>
      <c r="AA14" s="11">
        <f>[10]Março!$K$30</f>
        <v>0</v>
      </c>
      <c r="AB14" s="11">
        <f>[10]Março!$K$31</f>
        <v>0</v>
      </c>
      <c r="AC14" s="11">
        <f>[10]Março!$K$32</f>
        <v>0</v>
      </c>
      <c r="AD14" s="11">
        <f>[10]Março!$K$33</f>
        <v>0</v>
      </c>
      <c r="AE14" s="11">
        <f>[10]Março!$K$34</f>
        <v>0</v>
      </c>
      <c r="AF14" s="11">
        <f>[10]Março!$K$35</f>
        <v>0</v>
      </c>
      <c r="AG14" s="15">
        <f t="shared" ref="AG14:AG15" si="17">SUM(B14:AF14)</f>
        <v>129.6</v>
      </c>
      <c r="AH14" s="16">
        <f t="shared" ref="AH14:AH15" si="18">MAX(B14:AF14)</f>
        <v>39.200000000000003</v>
      </c>
      <c r="AI14" s="67">
        <f t="shared" ref="AI14:AI15" si="19">COUNTIF(B14:AF14,"=0,0")</f>
        <v>15</v>
      </c>
    </row>
    <row r="15" spans="1:35" x14ac:dyDescent="0.2">
      <c r="A15" s="58" t="s">
        <v>121</v>
      </c>
      <c r="B15" s="11">
        <f>[11]Março!$K$5</f>
        <v>0</v>
      </c>
      <c r="C15" s="11">
        <f>[11]Março!$K$6</f>
        <v>0</v>
      </c>
      <c r="D15" s="11">
        <f>[11]Março!$K$7</f>
        <v>0</v>
      </c>
      <c r="E15" s="11">
        <f>[11]Março!$K$8</f>
        <v>0</v>
      </c>
      <c r="F15" s="11">
        <f>[11]Março!$K$9</f>
        <v>12.6</v>
      </c>
      <c r="G15" s="11">
        <f>[11]Março!$K$10</f>
        <v>0</v>
      </c>
      <c r="H15" s="11">
        <f>[11]Março!$K$11</f>
        <v>0</v>
      </c>
      <c r="I15" s="11">
        <f>[11]Março!$K$12</f>
        <v>0</v>
      </c>
      <c r="J15" s="11">
        <f>[11]Março!$K$13</f>
        <v>0</v>
      </c>
      <c r="K15" s="11">
        <f>[11]Março!$K$14</f>
        <v>0</v>
      </c>
      <c r="L15" s="11">
        <f>[11]Março!$K$15</f>
        <v>0</v>
      </c>
      <c r="M15" s="11">
        <f>[11]Março!$K$16</f>
        <v>0.60000000000000009</v>
      </c>
      <c r="N15" s="11">
        <f>[11]Março!$K$17</f>
        <v>8</v>
      </c>
      <c r="O15" s="11">
        <f>[11]Março!$K$18</f>
        <v>0</v>
      </c>
      <c r="P15" s="11">
        <f>[11]Março!$K$19</f>
        <v>11.6</v>
      </c>
      <c r="Q15" s="11">
        <f>[11]Março!$K$20</f>
        <v>5</v>
      </c>
      <c r="R15" s="11">
        <f>[11]Março!$K$21</f>
        <v>24.199999999999996</v>
      </c>
      <c r="S15" s="11">
        <f>[11]Março!$K$22</f>
        <v>4.6000000000000005</v>
      </c>
      <c r="T15" s="11">
        <f>[11]Março!$K$23</f>
        <v>1.6</v>
      </c>
      <c r="U15" s="11">
        <f>[11]Março!$K$24</f>
        <v>5.2</v>
      </c>
      <c r="V15" s="11">
        <f>[11]Março!$K$25</f>
        <v>0</v>
      </c>
      <c r="W15" s="11">
        <f>[11]Março!$K$26</f>
        <v>0.2</v>
      </c>
      <c r="X15" s="11">
        <f>[11]Março!$K$27</f>
        <v>0</v>
      </c>
      <c r="Y15" s="11">
        <f>[11]Março!$K$28</f>
        <v>0</v>
      </c>
      <c r="Z15" s="11">
        <f>[11]Março!$K$29</f>
        <v>0</v>
      </c>
      <c r="AA15" s="11">
        <f>[11]Março!$K$30</f>
        <v>0</v>
      </c>
      <c r="AB15" s="11">
        <f>[11]Março!$K$31</f>
        <v>0</v>
      </c>
      <c r="AC15" s="11">
        <f>[11]Março!$K$32</f>
        <v>0</v>
      </c>
      <c r="AD15" s="11">
        <f>[11]Março!$K$33</f>
        <v>0</v>
      </c>
      <c r="AE15" s="11">
        <f>[11]Março!$K$34</f>
        <v>0</v>
      </c>
      <c r="AF15" s="11">
        <f>[11]Março!$K$35</f>
        <v>0</v>
      </c>
      <c r="AG15" s="15">
        <f t="shared" si="17"/>
        <v>73.599999999999994</v>
      </c>
      <c r="AH15" s="16">
        <f t="shared" si="18"/>
        <v>24.199999999999996</v>
      </c>
      <c r="AI15" s="67">
        <f t="shared" si="19"/>
        <v>21</v>
      </c>
    </row>
    <row r="16" spans="1:35" x14ac:dyDescent="0.2">
      <c r="A16" s="58" t="s">
        <v>168</v>
      </c>
      <c r="B16" s="11" t="str">
        <f>[12]Março!$K$5</f>
        <v>*</v>
      </c>
      <c r="C16" s="11" t="str">
        <f>[12]Março!$K$6</f>
        <v>*</v>
      </c>
      <c r="D16" s="11" t="str">
        <f>[12]Março!$K$7</f>
        <v>*</v>
      </c>
      <c r="E16" s="11" t="str">
        <f>[12]Março!$K$8</f>
        <v>*</v>
      </c>
      <c r="F16" s="11" t="str">
        <f>[12]Março!$K$9</f>
        <v>*</v>
      </c>
      <c r="G16" s="11" t="str">
        <f>[12]Março!$K$10</f>
        <v>*</v>
      </c>
      <c r="H16" s="11" t="str">
        <f>[12]Março!$K$11</f>
        <v>*</v>
      </c>
      <c r="I16" s="11" t="str">
        <f>[12]Março!$K$12</f>
        <v>*</v>
      </c>
      <c r="J16" s="11" t="str">
        <f>[12]Março!$K$13</f>
        <v>*</v>
      </c>
      <c r="K16" s="11" t="str">
        <f>[12]Março!$K$14</f>
        <v>*</v>
      </c>
      <c r="L16" s="11" t="str">
        <f>[12]Março!$K$15</f>
        <v>*</v>
      </c>
      <c r="M16" s="11" t="str">
        <f>[12]Março!$K$16</f>
        <v>*</v>
      </c>
      <c r="N16" s="11" t="str">
        <f>[12]Março!$K$17</f>
        <v>*</v>
      </c>
      <c r="O16" s="11" t="str">
        <f>[12]Março!$K$18</f>
        <v>*</v>
      </c>
      <c r="P16" s="11" t="str">
        <f>[12]Março!$K$19</f>
        <v>*</v>
      </c>
      <c r="Q16" s="11" t="str">
        <f>[12]Março!$K$20</f>
        <v>*</v>
      </c>
      <c r="R16" s="11" t="str">
        <f>[12]Março!$K$21</f>
        <v>*</v>
      </c>
      <c r="S16" s="11" t="str">
        <f>[12]Março!$K$22</f>
        <v>*</v>
      </c>
      <c r="T16" s="11" t="str">
        <f>[12]Março!$K$23</f>
        <v>*</v>
      </c>
      <c r="U16" s="11" t="str">
        <f>[12]Março!$K$24</f>
        <v>*</v>
      </c>
      <c r="V16" s="11" t="str">
        <f>[12]Março!$K$25</f>
        <v>*</v>
      </c>
      <c r="W16" s="11" t="str">
        <f>[12]Março!$K$26</f>
        <v>*</v>
      </c>
      <c r="X16" s="11" t="str">
        <f>[12]Março!$K$27</f>
        <v>*</v>
      </c>
      <c r="Y16" s="11" t="str">
        <f>[12]Março!$K$28</f>
        <v>*</v>
      </c>
      <c r="Z16" s="11" t="str">
        <f>[12]Março!$K$29</f>
        <v>*</v>
      </c>
      <c r="AA16" s="11" t="str">
        <f>[12]Março!$K$30</f>
        <v>*</v>
      </c>
      <c r="AB16" s="11" t="str">
        <f>[12]Março!$K$31</f>
        <v>*</v>
      </c>
      <c r="AC16" s="11" t="str">
        <f>[12]Março!$K$32</f>
        <v>*</v>
      </c>
      <c r="AD16" s="11" t="str">
        <f>[12]Março!$K$33</f>
        <v>*</v>
      </c>
      <c r="AE16" s="11" t="str">
        <f>[12]Março!$K$34</f>
        <v>*</v>
      </c>
      <c r="AF16" s="11" t="str">
        <f>[12]Março!$K$35</f>
        <v>*</v>
      </c>
      <c r="AG16" s="15" t="s">
        <v>226</v>
      </c>
      <c r="AH16" s="16" t="s">
        <v>226</v>
      </c>
      <c r="AI16" s="67" t="s">
        <v>226</v>
      </c>
    </row>
    <row r="17" spans="1:37" x14ac:dyDescent="0.2">
      <c r="A17" s="58" t="s">
        <v>2</v>
      </c>
      <c r="B17" s="11">
        <f>[13]Março!$K$5</f>
        <v>0</v>
      </c>
      <c r="C17" s="11">
        <f>[13]Março!$K$6</f>
        <v>0</v>
      </c>
      <c r="D17" s="11">
        <f>[13]Março!$K$7</f>
        <v>0</v>
      </c>
      <c r="E17" s="11">
        <f>[13]Março!$K$8</f>
        <v>0</v>
      </c>
      <c r="F17" s="11">
        <f>[13]Março!$K$9</f>
        <v>24.2</v>
      </c>
      <c r="G17" s="11">
        <f>[13]Março!$K$10</f>
        <v>9.1999999999999993</v>
      </c>
      <c r="H17" s="11">
        <f>[13]Março!$K$11</f>
        <v>0.4</v>
      </c>
      <c r="I17" s="11">
        <f>[13]Março!$K$12</f>
        <v>0.6</v>
      </c>
      <c r="J17" s="11">
        <f>[13]Março!$K$13</f>
        <v>27.400000000000002</v>
      </c>
      <c r="K17" s="11">
        <f>[13]Março!$K$14</f>
        <v>0.4</v>
      </c>
      <c r="L17" s="11">
        <f>[13]Março!$K$15</f>
        <v>8</v>
      </c>
      <c r="M17" s="11">
        <f>[13]Março!$K$16</f>
        <v>9.8000000000000007</v>
      </c>
      <c r="N17" s="11">
        <f>[13]Março!$K$17</f>
        <v>5.2</v>
      </c>
      <c r="O17" s="11">
        <f>[13]Março!$K$18</f>
        <v>0.8</v>
      </c>
      <c r="P17" s="11">
        <f>[13]Março!$K$19</f>
        <v>0.60000000000000009</v>
      </c>
      <c r="Q17" s="11">
        <f>[13]Março!$K$20</f>
        <v>0.60000000000000009</v>
      </c>
      <c r="R17" s="11">
        <f>[13]Março!$K$21</f>
        <v>0.4</v>
      </c>
      <c r="S17" s="11">
        <f>[13]Março!$K$22</f>
        <v>20.8</v>
      </c>
      <c r="T17" s="11">
        <f>[13]Março!$K$23</f>
        <v>1.4</v>
      </c>
      <c r="U17" s="11">
        <f>[13]Março!$K$24</f>
        <v>35.600000000000009</v>
      </c>
      <c r="V17" s="11">
        <f>[13]Março!$K$25</f>
        <v>0.2</v>
      </c>
      <c r="W17" s="11">
        <f>[13]Março!$K$26</f>
        <v>0</v>
      </c>
      <c r="X17" s="11">
        <f>[13]Março!$K$27</f>
        <v>0</v>
      </c>
      <c r="Y17" s="11">
        <f>[13]Março!$K$28</f>
        <v>0</v>
      </c>
      <c r="Z17" s="11">
        <f>[13]Março!$K$29</f>
        <v>0</v>
      </c>
      <c r="AA17" s="11">
        <f>[13]Março!$K$30</f>
        <v>0</v>
      </c>
      <c r="AB17" s="11">
        <f>[13]Março!$K$31</f>
        <v>0</v>
      </c>
      <c r="AC17" s="11">
        <f>[13]Março!$K$32</f>
        <v>0</v>
      </c>
      <c r="AD17" s="11">
        <f>[13]Março!$K$33</f>
        <v>0</v>
      </c>
      <c r="AE17" s="11">
        <f>[13]Março!$K$34</f>
        <v>0</v>
      </c>
      <c r="AF17" s="11">
        <f>[13]Março!$K$35</f>
        <v>0</v>
      </c>
      <c r="AG17" s="15">
        <f t="shared" ref="AG17:AG23" si="20">SUM(B17:AF17)</f>
        <v>145.59999999999997</v>
      </c>
      <c r="AH17" s="16">
        <f t="shared" ref="AH17:AH23" si="21">MAX(B17:AF17)</f>
        <v>35.600000000000009</v>
      </c>
      <c r="AI17" s="67">
        <f t="shared" ref="AI17:AI23" si="22">COUNTIF(B17:AF17,"=0,0")</f>
        <v>14</v>
      </c>
      <c r="AK17" s="12" t="s">
        <v>47</v>
      </c>
    </row>
    <row r="18" spans="1:37" x14ac:dyDescent="0.2">
      <c r="A18" s="58" t="s">
        <v>3</v>
      </c>
      <c r="B18" s="11">
        <f>[14]Março!$K$5</f>
        <v>18.2</v>
      </c>
      <c r="C18" s="11">
        <f>[14]Março!$K$6</f>
        <v>3.1999999999999997</v>
      </c>
      <c r="D18" s="11">
        <f>[14]Março!$K$7</f>
        <v>0</v>
      </c>
      <c r="E18" s="11">
        <f>[14]Março!$K$8</f>
        <v>2</v>
      </c>
      <c r="F18" s="11">
        <f>[14]Março!$K$9</f>
        <v>0</v>
      </c>
      <c r="G18" s="11">
        <f>[14]Março!$K$10</f>
        <v>0</v>
      </c>
      <c r="H18" s="11">
        <f>[14]Março!$K$11</f>
        <v>0</v>
      </c>
      <c r="I18" s="11">
        <f>[14]Março!$K$12</f>
        <v>0</v>
      </c>
      <c r="J18" s="11">
        <f>[14]Março!$K$13</f>
        <v>5.6</v>
      </c>
      <c r="K18" s="11">
        <f>[14]Março!$K$14</f>
        <v>0.2</v>
      </c>
      <c r="L18" s="11">
        <f>[14]Março!$K$15</f>
        <v>0</v>
      </c>
      <c r="M18" s="11">
        <f>[14]Março!$K$16</f>
        <v>1</v>
      </c>
      <c r="N18" s="11">
        <f>[14]Março!$K$17</f>
        <v>7.6000000000000005</v>
      </c>
      <c r="O18" s="11">
        <f>[14]Março!$K$18</f>
        <v>1.8</v>
      </c>
      <c r="P18" s="11">
        <f>[14]Março!$K$19</f>
        <v>0</v>
      </c>
      <c r="Q18" s="11">
        <f>[14]Março!$K$20</f>
        <v>0</v>
      </c>
      <c r="R18" s="11">
        <f>[14]Março!$K$21</f>
        <v>8.4</v>
      </c>
      <c r="S18" s="11">
        <f>[14]Março!$K$22</f>
        <v>10.600000000000001</v>
      </c>
      <c r="T18" s="11">
        <f>[14]Março!$K$23</f>
        <v>0.2</v>
      </c>
      <c r="U18" s="11">
        <f>[14]Março!$K$24</f>
        <v>9.1999999999999993</v>
      </c>
      <c r="V18" s="11">
        <f>[14]Março!$K$25</f>
        <v>2.6</v>
      </c>
      <c r="W18" s="11">
        <f>[14]Março!$K$26</f>
        <v>0.2</v>
      </c>
      <c r="X18" s="11">
        <f>[14]Março!$K$27</f>
        <v>0</v>
      </c>
      <c r="Y18" s="11">
        <f>[14]Março!$K$28</f>
        <v>0</v>
      </c>
      <c r="Z18" s="11">
        <f>[14]Março!$K$29</f>
        <v>0</v>
      </c>
      <c r="AA18" s="11">
        <f>[14]Março!$K$30</f>
        <v>0</v>
      </c>
      <c r="AB18" s="11">
        <f>[14]Março!$K$31</f>
        <v>0</v>
      </c>
      <c r="AC18" s="11">
        <f>[14]Março!$K$32</f>
        <v>1.4</v>
      </c>
      <c r="AD18" s="11">
        <f>[14]Março!$K$33</f>
        <v>0.2</v>
      </c>
      <c r="AE18" s="11">
        <f>[14]Março!$K$34</f>
        <v>0</v>
      </c>
      <c r="AF18" s="11">
        <f>[14]Março!$K$35</f>
        <v>0</v>
      </c>
      <c r="AG18" s="15">
        <f t="shared" si="20"/>
        <v>72.400000000000006</v>
      </c>
      <c r="AH18" s="16">
        <f t="shared" si="21"/>
        <v>18.2</v>
      </c>
      <c r="AI18" s="67">
        <f t="shared" si="22"/>
        <v>15</v>
      </c>
      <c r="AJ18" s="12" t="s">
        <v>47</v>
      </c>
      <c r="AK18" s="12" t="s">
        <v>47</v>
      </c>
    </row>
    <row r="19" spans="1:37" x14ac:dyDescent="0.2">
      <c r="A19" s="58" t="s">
        <v>4</v>
      </c>
      <c r="B19" s="11">
        <f>[15]Março!$K$5</f>
        <v>0</v>
      </c>
      <c r="C19" s="11">
        <f>[15]Março!$K$6</f>
        <v>0.2</v>
      </c>
      <c r="D19" s="11">
        <f>[15]Março!$K$7</f>
        <v>2.6</v>
      </c>
      <c r="E19" s="11">
        <f>[15]Março!$K$8</f>
        <v>0.8</v>
      </c>
      <c r="F19" s="11">
        <f>[15]Março!$K$9</f>
        <v>48.2</v>
      </c>
      <c r="G19" s="11">
        <f>[15]Março!$K$10</f>
        <v>0.8</v>
      </c>
      <c r="H19" s="11">
        <f>[15]Março!$K$11</f>
        <v>0</v>
      </c>
      <c r="I19" s="11">
        <f>[15]Março!$K$12</f>
        <v>0</v>
      </c>
      <c r="J19" s="11">
        <f>[15]Março!$K$13</f>
        <v>20</v>
      </c>
      <c r="K19" s="11">
        <f>[15]Março!$K$14</f>
        <v>0.4</v>
      </c>
      <c r="L19" s="11">
        <f>[15]Março!$K$15</f>
        <v>0</v>
      </c>
      <c r="M19" s="11">
        <f>[15]Março!$K$16</f>
        <v>2</v>
      </c>
      <c r="N19" s="11">
        <f>[15]Março!$K$17</f>
        <v>66.400000000000006</v>
      </c>
      <c r="O19" s="11">
        <f>[15]Março!$K$18</f>
        <v>68.8</v>
      </c>
      <c r="P19" s="11">
        <f>[15]Março!$K$19</f>
        <v>0.2</v>
      </c>
      <c r="Q19" s="11">
        <f>[15]Março!$K$20</f>
        <v>0</v>
      </c>
      <c r="R19" s="11">
        <f>[15]Março!$K$21</f>
        <v>0.2</v>
      </c>
      <c r="S19" s="11">
        <f>[15]Março!$K$22</f>
        <v>7.4</v>
      </c>
      <c r="T19" s="11">
        <f>[15]Março!$K$23</f>
        <v>0</v>
      </c>
      <c r="U19" s="11">
        <f>[15]Março!$K$24</f>
        <v>48.8</v>
      </c>
      <c r="V19" s="11">
        <f>[15]Março!$K$25</f>
        <v>0</v>
      </c>
      <c r="W19" s="11">
        <f>[15]Março!$K$26</f>
        <v>0.4</v>
      </c>
      <c r="X19" s="11">
        <f>[15]Março!$K$27</f>
        <v>0</v>
      </c>
      <c r="Y19" s="11">
        <f>[15]Março!$K$28</f>
        <v>0</v>
      </c>
      <c r="Z19" s="11">
        <f>[15]Março!$K$29</f>
        <v>0</v>
      </c>
      <c r="AA19" s="11">
        <f>[15]Março!$K$30</f>
        <v>0</v>
      </c>
      <c r="AB19" s="11">
        <f>[15]Março!$K$31</f>
        <v>3.6</v>
      </c>
      <c r="AC19" s="11">
        <f>[15]Março!$K$32</f>
        <v>0</v>
      </c>
      <c r="AD19" s="11">
        <f>[15]Março!$K$33</f>
        <v>0</v>
      </c>
      <c r="AE19" s="11">
        <f>[15]Março!$K$34</f>
        <v>0</v>
      </c>
      <c r="AF19" s="11">
        <f>[15]Março!$K$35</f>
        <v>0</v>
      </c>
      <c r="AG19" s="15">
        <f t="shared" si="20"/>
        <v>270.79999999999995</v>
      </c>
      <c r="AH19" s="16">
        <f t="shared" si="21"/>
        <v>68.8</v>
      </c>
      <c r="AI19" s="67">
        <f t="shared" si="22"/>
        <v>15</v>
      </c>
    </row>
    <row r="20" spans="1:37" x14ac:dyDescent="0.2">
      <c r="A20" s="58" t="s">
        <v>5</v>
      </c>
      <c r="B20" s="11">
        <f>[16]Março!$K$5</f>
        <v>0</v>
      </c>
      <c r="C20" s="11">
        <f>[16]Março!$K$6</f>
        <v>0</v>
      </c>
      <c r="D20" s="11">
        <f>[16]Março!$K$7</f>
        <v>0</v>
      </c>
      <c r="E20" s="11">
        <f>[16]Março!$K$8</f>
        <v>0</v>
      </c>
      <c r="F20" s="11">
        <f>[16]Março!$K$9</f>
        <v>0</v>
      </c>
      <c r="G20" s="11">
        <f>[16]Março!$K$10</f>
        <v>0</v>
      </c>
      <c r="H20" s="11">
        <f>[16]Março!$K$11</f>
        <v>0</v>
      </c>
      <c r="I20" s="11">
        <f>[16]Março!$K$12</f>
        <v>0</v>
      </c>
      <c r="J20" s="11">
        <f>[16]Março!$K$13</f>
        <v>10.6</v>
      </c>
      <c r="K20" s="11">
        <f>[16]Março!$K$14</f>
        <v>0.2</v>
      </c>
      <c r="L20" s="11">
        <f>[16]Março!$K$15</f>
        <v>0</v>
      </c>
      <c r="M20" s="11">
        <f>[16]Março!$K$16</f>
        <v>0</v>
      </c>
      <c r="N20" s="11">
        <f>[16]Março!$K$17</f>
        <v>7.3999999999999995</v>
      </c>
      <c r="O20" s="11">
        <f>[16]Março!$K$18</f>
        <v>0</v>
      </c>
      <c r="P20" s="11">
        <f>[16]Março!$K$19</f>
        <v>13.799999999999999</v>
      </c>
      <c r="Q20" s="11">
        <f>[16]Março!$K$20</f>
        <v>0</v>
      </c>
      <c r="R20" s="11">
        <f>[16]Março!$K$21</f>
        <v>0</v>
      </c>
      <c r="S20" s="11">
        <f>[16]Março!$K$22</f>
        <v>0</v>
      </c>
      <c r="T20" s="11">
        <f>[16]Março!$K$23</f>
        <v>0.6</v>
      </c>
      <c r="U20" s="11">
        <f>[16]Março!$K$24</f>
        <v>24.8</v>
      </c>
      <c r="V20" s="11">
        <f>[16]Março!$K$25</f>
        <v>0</v>
      </c>
      <c r="W20" s="11">
        <f>[16]Março!$K$26</f>
        <v>0</v>
      </c>
      <c r="X20" s="11">
        <f>[16]Março!$K$27</f>
        <v>0</v>
      </c>
      <c r="Y20" s="11">
        <f>[16]Março!$K$28</f>
        <v>0</v>
      </c>
      <c r="Z20" s="11">
        <f>[16]Março!$K$29</f>
        <v>0</v>
      </c>
      <c r="AA20" s="11">
        <f>[16]Março!$K$30</f>
        <v>0</v>
      </c>
      <c r="AB20" s="11">
        <f>[16]Março!$K$31</f>
        <v>0</v>
      </c>
      <c r="AC20" s="11">
        <f>[16]Março!$K$32</f>
        <v>0.4</v>
      </c>
      <c r="AD20" s="11">
        <f>[16]Março!$K$33</f>
        <v>0</v>
      </c>
      <c r="AE20" s="11">
        <f>[16]Março!$K$34</f>
        <v>0</v>
      </c>
      <c r="AF20" s="11">
        <f>[16]Março!$K$35</f>
        <v>0</v>
      </c>
      <c r="AG20" s="15">
        <f t="shared" si="20"/>
        <v>57.800000000000004</v>
      </c>
      <c r="AH20" s="16">
        <f t="shared" si="21"/>
        <v>24.8</v>
      </c>
      <c r="AI20" s="67">
        <f t="shared" si="22"/>
        <v>24</v>
      </c>
      <c r="AJ20" s="12" t="s">
        <v>47</v>
      </c>
    </row>
    <row r="21" spans="1:37" x14ac:dyDescent="0.2">
      <c r="A21" s="58" t="s">
        <v>43</v>
      </c>
      <c r="B21" s="11">
        <f>[17]Março!$K$5</f>
        <v>0.60000000000000009</v>
      </c>
      <c r="C21" s="11">
        <f>[17]Março!$K$6</f>
        <v>6.2</v>
      </c>
      <c r="D21" s="11">
        <f>[17]Março!$K$7</f>
        <v>13.599999999999998</v>
      </c>
      <c r="E21" s="11">
        <f>[17]Março!$K$8</f>
        <v>12.2</v>
      </c>
      <c r="F21" s="11">
        <f>[17]Março!$K$9</f>
        <v>5.8000000000000007</v>
      </c>
      <c r="G21" s="11">
        <f>[17]Março!$K$10</f>
        <v>6.4</v>
      </c>
      <c r="H21" s="11">
        <f>[17]Março!$K$11</f>
        <v>2.6</v>
      </c>
      <c r="I21" s="11">
        <f>[17]Março!$K$12</f>
        <v>0</v>
      </c>
      <c r="J21" s="11">
        <f>[17]Março!$K$13</f>
        <v>4.6000000000000005</v>
      </c>
      <c r="K21" s="11">
        <f>[17]Março!$K$14</f>
        <v>5.2000000000000011</v>
      </c>
      <c r="L21" s="11">
        <f>[17]Março!$K$15</f>
        <v>4.4000000000000004</v>
      </c>
      <c r="M21" s="11">
        <f>[17]Março!$K$16</f>
        <v>17.8</v>
      </c>
      <c r="N21" s="11">
        <f>[17]Março!$K$17</f>
        <v>0.2</v>
      </c>
      <c r="O21" s="11">
        <f>[17]Março!$K$18</f>
        <v>1</v>
      </c>
      <c r="P21" s="11">
        <f>[17]Março!$K$19</f>
        <v>0.8</v>
      </c>
      <c r="Q21" s="11">
        <f>[17]Março!$K$20</f>
        <v>0.4</v>
      </c>
      <c r="R21" s="11">
        <f>[17]Março!$K$21</f>
        <v>0</v>
      </c>
      <c r="S21" s="11">
        <f>[17]Março!$K$22</f>
        <v>6.8</v>
      </c>
      <c r="T21" s="11">
        <f>[17]Março!$K$23</f>
        <v>0.2</v>
      </c>
      <c r="U21" s="11">
        <f>[17]Março!$K$24</f>
        <v>6</v>
      </c>
      <c r="V21" s="11">
        <f>[17]Março!$K$25</f>
        <v>0.2</v>
      </c>
      <c r="W21" s="11">
        <f>[17]Março!$K$26</f>
        <v>0</v>
      </c>
      <c r="X21" s="11">
        <f>[17]Março!$K$27</f>
        <v>0.2</v>
      </c>
      <c r="Y21" s="11">
        <f>[17]Março!$K$28</f>
        <v>0</v>
      </c>
      <c r="Z21" s="11">
        <f>[17]Março!$K$29</f>
        <v>0</v>
      </c>
      <c r="AA21" s="11">
        <f>[17]Março!$K$30</f>
        <v>0</v>
      </c>
      <c r="AB21" s="11">
        <f>[17]Março!$K$31</f>
        <v>8.1999999999999993</v>
      </c>
      <c r="AC21" s="11">
        <f>[17]Março!$K$32</f>
        <v>0</v>
      </c>
      <c r="AD21" s="11">
        <f>[17]Março!$K$33</f>
        <v>0</v>
      </c>
      <c r="AE21" s="11">
        <f>[17]Março!$K$34</f>
        <v>0</v>
      </c>
      <c r="AF21" s="11">
        <f>[17]Março!$K$35</f>
        <v>0</v>
      </c>
      <c r="AG21" s="15">
        <f>SUM(B21:AF21)</f>
        <v>103.4</v>
      </c>
      <c r="AH21" s="16">
        <f>MAX(B21:AF21)</f>
        <v>17.8</v>
      </c>
      <c r="AI21" s="67">
        <f t="shared" si="22"/>
        <v>10</v>
      </c>
    </row>
    <row r="22" spans="1:37" x14ac:dyDescent="0.2">
      <c r="A22" s="58" t="s">
        <v>6</v>
      </c>
      <c r="B22" s="11" t="str">
        <f>[18]Março!$K$5</f>
        <v>*</v>
      </c>
      <c r="C22" s="11" t="str">
        <f>[18]Março!$K$6</f>
        <v>*</v>
      </c>
      <c r="D22" s="11" t="str">
        <f>[18]Março!$K$7</f>
        <v>*</v>
      </c>
      <c r="E22" s="11" t="str">
        <f>[18]Março!$K$8</f>
        <v>*</v>
      </c>
      <c r="F22" s="11" t="str">
        <f>[18]Março!$K$9</f>
        <v>*</v>
      </c>
      <c r="G22" s="11" t="str">
        <f>[18]Março!$K$10</f>
        <v>*</v>
      </c>
      <c r="H22" s="11" t="str">
        <f>[18]Março!$K$11</f>
        <v>*</v>
      </c>
      <c r="I22" s="11" t="str">
        <f>[18]Março!$K$12</f>
        <v>*</v>
      </c>
      <c r="J22" s="11" t="str">
        <f>[18]Março!$K$13</f>
        <v>*</v>
      </c>
      <c r="K22" s="11" t="str">
        <f>[18]Março!$K$14</f>
        <v>*</v>
      </c>
      <c r="L22" s="11" t="str">
        <f>[18]Março!$K$15</f>
        <v>*</v>
      </c>
      <c r="M22" s="11" t="str">
        <f>[18]Março!$K$16</f>
        <v>*</v>
      </c>
      <c r="N22" s="11" t="str">
        <f>[18]Março!$K$17</f>
        <v>*</v>
      </c>
      <c r="O22" s="11" t="str">
        <f>[18]Março!$K$18</f>
        <v>*</v>
      </c>
      <c r="P22" s="11" t="str">
        <f>[18]Março!$K$19</f>
        <v>*</v>
      </c>
      <c r="Q22" s="11" t="str">
        <f>[18]Março!$K$20</f>
        <v>*</v>
      </c>
      <c r="R22" s="11" t="str">
        <f>[18]Março!$K$21</f>
        <v>*</v>
      </c>
      <c r="S22" s="11" t="str">
        <f>[18]Março!$K$22</f>
        <v>*</v>
      </c>
      <c r="T22" s="11" t="str">
        <f>[18]Março!$K$23</f>
        <v>*</v>
      </c>
      <c r="U22" s="11" t="str">
        <f>[18]Março!$K$24</f>
        <v>*</v>
      </c>
      <c r="V22" s="11" t="str">
        <f>[18]Março!$K$25</f>
        <v>*</v>
      </c>
      <c r="W22" s="11" t="str">
        <f>[18]Março!$K$26</f>
        <v>*</v>
      </c>
      <c r="X22" s="11" t="str">
        <f>[18]Março!$K$27</f>
        <v>*</v>
      </c>
      <c r="Y22" s="11" t="str">
        <f>[18]Março!$K$28</f>
        <v>*</v>
      </c>
      <c r="Z22" s="11" t="str">
        <f>[18]Março!$K$29</f>
        <v>*</v>
      </c>
      <c r="AA22" s="11" t="str">
        <f>[18]Março!$K$30</f>
        <v>*</v>
      </c>
      <c r="AB22" s="11" t="str">
        <f>[18]Março!$K$31</f>
        <v>*</v>
      </c>
      <c r="AC22" s="11" t="str">
        <f>[18]Março!$K$32</f>
        <v>*</v>
      </c>
      <c r="AD22" s="11" t="str">
        <f>[18]Março!$K$33</f>
        <v>*</v>
      </c>
      <c r="AE22" s="11" t="str">
        <f>[18]Março!$K$34</f>
        <v>*</v>
      </c>
      <c r="AF22" s="11" t="str">
        <f>[18]Março!$K$35</f>
        <v>*</v>
      </c>
      <c r="AG22" s="15" t="s">
        <v>226</v>
      </c>
      <c r="AH22" s="16" t="s">
        <v>226</v>
      </c>
      <c r="AI22" s="67" t="s">
        <v>226</v>
      </c>
    </row>
    <row r="23" spans="1:37" x14ac:dyDescent="0.2">
      <c r="A23" s="58" t="s">
        <v>7</v>
      </c>
      <c r="B23" s="11">
        <f>[19]Março!$K$5</f>
        <v>0</v>
      </c>
      <c r="C23" s="11">
        <f>[19]Março!$K$6</f>
        <v>0</v>
      </c>
      <c r="D23" s="11">
        <f>[19]Março!$K$7</f>
        <v>0</v>
      </c>
      <c r="E23" s="11">
        <f>[19]Março!$K$8</f>
        <v>0</v>
      </c>
      <c r="F23" s="11">
        <f>[19]Março!$K$9</f>
        <v>0</v>
      </c>
      <c r="G23" s="11">
        <f>[19]Março!$K$10</f>
        <v>0</v>
      </c>
      <c r="H23" s="11">
        <f>[19]Março!$K$11</f>
        <v>0.6</v>
      </c>
      <c r="I23" s="11">
        <f>[19]Março!$K$12</f>
        <v>0</v>
      </c>
      <c r="J23" s="11">
        <f>[19]Março!$K$13</f>
        <v>0.6</v>
      </c>
      <c r="K23" s="11">
        <f>[19]Março!$K$14</f>
        <v>0</v>
      </c>
      <c r="L23" s="11">
        <f>[19]Março!$K$15</f>
        <v>2</v>
      </c>
      <c r="M23" s="11">
        <f>[19]Março!$K$16</f>
        <v>21.4</v>
      </c>
      <c r="N23" s="11">
        <f>[19]Março!$K$17</f>
        <v>0.60000000000000009</v>
      </c>
      <c r="O23" s="11">
        <f>[19]Março!$K$18</f>
        <v>2.6</v>
      </c>
      <c r="P23" s="11">
        <f>[19]Março!$K$19</f>
        <v>88.199999999999989</v>
      </c>
      <c r="Q23" s="11">
        <f>[19]Março!$K$20</f>
        <v>0.4</v>
      </c>
      <c r="R23" s="11">
        <f>[19]Março!$K$21</f>
        <v>9.1999999999999993</v>
      </c>
      <c r="S23" s="11">
        <f>[19]Março!$K$22</f>
        <v>16.600000000000001</v>
      </c>
      <c r="T23" s="11">
        <f>[19]Março!$K$23</f>
        <v>6.8000000000000007</v>
      </c>
      <c r="U23" s="11">
        <f>[19]Março!$K$24</f>
        <v>4.5999999999999996</v>
      </c>
      <c r="V23" s="11">
        <f>[19]Março!$K$25</f>
        <v>0</v>
      </c>
      <c r="W23" s="11">
        <f>[19]Março!$K$26</f>
        <v>0</v>
      </c>
      <c r="X23" s="11">
        <f>[19]Março!$K$27</f>
        <v>0</v>
      </c>
      <c r="Y23" s="11">
        <f>[19]Março!$K$28</f>
        <v>0</v>
      </c>
      <c r="Z23" s="11">
        <f>[19]Março!$K$29</f>
        <v>0</v>
      </c>
      <c r="AA23" s="11">
        <f>[19]Março!$K$30</f>
        <v>0</v>
      </c>
      <c r="AB23" s="11">
        <f>[19]Março!$K$31</f>
        <v>0</v>
      </c>
      <c r="AC23" s="11">
        <f>[19]Março!$K$32</f>
        <v>0</v>
      </c>
      <c r="AD23" s="11">
        <f>[19]Março!$K$33</f>
        <v>0</v>
      </c>
      <c r="AE23" s="11">
        <f>[19]Março!$K$34</f>
        <v>0</v>
      </c>
      <c r="AF23" s="11">
        <f>[19]Março!$K$35</f>
        <v>0</v>
      </c>
      <c r="AG23" s="15">
        <f t="shared" si="20"/>
        <v>153.6</v>
      </c>
      <c r="AH23" s="16">
        <f t="shared" si="21"/>
        <v>88.199999999999989</v>
      </c>
      <c r="AI23" s="67">
        <f t="shared" si="22"/>
        <v>19</v>
      </c>
    </row>
    <row r="24" spans="1:37" x14ac:dyDescent="0.2">
      <c r="A24" s="58" t="s">
        <v>169</v>
      </c>
      <c r="B24" s="11" t="str">
        <f>[20]Março!$K$5</f>
        <v>*</v>
      </c>
      <c r="C24" s="11" t="str">
        <f>[20]Março!$K$6</f>
        <v>*</v>
      </c>
      <c r="D24" s="11" t="str">
        <f>[20]Março!$K$7</f>
        <v>*</v>
      </c>
      <c r="E24" s="11" t="str">
        <f>[20]Março!$K$8</f>
        <v>*</v>
      </c>
      <c r="F24" s="11" t="str">
        <f>[20]Março!$K$9</f>
        <v>*</v>
      </c>
      <c r="G24" s="11" t="str">
        <f>[20]Março!$K$10</f>
        <v>*</v>
      </c>
      <c r="H24" s="11" t="str">
        <f>[20]Março!$K$11</f>
        <v>*</v>
      </c>
      <c r="I24" s="11" t="str">
        <f>[20]Março!$K$12</f>
        <v>*</v>
      </c>
      <c r="J24" s="11" t="str">
        <f>[20]Março!$K$13</f>
        <v>*</v>
      </c>
      <c r="K24" s="11" t="str">
        <f>[20]Março!$K$14</f>
        <v>*</v>
      </c>
      <c r="L24" s="11" t="str">
        <f>[20]Março!$K$15</f>
        <v>*</v>
      </c>
      <c r="M24" s="11" t="str">
        <f>[20]Março!$K$16</f>
        <v>*</v>
      </c>
      <c r="N24" s="11" t="str">
        <f>[20]Março!$K$17</f>
        <v>*</v>
      </c>
      <c r="O24" s="11" t="str">
        <f>[20]Março!$K$18</f>
        <v>*</v>
      </c>
      <c r="P24" s="11" t="str">
        <f>[20]Março!$K$19</f>
        <v>*</v>
      </c>
      <c r="Q24" s="11" t="str">
        <f>[20]Março!$K$20</f>
        <v>*</v>
      </c>
      <c r="R24" s="11" t="str">
        <f>[20]Março!$K$21</f>
        <v>*</v>
      </c>
      <c r="S24" s="11" t="str">
        <f>[20]Março!$K$22</f>
        <v>*</v>
      </c>
      <c r="T24" s="11" t="str">
        <f>[20]Março!$K$23</f>
        <v>*</v>
      </c>
      <c r="U24" s="11" t="str">
        <f>[20]Março!$K$24</f>
        <v>*</v>
      </c>
      <c r="V24" s="11" t="str">
        <f>[20]Março!$K$25</f>
        <v>*</v>
      </c>
      <c r="W24" s="11" t="str">
        <f>[20]Março!$K$26</f>
        <v>*</v>
      </c>
      <c r="X24" s="11" t="str">
        <f>[20]Março!$K$27</f>
        <v>*</v>
      </c>
      <c r="Y24" s="11" t="str">
        <f>[20]Março!$K$28</f>
        <v>*</v>
      </c>
      <c r="Z24" s="11" t="str">
        <f>[20]Março!$K$29</f>
        <v>*</v>
      </c>
      <c r="AA24" s="11" t="str">
        <f>[20]Março!$K$30</f>
        <v>*</v>
      </c>
      <c r="AB24" s="11" t="str">
        <f>[20]Março!$K$31</f>
        <v>*</v>
      </c>
      <c r="AC24" s="11" t="str">
        <f>[20]Março!$K$32</f>
        <v>*</v>
      </c>
      <c r="AD24" s="11" t="str">
        <f>[20]Março!$K$33</f>
        <v>*</v>
      </c>
      <c r="AE24" s="11" t="str">
        <f>[20]Março!$K$34</f>
        <v>*</v>
      </c>
      <c r="AF24" s="11" t="str">
        <f>[20]Março!$K$35</f>
        <v>*</v>
      </c>
      <c r="AG24" s="15" t="s">
        <v>226</v>
      </c>
      <c r="AH24" s="16" t="s">
        <v>226</v>
      </c>
      <c r="AI24" s="67" t="s">
        <v>226</v>
      </c>
      <c r="AK24" t="s">
        <v>47</v>
      </c>
    </row>
    <row r="25" spans="1:37" x14ac:dyDescent="0.2">
      <c r="A25" s="58" t="s">
        <v>170</v>
      </c>
      <c r="B25" s="11">
        <f>[21]Março!$K$5</f>
        <v>0</v>
      </c>
      <c r="C25" s="11">
        <f>[21]Março!$K$6</f>
        <v>0</v>
      </c>
      <c r="D25" s="11">
        <f>[21]Março!$K$7</f>
        <v>0</v>
      </c>
      <c r="E25" s="11">
        <f>[21]Março!$K$8</f>
        <v>0</v>
      </c>
      <c r="F25" s="11">
        <f>[21]Março!$K$9</f>
        <v>0</v>
      </c>
      <c r="G25" s="11">
        <f>[21]Março!$K$10</f>
        <v>0</v>
      </c>
      <c r="H25" s="11">
        <f>[21]Março!$K$11</f>
        <v>25.4</v>
      </c>
      <c r="I25" s="11">
        <f>[21]Março!$K$12</f>
        <v>15.8</v>
      </c>
      <c r="J25" s="11">
        <f>[21]Março!$K$13</f>
        <v>10.799999999999997</v>
      </c>
      <c r="K25" s="11">
        <f>[21]Março!$K$14</f>
        <v>0</v>
      </c>
      <c r="L25" s="11">
        <f>[21]Março!$K$15</f>
        <v>0</v>
      </c>
      <c r="M25" s="11">
        <f>[21]Março!$K$16</f>
        <v>0</v>
      </c>
      <c r="N25" s="11">
        <f>[21]Março!$K$17</f>
        <v>19.8</v>
      </c>
      <c r="O25" s="11">
        <f>[21]Março!$K$18</f>
        <v>1.5999999999999999</v>
      </c>
      <c r="P25" s="11">
        <f>[21]Março!$K$19</f>
        <v>3</v>
      </c>
      <c r="Q25" s="11">
        <f>[21]Março!$K$20</f>
        <v>1</v>
      </c>
      <c r="R25" s="11">
        <f>[21]Março!$K$21</f>
        <v>9.1999999999999993</v>
      </c>
      <c r="S25" s="11">
        <f>[21]Março!$K$22</f>
        <v>3.4000000000000004</v>
      </c>
      <c r="T25" s="11">
        <f>[21]Março!$K$23</f>
        <v>24.2</v>
      </c>
      <c r="U25" s="11">
        <f>[21]Março!$K$24</f>
        <v>28.6</v>
      </c>
      <c r="V25" s="11">
        <f>[21]Março!$K$25</f>
        <v>0.2</v>
      </c>
      <c r="W25" s="11">
        <f>[21]Março!$K$26</f>
        <v>0</v>
      </c>
      <c r="X25" s="11">
        <f>[21]Março!$K$27</f>
        <v>0</v>
      </c>
      <c r="Y25" s="11">
        <f>[21]Março!$K$28</f>
        <v>0</v>
      </c>
      <c r="Z25" s="11">
        <f>[21]Março!$K$29</f>
        <v>0</v>
      </c>
      <c r="AA25" s="11">
        <f>[21]Março!$K$30</f>
        <v>0</v>
      </c>
      <c r="AB25" s="11">
        <f>[21]Março!$K$31</f>
        <v>0</v>
      </c>
      <c r="AC25" s="11">
        <f>[21]Março!$K$32</f>
        <v>0</v>
      </c>
      <c r="AD25" s="11">
        <f>[21]Março!$K$33</f>
        <v>0</v>
      </c>
      <c r="AE25" s="11">
        <f>[21]Março!$K$34</f>
        <v>0</v>
      </c>
      <c r="AF25" s="11">
        <f>[21]Março!$K$35</f>
        <v>0</v>
      </c>
      <c r="AG25" s="15">
        <f t="shared" ref="AG25:AG26" si="23">SUM(B25:AF25)</f>
        <v>143</v>
      </c>
      <c r="AH25" s="16">
        <f t="shared" ref="AH25:AH26" si="24">MAX(B25:AF25)</f>
        <v>28.6</v>
      </c>
      <c r="AI25" s="67">
        <f t="shared" ref="AI25:AI26" si="25">COUNTIF(B25:AF25,"=0,0")</f>
        <v>19</v>
      </c>
      <c r="AJ25" s="12" t="s">
        <v>47</v>
      </c>
    </row>
    <row r="26" spans="1:37" x14ac:dyDescent="0.2">
      <c r="A26" s="58" t="s">
        <v>171</v>
      </c>
      <c r="B26" s="11">
        <f>[22]Março!$K$5</f>
        <v>0</v>
      </c>
      <c r="C26" s="11">
        <f>[22]Março!$K$6</f>
        <v>0</v>
      </c>
      <c r="D26" s="11">
        <f>[22]Março!$K$7</f>
        <v>0</v>
      </c>
      <c r="E26" s="11">
        <f>[22]Março!$K$8</f>
        <v>0</v>
      </c>
      <c r="F26" s="11">
        <f>[22]Março!$K$9</f>
        <v>0</v>
      </c>
      <c r="G26" s="11">
        <f>[22]Março!$K$10</f>
        <v>0</v>
      </c>
      <c r="H26" s="11">
        <f>[22]Março!$K$11</f>
        <v>0</v>
      </c>
      <c r="I26" s="11">
        <f>[22]Março!$K$12</f>
        <v>0</v>
      </c>
      <c r="J26" s="11">
        <f>[22]Março!$K$13</f>
        <v>0</v>
      </c>
      <c r="K26" s="11">
        <f>[22]Março!$K$14</f>
        <v>0.6</v>
      </c>
      <c r="L26" s="11">
        <f>[22]Março!$K$15</f>
        <v>0</v>
      </c>
      <c r="M26" s="11">
        <f>[22]Março!$K$16</f>
        <v>118.60000000000001</v>
      </c>
      <c r="N26" s="11">
        <f>[22]Março!$K$17</f>
        <v>0.2</v>
      </c>
      <c r="O26" s="11">
        <f>[22]Março!$K$18</f>
        <v>34</v>
      </c>
      <c r="P26" s="11">
        <f>[22]Março!$K$19</f>
        <v>26.599999999999998</v>
      </c>
      <c r="Q26" s="11">
        <f>[22]Março!$K$20</f>
        <v>0.2</v>
      </c>
      <c r="R26" s="11">
        <f>[22]Março!$K$21</f>
        <v>2.6</v>
      </c>
      <c r="S26" s="11">
        <f>[22]Março!$K$22</f>
        <v>21.799999999999994</v>
      </c>
      <c r="T26" s="11">
        <f>[22]Março!$K$23</f>
        <v>24</v>
      </c>
      <c r="U26" s="11">
        <f>[22]Março!$K$24</f>
        <v>27.6</v>
      </c>
      <c r="V26" s="11">
        <f>[22]Março!$K$25</f>
        <v>0.2</v>
      </c>
      <c r="W26" s="11">
        <f>[22]Março!$K$26</f>
        <v>0</v>
      </c>
      <c r="X26" s="11">
        <f>[22]Março!$K$27</f>
        <v>0</v>
      </c>
      <c r="Y26" s="11">
        <f>[22]Março!$K$28</f>
        <v>0</v>
      </c>
      <c r="Z26" s="11">
        <f>[22]Março!$K$29</f>
        <v>0</v>
      </c>
      <c r="AA26" s="11">
        <f>[22]Março!$K$30</f>
        <v>0</v>
      </c>
      <c r="AB26" s="11">
        <f>[22]Março!$K$31</f>
        <v>0</v>
      </c>
      <c r="AC26" s="11">
        <f>[22]Março!$K$32</f>
        <v>0</v>
      </c>
      <c r="AD26" s="11">
        <f>[22]Março!$K$33</f>
        <v>0</v>
      </c>
      <c r="AE26" s="11">
        <f>[22]Março!$K$34</f>
        <v>0</v>
      </c>
      <c r="AF26" s="11">
        <f>[22]Março!$K$35</f>
        <v>0</v>
      </c>
      <c r="AG26" s="15">
        <f t="shared" si="23"/>
        <v>256.39999999999998</v>
      </c>
      <c r="AH26" s="16">
        <f t="shared" si="24"/>
        <v>118.60000000000001</v>
      </c>
      <c r="AI26" s="67">
        <f t="shared" si="25"/>
        <v>20</v>
      </c>
    </row>
    <row r="27" spans="1:37" x14ac:dyDescent="0.2">
      <c r="A27" s="58" t="s">
        <v>8</v>
      </c>
      <c r="B27" s="11">
        <f>[23]Março!$K$5</f>
        <v>0</v>
      </c>
      <c r="C27" s="11">
        <f>[23]Março!$K$6</f>
        <v>0</v>
      </c>
      <c r="D27" s="11">
        <f>[23]Março!$K$7</f>
        <v>0</v>
      </c>
      <c r="E27" s="11">
        <f>[23]Março!$K$8</f>
        <v>0</v>
      </c>
      <c r="F27" s="11">
        <f>[23]Março!$K$9</f>
        <v>0</v>
      </c>
      <c r="G27" s="11">
        <f>[23]Março!$K$10</f>
        <v>16.8</v>
      </c>
      <c r="H27" s="11">
        <f>[23]Março!$K$11</f>
        <v>16.8</v>
      </c>
      <c r="I27" s="11">
        <f>[23]Março!$K$12</f>
        <v>1.2</v>
      </c>
      <c r="J27" s="11">
        <f>[23]Março!$K$13</f>
        <v>3.4000000000000004</v>
      </c>
      <c r="K27" s="11">
        <f>[23]Março!$K$14</f>
        <v>0</v>
      </c>
      <c r="L27" s="11">
        <f>[23]Março!$K$15</f>
        <v>0</v>
      </c>
      <c r="M27" s="11">
        <f>[23]Março!$K$16</f>
        <v>3.6</v>
      </c>
      <c r="N27" s="11">
        <f>[23]Março!$K$17</f>
        <v>25</v>
      </c>
      <c r="O27" s="11">
        <f>[23]Março!$K$18</f>
        <v>26.6</v>
      </c>
      <c r="P27" s="11">
        <f>[23]Março!$K$19</f>
        <v>1.4</v>
      </c>
      <c r="Q27" s="11">
        <f>[23]Março!$K$20</f>
        <v>1.4</v>
      </c>
      <c r="R27" s="11">
        <f>[23]Março!$K$21</f>
        <v>14.6</v>
      </c>
      <c r="S27" s="11">
        <f>[23]Março!$K$22</f>
        <v>6</v>
      </c>
      <c r="T27" s="11">
        <f>[23]Março!$K$23</f>
        <v>5.4</v>
      </c>
      <c r="U27" s="11">
        <f>[23]Março!$K$24</f>
        <v>20</v>
      </c>
      <c r="V27" s="11">
        <f>[23]Março!$K$25</f>
        <v>0.2</v>
      </c>
      <c r="W27" s="11">
        <f>[23]Março!$K$26</f>
        <v>0</v>
      </c>
      <c r="X27" s="11">
        <f>[23]Março!$K$27</f>
        <v>0</v>
      </c>
      <c r="Y27" s="11">
        <f>[23]Março!$K$28</f>
        <v>0</v>
      </c>
      <c r="Z27" s="11">
        <f>[23]Março!$K$29</f>
        <v>0</v>
      </c>
      <c r="AA27" s="11">
        <f>[23]Março!$K$30</f>
        <v>0</v>
      </c>
      <c r="AB27" s="11">
        <f>[23]Março!$K$31</f>
        <v>0</v>
      </c>
      <c r="AC27" s="11">
        <f>[23]Março!$K$32</f>
        <v>0</v>
      </c>
      <c r="AD27" s="11">
        <f>[23]Março!$K$33</f>
        <v>0</v>
      </c>
      <c r="AE27" s="11">
        <f>[23]Março!$K$34</f>
        <v>0</v>
      </c>
      <c r="AF27" s="11">
        <f>[23]Março!$K$35</f>
        <v>0</v>
      </c>
      <c r="AG27" s="15">
        <f t="shared" ref="AG27" si="26">SUM(B27:AF27)</f>
        <v>142.4</v>
      </c>
      <c r="AH27" s="16">
        <f t="shared" ref="AH27:AH31" si="27">MAX(B27:AF27)</f>
        <v>26.6</v>
      </c>
      <c r="AI27" s="67">
        <f t="shared" ref="AI27:AI31" si="28">COUNTIF(B27:AF27,"=0,0")</f>
        <v>17</v>
      </c>
    </row>
    <row r="28" spans="1:37" x14ac:dyDescent="0.2">
      <c r="A28" s="58" t="s">
        <v>9</v>
      </c>
      <c r="B28" s="11">
        <f>[24]Março!$K$5</f>
        <v>0</v>
      </c>
      <c r="C28" s="11">
        <f>[24]Março!$K$6</f>
        <v>0</v>
      </c>
      <c r="D28" s="11">
        <f>[24]Março!$K$7</f>
        <v>0</v>
      </c>
      <c r="E28" s="11">
        <f>[24]Março!$K$8</f>
        <v>0</v>
      </c>
      <c r="F28" s="11">
        <f>[24]Março!$K$9</f>
        <v>0</v>
      </c>
      <c r="G28" s="11">
        <f>[24]Março!$K$10</f>
        <v>3.8</v>
      </c>
      <c r="H28" s="11">
        <f>[24]Março!$K$11</f>
        <v>1</v>
      </c>
      <c r="I28" s="11">
        <f>[24]Março!$K$12</f>
        <v>0</v>
      </c>
      <c r="J28" s="11">
        <f>[24]Março!$K$13</f>
        <v>6.6</v>
      </c>
      <c r="K28" s="11">
        <f>[24]Março!$K$14</f>
        <v>0</v>
      </c>
      <c r="L28" s="11">
        <f>[24]Março!$K$15</f>
        <v>0</v>
      </c>
      <c r="M28" s="11">
        <f>[24]Março!$K$16</f>
        <v>1.2</v>
      </c>
      <c r="N28" s="11">
        <f>[24]Março!$K$17</f>
        <v>7.2</v>
      </c>
      <c r="O28" s="11">
        <f>[24]Março!$K$18</f>
        <v>8.8000000000000007</v>
      </c>
      <c r="P28" s="11">
        <f>[24]Março!$K$19</f>
        <v>5.6000000000000005</v>
      </c>
      <c r="Q28" s="11">
        <f>[24]Março!$K$20</f>
        <v>1</v>
      </c>
      <c r="R28" s="11">
        <f>[24]Março!$K$21</f>
        <v>14.200000000000001</v>
      </c>
      <c r="S28" s="11">
        <f>[24]Março!$K$22</f>
        <v>4.8</v>
      </c>
      <c r="T28" s="11">
        <f>[24]Março!$K$23</f>
        <v>1</v>
      </c>
      <c r="U28" s="11">
        <f>[24]Março!$K$24</f>
        <v>36</v>
      </c>
      <c r="V28" s="11">
        <f>[24]Março!$K$25</f>
        <v>0</v>
      </c>
      <c r="W28" s="11">
        <f>[24]Março!$K$26</f>
        <v>3.2</v>
      </c>
      <c r="X28" s="11">
        <f>[24]Março!$K$27</f>
        <v>0</v>
      </c>
      <c r="Y28" s="11">
        <f>[24]Março!$K$28</f>
        <v>0</v>
      </c>
      <c r="Z28" s="11">
        <f>[24]Março!$K$29</f>
        <v>0</v>
      </c>
      <c r="AA28" s="11">
        <f>[24]Março!$K$30</f>
        <v>0</v>
      </c>
      <c r="AB28" s="11">
        <f>[24]Março!$K$31</f>
        <v>0</v>
      </c>
      <c r="AC28" s="11">
        <f>[24]Março!$K$32</f>
        <v>0</v>
      </c>
      <c r="AD28" s="11">
        <f>[24]Março!$K$33</f>
        <v>0</v>
      </c>
      <c r="AE28" s="11">
        <f>[24]Março!$K$34</f>
        <v>0</v>
      </c>
      <c r="AF28" s="11">
        <f>[24]Março!$K$35</f>
        <v>0</v>
      </c>
      <c r="AG28" s="15">
        <f t="shared" ref="AG28:AG31" si="29">SUM(B28:AF28)</f>
        <v>94.399999999999991</v>
      </c>
      <c r="AH28" s="16">
        <f t="shared" si="27"/>
        <v>36</v>
      </c>
      <c r="AI28" s="67">
        <f t="shared" si="28"/>
        <v>18</v>
      </c>
    </row>
    <row r="29" spans="1:37" x14ac:dyDescent="0.2">
      <c r="A29" s="58" t="s">
        <v>42</v>
      </c>
      <c r="B29" s="11">
        <f>[25]Março!$K$5</f>
        <v>0</v>
      </c>
      <c r="C29" s="11">
        <f>[25]Março!$K$6</f>
        <v>0</v>
      </c>
      <c r="D29" s="11">
        <f>[25]Março!$K$7</f>
        <v>0</v>
      </c>
      <c r="E29" s="11">
        <f>[25]Março!$K$8</f>
        <v>0</v>
      </c>
      <c r="F29" s="11">
        <f>[25]Março!$K$9</f>
        <v>0</v>
      </c>
      <c r="G29" s="11">
        <f>[25]Março!$K$10</f>
        <v>0</v>
      </c>
      <c r="H29" s="11">
        <f>[25]Março!$K$11</f>
        <v>0</v>
      </c>
      <c r="I29" s="11">
        <f>[25]Março!$K$12</f>
        <v>0</v>
      </c>
      <c r="J29" s="11">
        <f>[25]Março!$K$13</f>
        <v>25</v>
      </c>
      <c r="K29" s="11">
        <f>[25]Março!$K$14</f>
        <v>0</v>
      </c>
      <c r="L29" s="11">
        <f>[25]Março!$K$15</f>
        <v>0.2</v>
      </c>
      <c r="M29" s="11">
        <f>[25]Março!$K$16</f>
        <v>1</v>
      </c>
      <c r="N29" s="11">
        <f>[25]Março!$K$17</f>
        <v>0</v>
      </c>
      <c r="O29" s="11">
        <f>[25]Março!$K$18</f>
        <v>11.399999999999999</v>
      </c>
      <c r="P29" s="11">
        <f>[25]Março!$K$19</f>
        <v>29.4</v>
      </c>
      <c r="Q29" s="11">
        <f>[25]Março!$K$20</f>
        <v>6.6</v>
      </c>
      <c r="R29" s="11">
        <f>[25]Março!$K$21</f>
        <v>0.2</v>
      </c>
      <c r="S29" s="11">
        <f>[25]Março!$K$22</f>
        <v>37</v>
      </c>
      <c r="T29" s="11">
        <f>[25]Março!$K$23</f>
        <v>15.8</v>
      </c>
      <c r="U29" s="11">
        <f>[25]Março!$K$24</f>
        <v>27.4</v>
      </c>
      <c r="V29" s="11">
        <f>[25]Março!$K$25</f>
        <v>0</v>
      </c>
      <c r="W29" s="11">
        <f>[25]Março!$K$26</f>
        <v>0</v>
      </c>
      <c r="X29" s="11">
        <f>[25]Março!$K$27</f>
        <v>0</v>
      </c>
      <c r="Y29" s="11">
        <f>[25]Março!$K$28</f>
        <v>0</v>
      </c>
      <c r="Z29" s="11">
        <f>[25]Março!$K$29</f>
        <v>0</v>
      </c>
      <c r="AA29" s="11">
        <f>[25]Março!$K$30</f>
        <v>0</v>
      </c>
      <c r="AB29" s="11">
        <f>[25]Março!$K$31</f>
        <v>0</v>
      </c>
      <c r="AC29" s="11">
        <f>[25]Março!$K$32</f>
        <v>0.2</v>
      </c>
      <c r="AD29" s="11">
        <f>[25]Março!$K$33</f>
        <v>0</v>
      </c>
      <c r="AE29" s="11">
        <f>[25]Março!$K$34</f>
        <v>0</v>
      </c>
      <c r="AF29" s="11">
        <f>[25]Março!$K$35</f>
        <v>0</v>
      </c>
      <c r="AG29" s="15">
        <f t="shared" si="29"/>
        <v>154.19999999999999</v>
      </c>
      <c r="AH29" s="16">
        <f t="shared" si="27"/>
        <v>37</v>
      </c>
      <c r="AI29" s="67">
        <f t="shared" si="28"/>
        <v>20</v>
      </c>
    </row>
    <row r="30" spans="1:37" x14ac:dyDescent="0.2">
      <c r="A30" s="58" t="s">
        <v>10</v>
      </c>
      <c r="B30" s="11">
        <f>[26]Março!$K$5</f>
        <v>0</v>
      </c>
      <c r="C30" s="11">
        <f>[26]Março!$K$6</f>
        <v>0</v>
      </c>
      <c r="D30" s="11">
        <f>[26]Março!$K$7</f>
        <v>0</v>
      </c>
      <c r="E30" s="11">
        <f>[26]Março!$K$8</f>
        <v>0</v>
      </c>
      <c r="F30" s="11">
        <f>[26]Março!$K$9</f>
        <v>1.2</v>
      </c>
      <c r="G30" s="11">
        <f>[26]Março!$K$10</f>
        <v>0</v>
      </c>
      <c r="H30" s="11">
        <f>[26]Março!$K$11</f>
        <v>0.4</v>
      </c>
      <c r="I30" s="11">
        <f>[26]Março!$K$12</f>
        <v>0</v>
      </c>
      <c r="J30" s="11">
        <f>[26]Março!$K$13</f>
        <v>0</v>
      </c>
      <c r="K30" s="11">
        <f>[26]Março!$K$14</f>
        <v>5.6000000000000005</v>
      </c>
      <c r="L30" s="11">
        <f>[26]Março!$K$15</f>
        <v>0</v>
      </c>
      <c r="M30" s="11">
        <f>[26]Março!$K$16</f>
        <v>10.199999999999999</v>
      </c>
      <c r="N30" s="11">
        <f>[26]Março!$K$17</f>
        <v>32.200000000000003</v>
      </c>
      <c r="O30" s="11">
        <f>[26]Março!$K$18</f>
        <v>4.4000000000000004</v>
      </c>
      <c r="P30" s="11">
        <f>[26]Março!$K$19</f>
        <v>22</v>
      </c>
      <c r="Q30" s="11">
        <f>[26]Março!$K$20</f>
        <v>8</v>
      </c>
      <c r="R30" s="11">
        <f>[26]Março!$K$21</f>
        <v>30.599999999999998</v>
      </c>
      <c r="S30" s="11">
        <f>[26]Março!$K$22</f>
        <v>18.8</v>
      </c>
      <c r="T30" s="11">
        <f>[26]Março!$K$23</f>
        <v>7.0000000000000009</v>
      </c>
      <c r="U30" s="11">
        <f>[26]Março!$K$24</f>
        <v>62.000000000000014</v>
      </c>
      <c r="V30" s="11">
        <f>[26]Março!$K$25</f>
        <v>0</v>
      </c>
      <c r="W30" s="11">
        <f>[26]Março!$K$26</f>
        <v>0</v>
      </c>
      <c r="X30" s="11">
        <f>[26]Março!$K$27</f>
        <v>0</v>
      </c>
      <c r="Y30" s="11">
        <f>[26]Março!$K$28</f>
        <v>0</v>
      </c>
      <c r="Z30" s="11">
        <f>[26]Março!$K$29</f>
        <v>0</v>
      </c>
      <c r="AA30" s="11">
        <f>[26]Março!$K$30</f>
        <v>0</v>
      </c>
      <c r="AB30" s="11">
        <f>[26]Março!$K$31</f>
        <v>0</v>
      </c>
      <c r="AC30" s="11">
        <f>[26]Março!$K$32</f>
        <v>0</v>
      </c>
      <c r="AD30" s="11">
        <f>[26]Março!$K$33</f>
        <v>0</v>
      </c>
      <c r="AE30" s="11">
        <f>[26]Março!$K$34</f>
        <v>0</v>
      </c>
      <c r="AF30" s="11">
        <f>[26]Março!$K$35</f>
        <v>0</v>
      </c>
      <c r="AG30" s="15">
        <f t="shared" si="29"/>
        <v>202.40000000000003</v>
      </c>
      <c r="AH30" s="16">
        <f t="shared" si="27"/>
        <v>62.000000000000014</v>
      </c>
      <c r="AI30" s="67">
        <f t="shared" si="28"/>
        <v>19</v>
      </c>
      <c r="AK30" t="s">
        <v>47</v>
      </c>
    </row>
    <row r="31" spans="1:37" x14ac:dyDescent="0.2">
      <c r="A31" s="58" t="s">
        <v>172</v>
      </c>
      <c r="B31" s="11">
        <f>[27]Março!$K$5</f>
        <v>0</v>
      </c>
      <c r="C31" s="11">
        <f>[27]Março!$K$6</f>
        <v>0</v>
      </c>
      <c r="D31" s="11">
        <f>[27]Março!$K$7</f>
        <v>0</v>
      </c>
      <c r="E31" s="11">
        <f>[27]Março!$K$8</f>
        <v>0</v>
      </c>
      <c r="F31" s="11">
        <f>[27]Março!$K$9</f>
        <v>0</v>
      </c>
      <c r="G31" s="11">
        <f>[27]Março!$K$10</f>
        <v>0</v>
      </c>
      <c r="H31" s="11">
        <f>[27]Março!$K$11</f>
        <v>0</v>
      </c>
      <c r="I31" s="11">
        <f>[27]Março!$K$12</f>
        <v>0</v>
      </c>
      <c r="J31" s="11">
        <f>[27]Março!$K$13</f>
        <v>0</v>
      </c>
      <c r="K31" s="11">
        <f>[27]Março!$K$14</f>
        <v>3.2</v>
      </c>
      <c r="L31" s="11">
        <f>[27]Março!$K$15</f>
        <v>0.2</v>
      </c>
      <c r="M31" s="11">
        <f>[27]Março!$K$16</f>
        <v>27.199999999999996</v>
      </c>
      <c r="N31" s="11">
        <f>[27]Março!$K$17</f>
        <v>0</v>
      </c>
      <c r="O31" s="11">
        <f>[27]Março!$K$18</f>
        <v>16.200000000000003</v>
      </c>
      <c r="P31" s="11">
        <f>[27]Março!$K$19</f>
        <v>52.400000000000006</v>
      </c>
      <c r="Q31" s="11">
        <f>[27]Março!$K$20</f>
        <v>13.400000000000002</v>
      </c>
      <c r="R31" s="11">
        <f>[27]Março!$K$21</f>
        <v>32.4</v>
      </c>
      <c r="S31" s="11">
        <f>[27]Março!$K$22</f>
        <v>27.8</v>
      </c>
      <c r="T31" s="11">
        <f>[27]Março!$K$23</f>
        <v>8.1999999999999993</v>
      </c>
      <c r="U31" s="11">
        <f>[27]Março!$K$24</f>
        <v>68.400000000000006</v>
      </c>
      <c r="V31" s="11">
        <f>[27]Março!$K$25</f>
        <v>0</v>
      </c>
      <c r="W31" s="11">
        <f>[27]Março!$K$26</f>
        <v>0</v>
      </c>
      <c r="X31" s="11">
        <f>[27]Março!$K$27</f>
        <v>0</v>
      </c>
      <c r="Y31" s="11">
        <f>[27]Março!$K$28</f>
        <v>0</v>
      </c>
      <c r="Z31" s="11">
        <f>[27]Março!$K$29</f>
        <v>0</v>
      </c>
      <c r="AA31" s="11">
        <f>[27]Março!$K$30</f>
        <v>0</v>
      </c>
      <c r="AB31" s="11">
        <f>[27]Março!$K$31</f>
        <v>0</v>
      </c>
      <c r="AC31" s="11">
        <f>[27]Março!$K$32</f>
        <v>0</v>
      </c>
      <c r="AD31" s="11">
        <f>[27]Março!$K$33</f>
        <v>0</v>
      </c>
      <c r="AE31" s="11">
        <f>[27]Março!$K$34</f>
        <v>0</v>
      </c>
      <c r="AF31" s="11">
        <f>[27]Março!$K$35</f>
        <v>0</v>
      </c>
      <c r="AG31" s="15">
        <f t="shared" si="29"/>
        <v>249.4</v>
      </c>
      <c r="AH31" s="16">
        <f t="shared" si="27"/>
        <v>68.400000000000006</v>
      </c>
      <c r="AI31" s="67">
        <f t="shared" si="28"/>
        <v>21</v>
      </c>
      <c r="AJ31" s="12" t="s">
        <v>47</v>
      </c>
    </row>
    <row r="32" spans="1:37" x14ac:dyDescent="0.2">
      <c r="A32" s="58" t="s">
        <v>11</v>
      </c>
      <c r="B32" s="11">
        <f>[28]Março!$K$5</f>
        <v>0</v>
      </c>
      <c r="C32" s="11">
        <f>[28]Março!$K$6</f>
        <v>0</v>
      </c>
      <c r="D32" s="11">
        <f>[28]Março!$K$7</f>
        <v>0</v>
      </c>
      <c r="E32" s="11">
        <f>[28]Março!$K$8</f>
        <v>0</v>
      </c>
      <c r="F32" s="11">
        <f>[28]Março!$K$9</f>
        <v>13</v>
      </c>
      <c r="G32" s="11">
        <f>[28]Março!$K$10</f>
        <v>3.0000000000000004</v>
      </c>
      <c r="H32" s="11">
        <f>[28]Março!$K$11</f>
        <v>0</v>
      </c>
      <c r="I32" s="11">
        <f>[28]Março!$K$12</f>
        <v>0</v>
      </c>
      <c r="J32" s="11">
        <f>[28]Março!$K$13</f>
        <v>0</v>
      </c>
      <c r="K32" s="11">
        <f>[28]Março!$K$14</f>
        <v>0</v>
      </c>
      <c r="L32" s="11">
        <f>[28]Março!$K$15</f>
        <v>24</v>
      </c>
      <c r="M32" s="11">
        <f>[28]Março!$K$16</f>
        <v>9.6000000000000014</v>
      </c>
      <c r="N32" s="11">
        <f>[28]Março!$K$17</f>
        <v>3.8000000000000003</v>
      </c>
      <c r="O32" s="11">
        <f>[28]Março!$K$18</f>
        <v>0.60000000000000009</v>
      </c>
      <c r="P32" s="11">
        <f>[28]Março!$K$19</f>
        <v>74.399999999999991</v>
      </c>
      <c r="Q32" s="11">
        <f>[28]Março!$K$20</f>
        <v>0.8</v>
      </c>
      <c r="R32" s="11">
        <f>[28]Março!$K$21</f>
        <v>0.4</v>
      </c>
      <c r="S32" s="11">
        <f>[28]Março!$K$22</f>
        <v>15.599999999999998</v>
      </c>
      <c r="T32" s="11">
        <f>[28]Março!$K$23</f>
        <v>11.799999999999999</v>
      </c>
      <c r="U32" s="11">
        <f>[28]Março!$K$24</f>
        <v>29.6</v>
      </c>
      <c r="V32" s="11">
        <f>[28]Março!$K$25</f>
        <v>0</v>
      </c>
      <c r="W32" s="11">
        <f>[28]Março!$K$26</f>
        <v>0</v>
      </c>
      <c r="X32" s="11">
        <f>[28]Março!$K$27</f>
        <v>0</v>
      </c>
      <c r="Y32" s="11">
        <f>[28]Março!$K$28</f>
        <v>0</v>
      </c>
      <c r="Z32" s="11">
        <f>[28]Março!$K$29</f>
        <v>0</v>
      </c>
      <c r="AA32" s="11">
        <f>[28]Março!$K$30</f>
        <v>0</v>
      </c>
      <c r="AB32" s="11">
        <f>[28]Março!$K$31</f>
        <v>0</v>
      </c>
      <c r="AC32" s="11">
        <f>[28]Março!$K$32</f>
        <v>0</v>
      </c>
      <c r="AD32" s="11">
        <f>[28]Março!$K$33</f>
        <v>0</v>
      </c>
      <c r="AE32" s="11">
        <f>[28]Março!$K$34</f>
        <v>0</v>
      </c>
      <c r="AF32" s="11">
        <f>[28]Março!$K$35</f>
        <v>0</v>
      </c>
      <c r="AG32" s="15">
        <f t="shared" ref="AG32:AG34" si="30">SUM(B32:AF32)</f>
        <v>186.6</v>
      </c>
      <c r="AH32" s="16">
        <f t="shared" ref="AH32:AH35" si="31">MAX(B32:AF32)</f>
        <v>74.399999999999991</v>
      </c>
      <c r="AI32" s="67">
        <f t="shared" ref="AI32:AI35" si="32">COUNTIF(B32:AF32,"=0,0")</f>
        <v>19</v>
      </c>
    </row>
    <row r="33" spans="1:37" s="5" customFormat="1" x14ac:dyDescent="0.2">
      <c r="A33" s="58" t="s">
        <v>12</v>
      </c>
      <c r="B33" s="11">
        <f>[29]Março!$K$5</f>
        <v>0</v>
      </c>
      <c r="C33" s="11">
        <f>[29]Março!$K$6</f>
        <v>0</v>
      </c>
      <c r="D33" s="11">
        <f>[29]Março!$K$7</f>
        <v>0</v>
      </c>
      <c r="E33" s="11">
        <f>[29]Março!$K$8</f>
        <v>0.2</v>
      </c>
      <c r="F33" s="11">
        <f>[29]Março!$K$9</f>
        <v>0</v>
      </c>
      <c r="G33" s="11">
        <f>[29]Março!$K$10</f>
        <v>4.5999999999999996</v>
      </c>
      <c r="H33" s="11">
        <f>[29]Março!$K$11</f>
        <v>0</v>
      </c>
      <c r="I33" s="11">
        <f>[29]Março!$K$12</f>
        <v>0</v>
      </c>
      <c r="J33" s="11">
        <f>[29]Março!$K$13</f>
        <v>7.2</v>
      </c>
      <c r="K33" s="11">
        <f>[29]Março!$K$14</f>
        <v>0.2</v>
      </c>
      <c r="L33" s="11">
        <f>[29]Março!$K$15</f>
        <v>0</v>
      </c>
      <c r="M33" s="11">
        <f>[29]Março!$K$16</f>
        <v>1</v>
      </c>
      <c r="N33" s="11">
        <f>[29]Março!$K$17</f>
        <v>0</v>
      </c>
      <c r="O33" s="11">
        <f>[29]Março!$K$18</f>
        <v>1.5999999999999999</v>
      </c>
      <c r="P33" s="11">
        <f>[29]Março!$K$19</f>
        <v>41.800000000000004</v>
      </c>
      <c r="Q33" s="11">
        <f>[29]Março!$K$20</f>
        <v>0</v>
      </c>
      <c r="R33" s="11">
        <f>[29]Março!$K$21</f>
        <v>5</v>
      </c>
      <c r="S33" s="11">
        <f>[29]Março!$K$22</f>
        <v>30.8</v>
      </c>
      <c r="T33" s="11">
        <f>[29]Março!$K$23</f>
        <v>0.2</v>
      </c>
      <c r="U33" s="11">
        <f>[29]Março!$K$24</f>
        <v>1.7999999999999998</v>
      </c>
      <c r="V33" s="11">
        <f>[29]Março!$K$25</f>
        <v>0.2</v>
      </c>
      <c r="W33" s="11">
        <f>[29]Março!$K$26</f>
        <v>0</v>
      </c>
      <c r="X33" s="11">
        <f>[29]Março!$K$27</f>
        <v>0</v>
      </c>
      <c r="Y33" s="11">
        <f>[29]Março!$K$28</f>
        <v>0</v>
      </c>
      <c r="Z33" s="11">
        <f>[29]Março!$K$29</f>
        <v>0</v>
      </c>
      <c r="AA33" s="11">
        <f>[29]Março!$K$30</f>
        <v>0</v>
      </c>
      <c r="AB33" s="11">
        <f>[29]Março!$K$31</f>
        <v>0</v>
      </c>
      <c r="AC33" s="11">
        <f>[29]Março!$K$32</f>
        <v>0</v>
      </c>
      <c r="AD33" s="11">
        <f>[29]Março!$K$33</f>
        <v>0</v>
      </c>
      <c r="AE33" s="11">
        <f>[29]Março!$K$34</f>
        <v>0</v>
      </c>
      <c r="AF33" s="11">
        <f>[29]Março!$K$35</f>
        <v>0</v>
      </c>
      <c r="AG33" s="15">
        <f t="shared" si="30"/>
        <v>94.600000000000009</v>
      </c>
      <c r="AH33" s="16">
        <f t="shared" si="31"/>
        <v>41.800000000000004</v>
      </c>
      <c r="AI33" s="67">
        <f t="shared" si="32"/>
        <v>19</v>
      </c>
    </row>
    <row r="34" spans="1:37" x14ac:dyDescent="0.2">
      <c r="A34" s="58" t="s">
        <v>13</v>
      </c>
      <c r="B34" s="11">
        <f>[30]Março!$K$5</f>
        <v>0.2</v>
      </c>
      <c r="C34" s="11">
        <f>[30]Março!$K$6</f>
        <v>31.8</v>
      </c>
      <c r="D34" s="11">
        <f>[30]Março!$K$7</f>
        <v>0.2</v>
      </c>
      <c r="E34" s="11">
        <f>[30]Março!$K$8</f>
        <v>0</v>
      </c>
      <c r="F34" s="11">
        <f>[30]Março!$K$9</f>
        <v>0.2</v>
      </c>
      <c r="G34" s="11">
        <f>[30]Março!$K$10</f>
        <v>0</v>
      </c>
      <c r="H34" s="11">
        <f>[30]Março!$K$11</f>
        <v>0</v>
      </c>
      <c r="I34" s="11">
        <f>[30]Março!$K$12</f>
        <v>0</v>
      </c>
      <c r="J34" s="11">
        <f>[30]Março!$K$13</f>
        <v>28.8</v>
      </c>
      <c r="K34" s="11">
        <f>[30]Março!$K$14</f>
        <v>0</v>
      </c>
      <c r="L34" s="11">
        <f>[30]Março!$K$15</f>
        <v>0.2</v>
      </c>
      <c r="M34" s="11">
        <f>[30]Março!$K$16</f>
        <v>44.599999999999994</v>
      </c>
      <c r="N34" s="11">
        <f>[30]Março!$K$17</f>
        <v>0</v>
      </c>
      <c r="O34" s="11">
        <f>[30]Março!$K$18</f>
        <v>23.6</v>
      </c>
      <c r="P34" s="11">
        <f>[30]Março!$K$19</f>
        <v>0.2</v>
      </c>
      <c r="Q34" s="11">
        <f>[30]Março!$K$20</f>
        <v>0</v>
      </c>
      <c r="R34" s="11">
        <f>[30]Março!$K$21</f>
        <v>0</v>
      </c>
      <c r="S34" s="11">
        <f>[30]Março!$K$22</f>
        <v>0</v>
      </c>
      <c r="T34" s="11">
        <f>[30]Março!$K$23</f>
        <v>0.60000000000000009</v>
      </c>
      <c r="U34" s="11">
        <f>[30]Março!$K$24</f>
        <v>14.200000000000001</v>
      </c>
      <c r="V34" s="11">
        <f>[30]Março!$K$25</f>
        <v>1</v>
      </c>
      <c r="W34" s="11">
        <f>[30]Março!$K$26</f>
        <v>0</v>
      </c>
      <c r="X34" s="11">
        <f>[30]Março!$K$27</f>
        <v>0</v>
      </c>
      <c r="Y34" s="11">
        <f>[30]Março!$K$28</f>
        <v>0.2</v>
      </c>
      <c r="Z34" s="11">
        <f>[30]Março!$K$29</f>
        <v>0.2</v>
      </c>
      <c r="AA34" s="11">
        <f>[30]Março!$K$30</f>
        <v>0</v>
      </c>
      <c r="AB34" s="11">
        <f>[30]Março!$K$31</f>
        <v>0</v>
      </c>
      <c r="AC34" s="11">
        <f>[30]Março!$K$32</f>
        <v>0</v>
      </c>
      <c r="AD34" s="11">
        <f>[30]Março!$K$33</f>
        <v>0</v>
      </c>
      <c r="AE34" s="11">
        <f>[30]Março!$K$34</f>
        <v>0</v>
      </c>
      <c r="AF34" s="11">
        <f>[30]Março!$K$35</f>
        <v>0</v>
      </c>
      <c r="AG34" s="15">
        <f t="shared" si="30"/>
        <v>145.99999999999994</v>
      </c>
      <c r="AH34" s="16">
        <f t="shared" si="31"/>
        <v>44.599999999999994</v>
      </c>
      <c r="AI34" s="67">
        <f t="shared" si="32"/>
        <v>17</v>
      </c>
    </row>
    <row r="35" spans="1:37" x14ac:dyDescent="0.2">
      <c r="A35" s="58" t="s">
        <v>173</v>
      </c>
      <c r="B35" s="11">
        <f>[31]Março!$K$5</f>
        <v>0</v>
      </c>
      <c r="C35" s="11">
        <f>[31]Março!$K$6</f>
        <v>0</v>
      </c>
      <c r="D35" s="11">
        <f>[31]Março!$K$7</f>
        <v>0</v>
      </c>
      <c r="E35" s="11">
        <f>[31]Março!$K$8</f>
        <v>0</v>
      </c>
      <c r="F35" s="11">
        <f>[31]Março!$K$9</f>
        <v>0</v>
      </c>
      <c r="G35" s="11">
        <f>[31]Março!$K$10</f>
        <v>5.8</v>
      </c>
      <c r="H35" s="11">
        <f>[31]Março!$K$11</f>
        <v>29.2</v>
      </c>
      <c r="I35" s="11">
        <f>[31]Março!$K$12</f>
        <v>0.2</v>
      </c>
      <c r="J35" s="11">
        <f>[31]Março!$K$13</f>
        <v>3.6000000000000005</v>
      </c>
      <c r="K35" s="11">
        <f>[31]Março!$K$14</f>
        <v>0.2</v>
      </c>
      <c r="L35" s="11">
        <f>[31]Março!$K$15</f>
        <v>0</v>
      </c>
      <c r="M35" s="11">
        <f>[31]Março!$K$16</f>
        <v>6.0000000000000009</v>
      </c>
      <c r="N35" s="11">
        <f>[31]Março!$K$17</f>
        <v>21</v>
      </c>
      <c r="O35" s="11">
        <f>[31]Março!$K$18</f>
        <v>8</v>
      </c>
      <c r="P35" s="11">
        <f>[31]Março!$K$19</f>
        <v>27.6</v>
      </c>
      <c r="Q35" s="11">
        <f>[31]Março!$K$20</f>
        <v>11.8</v>
      </c>
      <c r="R35" s="11">
        <f>[31]Março!$K$21</f>
        <v>1</v>
      </c>
      <c r="S35" s="11">
        <f>[31]Março!$K$22</f>
        <v>2.4000000000000004</v>
      </c>
      <c r="T35" s="11">
        <f>[31]Março!$K$23</f>
        <v>3.6000000000000005</v>
      </c>
      <c r="U35" s="11">
        <f>[31]Março!$K$24</f>
        <v>7.0000000000000009</v>
      </c>
      <c r="V35" s="11">
        <f>[31]Março!$K$25</f>
        <v>0.2</v>
      </c>
      <c r="W35" s="11">
        <f>[31]Março!$K$26</f>
        <v>0</v>
      </c>
      <c r="X35" s="11">
        <f>[31]Março!$K$27</f>
        <v>0</v>
      </c>
      <c r="Y35" s="11">
        <f>[31]Março!$K$28</f>
        <v>0</v>
      </c>
      <c r="Z35" s="11">
        <f>[31]Março!$K$29</f>
        <v>0</v>
      </c>
      <c r="AA35" s="11">
        <f>[31]Março!$K$30</f>
        <v>0</v>
      </c>
      <c r="AB35" s="11">
        <f>[31]Março!$K$31</f>
        <v>0</v>
      </c>
      <c r="AC35" s="11">
        <f>[31]Março!$K$32</f>
        <v>0</v>
      </c>
      <c r="AD35" s="11">
        <f>[31]Março!$K$33</f>
        <v>0</v>
      </c>
      <c r="AE35" s="11">
        <f>[31]Março!$K$34</f>
        <v>0</v>
      </c>
      <c r="AF35" s="11">
        <f>[31]Março!$K$35</f>
        <v>0</v>
      </c>
      <c r="AG35" s="15">
        <f t="shared" ref="AG35" si="33">SUM(B35:AF35)</f>
        <v>127.6</v>
      </c>
      <c r="AH35" s="16">
        <f t="shared" si="31"/>
        <v>29.2</v>
      </c>
      <c r="AI35" s="67">
        <f t="shared" si="32"/>
        <v>16</v>
      </c>
    </row>
    <row r="36" spans="1:37" x14ac:dyDescent="0.2">
      <c r="A36" s="58" t="s">
        <v>144</v>
      </c>
      <c r="B36" s="11" t="str">
        <f>[32]Março!$K$5</f>
        <v>*</v>
      </c>
      <c r="C36" s="11" t="str">
        <f>[32]Março!$K$6</f>
        <v>*</v>
      </c>
      <c r="D36" s="11" t="str">
        <f>[32]Março!$K$7</f>
        <v>*</v>
      </c>
      <c r="E36" s="11" t="str">
        <f>[32]Março!$K$8</f>
        <v>*</v>
      </c>
      <c r="F36" s="11" t="str">
        <f>[32]Março!$K$9</f>
        <v>*</v>
      </c>
      <c r="G36" s="11" t="str">
        <f>[32]Março!$K$10</f>
        <v>*</v>
      </c>
      <c r="H36" s="11" t="str">
        <f>[32]Março!$K$11</f>
        <v>*</v>
      </c>
      <c r="I36" s="11" t="str">
        <f>[32]Março!$K$12</f>
        <v>*</v>
      </c>
      <c r="J36" s="11" t="str">
        <f>[32]Março!$K$13</f>
        <v>*</v>
      </c>
      <c r="K36" s="11" t="str">
        <f>[32]Março!$K$14</f>
        <v>*</v>
      </c>
      <c r="L36" s="11" t="str">
        <f>[32]Março!$K$15</f>
        <v>*</v>
      </c>
      <c r="M36" s="11" t="str">
        <f>[32]Março!$K$16</f>
        <v>*</v>
      </c>
      <c r="N36" s="11" t="str">
        <f>[32]Março!$K$17</f>
        <v>*</v>
      </c>
      <c r="O36" s="11" t="str">
        <f>[32]Março!$K$18</f>
        <v>*</v>
      </c>
      <c r="P36" s="11" t="str">
        <f>[32]Março!$K$19</f>
        <v>*</v>
      </c>
      <c r="Q36" s="11" t="str">
        <f>[32]Março!$K$20</f>
        <v>*</v>
      </c>
      <c r="R36" s="11" t="str">
        <f>[32]Março!$K$21</f>
        <v>*</v>
      </c>
      <c r="S36" s="11" t="str">
        <f>[32]Março!$K$22</f>
        <v>*</v>
      </c>
      <c r="T36" s="11" t="str">
        <f>[32]Março!$K$23</f>
        <v>*</v>
      </c>
      <c r="U36" s="11" t="str">
        <f>[32]Março!$K$24</f>
        <v>*</v>
      </c>
      <c r="V36" s="11" t="str">
        <f>[32]Março!$K$25</f>
        <v>*</v>
      </c>
      <c r="W36" s="11" t="str">
        <f>[32]Março!$K$26</f>
        <v>*</v>
      </c>
      <c r="X36" s="11" t="str">
        <f>[32]Março!$K$27</f>
        <v>*</v>
      </c>
      <c r="Y36" s="11" t="str">
        <f>[32]Março!$K$28</f>
        <v>*</v>
      </c>
      <c r="Z36" s="11" t="str">
        <f>[32]Março!$K$29</f>
        <v>*</v>
      </c>
      <c r="AA36" s="11" t="str">
        <f>[32]Março!$K$30</f>
        <v>*</v>
      </c>
      <c r="AB36" s="11" t="str">
        <f>[32]Março!$K$31</f>
        <v>*</v>
      </c>
      <c r="AC36" s="11" t="str">
        <f>[32]Março!$K$32</f>
        <v>*</v>
      </c>
      <c r="AD36" s="11" t="str">
        <f>[32]Março!$K$33</f>
        <v>*</v>
      </c>
      <c r="AE36" s="11" t="str">
        <f>[32]Março!$K$34</f>
        <v>*</v>
      </c>
      <c r="AF36" s="11" t="str">
        <f>[32]Março!$K$35</f>
        <v>*</v>
      </c>
      <c r="AG36" s="15" t="s">
        <v>226</v>
      </c>
      <c r="AH36" s="16" t="s">
        <v>226</v>
      </c>
      <c r="AI36" s="67" t="s">
        <v>226</v>
      </c>
      <c r="AK36" t="s">
        <v>47</v>
      </c>
    </row>
    <row r="37" spans="1:37" x14ac:dyDescent="0.2">
      <c r="A37" s="58" t="s">
        <v>14</v>
      </c>
      <c r="B37" s="11">
        <f>[33]Março!$K$5</f>
        <v>0.2</v>
      </c>
      <c r="C37" s="11" t="str">
        <f>[33]Março!$K$6</f>
        <v>*</v>
      </c>
      <c r="D37" s="11">
        <f>[33]Março!$K$7</f>
        <v>14.2</v>
      </c>
      <c r="E37" s="11">
        <f>[33]Março!$K$8</f>
        <v>0</v>
      </c>
      <c r="F37" s="11">
        <f>[33]Março!$K$9</f>
        <v>0</v>
      </c>
      <c r="G37" s="11">
        <f>[33]Março!$K$10</f>
        <v>0</v>
      </c>
      <c r="H37" s="11">
        <f>[33]Março!$K$11</f>
        <v>0.2</v>
      </c>
      <c r="I37" s="11">
        <f>[33]Março!$K$12</f>
        <v>0</v>
      </c>
      <c r="J37" s="11">
        <f>[33]Março!$K$13</f>
        <v>0.2</v>
      </c>
      <c r="K37" s="11">
        <f>[33]Março!$K$14</f>
        <v>0</v>
      </c>
      <c r="L37" s="11">
        <f>[33]Março!$K$15</f>
        <v>0</v>
      </c>
      <c r="M37" s="11">
        <f>[33]Março!$K$16</f>
        <v>1</v>
      </c>
      <c r="N37" s="11">
        <f>[33]Março!$K$17</f>
        <v>0.2</v>
      </c>
      <c r="O37" s="11">
        <f>[33]Março!$K$18</f>
        <v>0</v>
      </c>
      <c r="P37" s="11">
        <f>[33]Março!$K$19</f>
        <v>5</v>
      </c>
      <c r="Q37" s="11">
        <f>[33]Março!$K$20</f>
        <v>4.6000000000000005</v>
      </c>
      <c r="R37" s="11">
        <f>[33]Março!$K$21</f>
        <v>0</v>
      </c>
      <c r="S37" s="11">
        <f>[33]Março!$K$22</f>
        <v>16.399999999999999</v>
      </c>
      <c r="T37" s="11">
        <f>[33]Março!$K$23</f>
        <v>0.4</v>
      </c>
      <c r="U37" s="11">
        <f>[33]Março!$K$24</f>
        <v>34.20000000000001</v>
      </c>
      <c r="V37" s="11">
        <f>[33]Março!$K$25</f>
        <v>0.6</v>
      </c>
      <c r="W37" s="11">
        <f>[33]Março!$K$26</f>
        <v>0.4</v>
      </c>
      <c r="X37" s="11">
        <f>[33]Março!$K$27</f>
        <v>0</v>
      </c>
      <c r="Y37" s="11">
        <f>[33]Março!$K$28</f>
        <v>0</v>
      </c>
      <c r="Z37" s="11">
        <f>[33]Março!$K$29</f>
        <v>0</v>
      </c>
      <c r="AA37" s="11">
        <f>[33]Março!$K$30</f>
        <v>0</v>
      </c>
      <c r="AB37" s="11">
        <f>[33]Março!$K$31</f>
        <v>0</v>
      </c>
      <c r="AC37" s="11">
        <f>[33]Março!$K$32</f>
        <v>0</v>
      </c>
      <c r="AD37" s="11">
        <f>[33]Março!$K$33</f>
        <v>0</v>
      </c>
      <c r="AE37" s="11">
        <f>[33]Março!$K$34</f>
        <v>0</v>
      </c>
      <c r="AF37" s="11">
        <f>[33]Março!$K$35</f>
        <v>0</v>
      </c>
      <c r="AG37" s="15">
        <f t="shared" ref="AG37:AG38" si="34">SUM(B37:AF37)</f>
        <v>77.600000000000009</v>
      </c>
      <c r="AH37" s="16">
        <f t="shared" ref="AH37:AH38" si="35">MAX(B37:AF37)</f>
        <v>34.20000000000001</v>
      </c>
      <c r="AI37" s="67">
        <f t="shared" ref="AI37:AI38" si="36">COUNTIF(B37:AF37,"=0,0")</f>
        <v>17</v>
      </c>
    </row>
    <row r="38" spans="1:37" x14ac:dyDescent="0.2">
      <c r="A38" s="58" t="s">
        <v>174</v>
      </c>
      <c r="B38" s="11">
        <f>[34]Março!$K$5</f>
        <v>1.2</v>
      </c>
      <c r="C38" s="11">
        <f>[34]Março!$K$6</f>
        <v>0</v>
      </c>
      <c r="D38" s="11">
        <f>[34]Março!$K$7</f>
        <v>0</v>
      </c>
      <c r="E38" s="11">
        <f>[34]Março!$K$8</f>
        <v>0</v>
      </c>
      <c r="F38" s="11">
        <f>[34]Março!$K$9</f>
        <v>0</v>
      </c>
      <c r="G38" s="11">
        <f>[34]Março!$K$10</f>
        <v>0</v>
      </c>
      <c r="H38" s="11">
        <f>[34]Março!$K$11</f>
        <v>2.8000000000000003</v>
      </c>
      <c r="I38" s="11">
        <f>[34]Março!$K$12</f>
        <v>0.4</v>
      </c>
      <c r="J38" s="11">
        <f>[34]Março!$K$13</f>
        <v>39.400000000000006</v>
      </c>
      <c r="K38" s="11">
        <f>[34]Março!$K$14</f>
        <v>7.2</v>
      </c>
      <c r="L38" s="11">
        <f>[34]Março!$K$15</f>
        <v>0</v>
      </c>
      <c r="M38" s="11">
        <f>[34]Março!$K$16</f>
        <v>0</v>
      </c>
      <c r="N38" s="11">
        <f>[34]Março!$K$17</f>
        <v>38</v>
      </c>
      <c r="O38" s="11">
        <f>[34]Março!$K$18</f>
        <v>1.2</v>
      </c>
      <c r="P38" s="11">
        <f>[34]Março!$K$19</f>
        <v>0</v>
      </c>
      <c r="Q38" s="11">
        <f>[34]Março!$K$20</f>
        <v>0</v>
      </c>
      <c r="R38" s="11">
        <f>[34]Março!$K$21</f>
        <v>1</v>
      </c>
      <c r="S38" s="11">
        <f>[34]Março!$K$22</f>
        <v>44.000000000000007</v>
      </c>
      <c r="T38" s="11">
        <f>[34]Março!$K$23</f>
        <v>0.4</v>
      </c>
      <c r="U38" s="11">
        <f>[34]Março!$K$24</f>
        <v>7.8</v>
      </c>
      <c r="V38" s="11">
        <f>[34]Março!$K$25</f>
        <v>0</v>
      </c>
      <c r="W38" s="11">
        <f>[34]Março!$K$26</f>
        <v>0</v>
      </c>
      <c r="X38" s="11">
        <f>[34]Março!$K$27</f>
        <v>0</v>
      </c>
      <c r="Y38" s="11">
        <f>[34]Março!$K$28</f>
        <v>0</v>
      </c>
      <c r="Z38" s="11">
        <f>[34]Março!$K$29</f>
        <v>0</v>
      </c>
      <c r="AA38" s="11">
        <f>[34]Março!$K$30</f>
        <v>0</v>
      </c>
      <c r="AB38" s="11">
        <f>[34]Março!$K$31</f>
        <v>17.399999999999999</v>
      </c>
      <c r="AC38" s="11">
        <f>[34]Março!$K$32</f>
        <v>21.400000000000002</v>
      </c>
      <c r="AD38" s="11">
        <f>[34]Março!$K$33</f>
        <v>0</v>
      </c>
      <c r="AE38" s="11">
        <f>[34]Março!$K$34</f>
        <v>0</v>
      </c>
      <c r="AF38" s="11">
        <f>[34]Março!$K$35</f>
        <v>0</v>
      </c>
      <c r="AG38" s="15">
        <f t="shared" si="34"/>
        <v>182.20000000000005</v>
      </c>
      <c r="AH38" s="16">
        <f t="shared" si="35"/>
        <v>44.000000000000007</v>
      </c>
      <c r="AI38" s="67">
        <f t="shared" si="36"/>
        <v>18</v>
      </c>
    </row>
    <row r="39" spans="1:37" x14ac:dyDescent="0.2">
      <c r="A39" s="58" t="s">
        <v>15</v>
      </c>
      <c r="B39" s="11">
        <f>[35]Março!$K$5</f>
        <v>0</v>
      </c>
      <c r="C39" s="11">
        <f>[35]Março!$K$6</f>
        <v>0</v>
      </c>
      <c r="D39" s="11">
        <f>[35]Março!$K$7</f>
        <v>0</v>
      </c>
      <c r="E39" s="11">
        <f>[35]Março!$K$8</f>
        <v>0</v>
      </c>
      <c r="F39" s="11">
        <f>[35]Março!$K$9</f>
        <v>19.799999999999997</v>
      </c>
      <c r="G39" s="11">
        <f>[35]Março!$K$10</f>
        <v>0</v>
      </c>
      <c r="H39" s="11">
        <f>[35]Março!$K$11</f>
        <v>1.6</v>
      </c>
      <c r="I39" s="11">
        <f>[35]Março!$K$12</f>
        <v>0</v>
      </c>
      <c r="J39" s="11">
        <f>[35]Março!$K$13</f>
        <v>12.4</v>
      </c>
      <c r="K39" s="11">
        <f>[35]Março!$K$14</f>
        <v>0</v>
      </c>
      <c r="L39" s="11">
        <f>[35]Março!$K$15</f>
        <v>16.8</v>
      </c>
      <c r="M39" s="11">
        <f>[35]Março!$K$16</f>
        <v>0</v>
      </c>
      <c r="N39" s="11">
        <f>[35]Março!$K$17</f>
        <v>0.2</v>
      </c>
      <c r="O39" s="11">
        <f>[35]Março!$K$18</f>
        <v>33.6</v>
      </c>
      <c r="P39" s="11">
        <f>[35]Março!$K$19</f>
        <v>36.800000000000011</v>
      </c>
      <c r="Q39" s="11">
        <f>[35]Março!$K$20</f>
        <v>31.4</v>
      </c>
      <c r="R39" s="11">
        <f>[35]Março!$K$21</f>
        <v>31.4</v>
      </c>
      <c r="S39" s="11">
        <f>[35]Março!$K$22</f>
        <v>50.199999999999996</v>
      </c>
      <c r="T39" s="11">
        <f>[35]Março!$K$23</f>
        <v>1.8</v>
      </c>
      <c r="U39" s="11">
        <f>[35]Março!$K$24</f>
        <v>76.2</v>
      </c>
      <c r="V39" s="11">
        <f>[35]Março!$K$25</f>
        <v>0</v>
      </c>
      <c r="W39" s="11">
        <f>[35]Março!$K$26</f>
        <v>0</v>
      </c>
      <c r="X39" s="11">
        <f>[35]Março!$K$27</f>
        <v>0</v>
      </c>
      <c r="Y39" s="11">
        <f>[35]Março!$K$28</f>
        <v>0</v>
      </c>
      <c r="Z39" s="11">
        <f>[35]Março!$K$29</f>
        <v>0</v>
      </c>
      <c r="AA39" s="11">
        <f>[35]Março!$K$30</f>
        <v>0</v>
      </c>
      <c r="AB39" s="11">
        <f>[35]Março!$K$31</f>
        <v>0</v>
      </c>
      <c r="AC39" s="11">
        <f>[35]Março!$K$32</f>
        <v>0</v>
      </c>
      <c r="AD39" s="11">
        <f>[35]Março!$K$33</f>
        <v>0</v>
      </c>
      <c r="AE39" s="11">
        <f>[35]Março!$K$34</f>
        <v>0</v>
      </c>
      <c r="AF39" s="11">
        <f>[35]Março!$K$35</f>
        <v>0</v>
      </c>
      <c r="AG39" s="15">
        <f t="shared" ref="AG39:AG41" si="37">SUM(B39:AF39)</f>
        <v>312.20000000000005</v>
      </c>
      <c r="AH39" s="16">
        <f t="shared" ref="AH39:AH41" si="38">MAX(B39:AF39)</f>
        <v>76.2</v>
      </c>
      <c r="AI39" s="67">
        <f t="shared" ref="AI39:AI41" si="39">COUNTIF(B39:AF39,"=0,0")</f>
        <v>19</v>
      </c>
      <c r="AJ39" s="12" t="s">
        <v>47</v>
      </c>
    </row>
    <row r="40" spans="1:37" x14ac:dyDescent="0.2">
      <c r="A40" s="58" t="s">
        <v>16</v>
      </c>
      <c r="B40" s="11">
        <f>[36]Março!$K$5</f>
        <v>0.2</v>
      </c>
      <c r="C40" s="11">
        <f>[36]Março!$K$6</f>
        <v>0</v>
      </c>
      <c r="D40" s="11">
        <f>[36]Março!$K$7</f>
        <v>0</v>
      </c>
      <c r="E40" s="11">
        <f>[36]Março!$K$8</f>
        <v>0</v>
      </c>
      <c r="F40" s="11">
        <f>[36]Março!$K$9</f>
        <v>0</v>
      </c>
      <c r="G40" s="11">
        <f>[36]Março!$K$10</f>
        <v>0</v>
      </c>
      <c r="H40" s="11">
        <f>[36]Março!$K$11</f>
        <v>0</v>
      </c>
      <c r="I40" s="11">
        <f>[36]Março!$K$12</f>
        <v>0</v>
      </c>
      <c r="J40" s="11">
        <f>[36]Março!$K$13</f>
        <v>76.800000000000011</v>
      </c>
      <c r="K40" s="11">
        <f>[36]Março!$K$14</f>
        <v>0.60000000000000009</v>
      </c>
      <c r="L40" s="11">
        <f>[36]Março!$K$15</f>
        <v>0</v>
      </c>
      <c r="M40" s="11">
        <f>[36]Março!$K$16</f>
        <v>0</v>
      </c>
      <c r="N40" s="11">
        <f>[36]Março!$K$17</f>
        <v>19.600000000000001</v>
      </c>
      <c r="O40" s="11">
        <f>[36]Março!$K$18</f>
        <v>15.200000000000001</v>
      </c>
      <c r="P40" s="11">
        <f>[36]Março!$K$19</f>
        <v>37.399999999999991</v>
      </c>
      <c r="Q40" s="11">
        <f>[36]Março!$K$20</f>
        <v>8</v>
      </c>
      <c r="R40" s="11">
        <f>[36]Março!$K$21</f>
        <v>1.7999999999999998</v>
      </c>
      <c r="S40" s="11">
        <f>[36]Março!$K$22</f>
        <v>1.9999999999999998</v>
      </c>
      <c r="T40" s="11">
        <f>[36]Março!$K$23</f>
        <v>1.7999999999999998</v>
      </c>
      <c r="U40" s="11">
        <f>[36]Março!$K$24</f>
        <v>6.0000000000000018</v>
      </c>
      <c r="V40" s="11">
        <f>[36]Março!$K$25</f>
        <v>4.2000000000000011</v>
      </c>
      <c r="W40" s="11">
        <f>[36]Março!$K$26</f>
        <v>3.4000000000000008</v>
      </c>
      <c r="X40" s="11">
        <f>[36]Março!$K$27</f>
        <v>1.7999999999999998</v>
      </c>
      <c r="Y40" s="11">
        <f>[36]Março!$K$28</f>
        <v>0.8</v>
      </c>
      <c r="Z40" s="11">
        <f>[36]Março!$K$29</f>
        <v>0.4</v>
      </c>
      <c r="AA40" s="11">
        <f>[36]Março!$K$30</f>
        <v>0.4</v>
      </c>
      <c r="AB40" s="11">
        <f>[36]Março!$K$31</f>
        <v>0.4</v>
      </c>
      <c r="AC40" s="11">
        <f>[36]Março!$K$32</f>
        <v>0.2</v>
      </c>
      <c r="AD40" s="11">
        <f>[36]Março!$K$33</f>
        <v>0</v>
      </c>
      <c r="AE40" s="11">
        <f>[36]Março!$K$34</f>
        <v>0.4</v>
      </c>
      <c r="AF40" s="11">
        <f>[36]Março!$K$35</f>
        <v>0.2</v>
      </c>
      <c r="AG40" s="15">
        <f t="shared" si="37"/>
        <v>181.60000000000005</v>
      </c>
      <c r="AH40" s="16">
        <f t="shared" si="38"/>
        <v>76.800000000000011</v>
      </c>
      <c r="AI40" s="67">
        <f t="shared" si="39"/>
        <v>10</v>
      </c>
    </row>
    <row r="41" spans="1:37" x14ac:dyDescent="0.2">
      <c r="A41" s="58" t="s">
        <v>175</v>
      </c>
      <c r="B41" s="11">
        <f>[37]Março!$K$5</f>
        <v>0</v>
      </c>
      <c r="C41" s="11">
        <f>[37]Março!$K$6</f>
        <v>0</v>
      </c>
      <c r="D41" s="11">
        <f>[37]Março!$K$7</f>
        <v>0</v>
      </c>
      <c r="E41" s="11">
        <f>[37]Março!$K$8</f>
        <v>0</v>
      </c>
      <c r="F41" s="11">
        <f>[37]Março!$K$9</f>
        <v>0</v>
      </c>
      <c r="G41" s="11">
        <f>[37]Março!$K$10</f>
        <v>0</v>
      </c>
      <c r="H41" s="11">
        <f>[37]Março!$K$11</f>
        <v>6</v>
      </c>
      <c r="I41" s="11">
        <f>[37]Março!$K$12</f>
        <v>0</v>
      </c>
      <c r="J41" s="11">
        <f>[37]Março!$K$13</f>
        <v>4.2</v>
      </c>
      <c r="K41" s="11">
        <f>[37]Março!$K$14</f>
        <v>5.2</v>
      </c>
      <c r="L41" s="11">
        <f>[37]Março!$K$15</f>
        <v>0.2</v>
      </c>
      <c r="M41" s="11">
        <f>[37]Março!$K$16</f>
        <v>11.8</v>
      </c>
      <c r="N41" s="11">
        <f>[37]Março!$K$17</f>
        <v>40</v>
      </c>
      <c r="O41" s="11">
        <f>[37]Março!$K$18</f>
        <v>1</v>
      </c>
      <c r="P41" s="11">
        <f>[37]Março!$K$19</f>
        <v>42.4</v>
      </c>
      <c r="Q41" s="11">
        <f>[37]Março!$K$20</f>
        <v>0.2</v>
      </c>
      <c r="R41" s="11">
        <f>[37]Março!$K$21</f>
        <v>1.2</v>
      </c>
      <c r="S41" s="11">
        <f>[37]Março!$K$22</f>
        <v>5.8000000000000007</v>
      </c>
      <c r="T41" s="11">
        <f>[37]Março!$K$23</f>
        <v>0</v>
      </c>
      <c r="U41" s="11">
        <f>[37]Março!$K$24</f>
        <v>36.799999999999997</v>
      </c>
      <c r="V41" s="11">
        <f>[37]Março!$K$25</f>
        <v>0</v>
      </c>
      <c r="W41" s="11">
        <f>[37]Março!$K$26</f>
        <v>0</v>
      </c>
      <c r="X41" s="11">
        <f>[37]Março!$K$27</f>
        <v>0</v>
      </c>
      <c r="Y41" s="11">
        <f>[37]Março!$K$28</f>
        <v>0</v>
      </c>
      <c r="Z41" s="11">
        <f>[37]Março!$K$29</f>
        <v>0</v>
      </c>
      <c r="AA41" s="11">
        <f>[37]Março!$K$30</f>
        <v>0</v>
      </c>
      <c r="AB41" s="11">
        <f>[37]Março!$K$31</f>
        <v>0</v>
      </c>
      <c r="AC41" s="11">
        <f>[37]Março!$K$32</f>
        <v>0</v>
      </c>
      <c r="AD41" s="11">
        <f>[37]Março!$K$33</f>
        <v>0</v>
      </c>
      <c r="AE41" s="11">
        <f>[37]Março!$K$34</f>
        <v>0</v>
      </c>
      <c r="AF41" s="11">
        <f>[37]Março!$K$35</f>
        <v>0</v>
      </c>
      <c r="AG41" s="15">
        <f t="shared" si="37"/>
        <v>154.80000000000001</v>
      </c>
      <c r="AH41" s="16">
        <f t="shared" si="38"/>
        <v>42.4</v>
      </c>
      <c r="AI41" s="67">
        <f t="shared" si="39"/>
        <v>19</v>
      </c>
      <c r="AK41" t="s">
        <v>47</v>
      </c>
    </row>
    <row r="42" spans="1:37" x14ac:dyDescent="0.2">
      <c r="A42" s="58" t="s">
        <v>17</v>
      </c>
      <c r="B42" s="11">
        <f>[38]Março!$K$5</f>
        <v>0</v>
      </c>
      <c r="C42" s="11">
        <f>[38]Março!$K$6</f>
        <v>0</v>
      </c>
      <c r="D42" s="11">
        <f>[38]Março!$K$7</f>
        <v>0</v>
      </c>
      <c r="E42" s="11">
        <f>[38]Março!$K$8</f>
        <v>0</v>
      </c>
      <c r="F42" s="11">
        <f>[38]Março!$K$9</f>
        <v>0</v>
      </c>
      <c r="G42" s="11">
        <f>[38]Março!$K$10</f>
        <v>2.6</v>
      </c>
      <c r="H42" s="11">
        <f>[38]Março!$K$11</f>
        <v>0</v>
      </c>
      <c r="I42" s="11">
        <f>[38]Março!$K$12</f>
        <v>0</v>
      </c>
      <c r="J42" s="11">
        <f>[38]Março!$K$13</f>
        <v>0</v>
      </c>
      <c r="K42" s="11">
        <f>[38]Março!$K$14</f>
        <v>0</v>
      </c>
      <c r="L42" s="11">
        <f>[38]Março!$K$15</f>
        <v>0</v>
      </c>
      <c r="M42" s="11">
        <f>[38]Março!$K$16</f>
        <v>17.400000000000002</v>
      </c>
      <c r="N42" s="11">
        <f>[38]Março!$K$17</f>
        <v>6.6000000000000005</v>
      </c>
      <c r="O42" s="11">
        <f>[38]Março!$K$18</f>
        <v>0.2</v>
      </c>
      <c r="P42" s="11">
        <f>[38]Março!$K$19</f>
        <v>32.599999999999994</v>
      </c>
      <c r="Q42" s="11">
        <f>[38]Março!$K$20</f>
        <v>0.2</v>
      </c>
      <c r="R42" s="11">
        <f>[38]Março!$K$21</f>
        <v>0.4</v>
      </c>
      <c r="S42" s="11">
        <f>[38]Março!$K$22</f>
        <v>22.599999999999998</v>
      </c>
      <c r="T42" s="11">
        <f>[38]Março!$K$23</f>
        <v>6.6</v>
      </c>
      <c r="U42" s="11">
        <f>[38]Março!$K$24</f>
        <v>24.2</v>
      </c>
      <c r="V42" s="11">
        <f>[38]Março!$K$25</f>
        <v>0</v>
      </c>
      <c r="W42" s="11">
        <f>[38]Março!$K$26</f>
        <v>0</v>
      </c>
      <c r="X42" s="11">
        <f>[38]Março!$K$27</f>
        <v>0</v>
      </c>
      <c r="Y42" s="11">
        <f>[38]Março!$K$28</f>
        <v>0</v>
      </c>
      <c r="Z42" s="11">
        <f>[38]Março!$K$29</f>
        <v>0</v>
      </c>
      <c r="AA42" s="11">
        <f>[38]Março!$K$30</f>
        <v>0</v>
      </c>
      <c r="AB42" s="11">
        <f>[38]Março!$K$31</f>
        <v>0</v>
      </c>
      <c r="AC42" s="11">
        <f>[38]Março!$K$32</f>
        <v>0</v>
      </c>
      <c r="AD42" s="11">
        <f>[38]Março!$K$33</f>
        <v>0</v>
      </c>
      <c r="AE42" s="11">
        <f>[38]Março!$K$34</f>
        <v>0</v>
      </c>
      <c r="AF42" s="11">
        <f>[38]Março!$K$35</f>
        <v>0</v>
      </c>
      <c r="AG42" s="15">
        <f t="shared" ref="AG42:AG43" si="40">SUM(B42:AF42)</f>
        <v>113.39999999999999</v>
      </c>
      <c r="AH42" s="16">
        <f t="shared" ref="AH42:AH43" si="41">MAX(B42:AF42)</f>
        <v>32.599999999999994</v>
      </c>
      <c r="AI42" s="67">
        <f t="shared" ref="AI42:AI43" si="42">COUNTIF(B42:AF42,"=0,0")</f>
        <v>21</v>
      </c>
    </row>
    <row r="43" spans="1:37" x14ac:dyDescent="0.2">
      <c r="A43" s="58" t="s">
        <v>157</v>
      </c>
      <c r="B43" s="11">
        <f>[39]Março!$K$5</f>
        <v>0</v>
      </c>
      <c r="C43" s="11">
        <f>[39]Março!$K$6</f>
        <v>0</v>
      </c>
      <c r="D43" s="11">
        <f>[39]Março!$K$7</f>
        <v>0</v>
      </c>
      <c r="E43" s="11">
        <f>[39]Março!$K$8</f>
        <v>0</v>
      </c>
      <c r="F43" s="11">
        <f>[39]Março!$K$9</f>
        <v>24.2</v>
      </c>
      <c r="G43" s="11">
        <f>[39]Março!$K$10</f>
        <v>8</v>
      </c>
      <c r="H43" s="11">
        <f>[39]Março!$K$11</f>
        <v>16</v>
      </c>
      <c r="I43" s="11">
        <f>[39]Março!$K$12</f>
        <v>1.4</v>
      </c>
      <c r="J43" s="11">
        <f>[39]Março!$K$13</f>
        <v>7</v>
      </c>
      <c r="K43" s="11">
        <f>[39]Março!$K$14</f>
        <v>0</v>
      </c>
      <c r="L43" s="11">
        <f>[39]Março!$K$15</f>
        <v>0</v>
      </c>
      <c r="M43" s="11">
        <f>[39]Março!$K$16</f>
        <v>7.8</v>
      </c>
      <c r="N43" s="11">
        <f>[39]Março!$K$17</f>
        <v>1</v>
      </c>
      <c r="O43" s="11">
        <f>[39]Março!$K$18</f>
        <v>11.4</v>
      </c>
      <c r="P43" s="11">
        <f>[39]Março!$K$19</f>
        <v>36</v>
      </c>
      <c r="Q43" s="11">
        <f>[39]Março!$K$20</f>
        <v>3.4</v>
      </c>
      <c r="R43" s="11">
        <f>[39]Março!$K$21</f>
        <v>8.7999999999999989</v>
      </c>
      <c r="S43" s="11">
        <f>[39]Março!$K$22</f>
        <v>1</v>
      </c>
      <c r="T43" s="11">
        <f>[39]Março!$K$23</f>
        <v>2.2000000000000002</v>
      </c>
      <c r="U43" s="11">
        <f>[39]Março!$K$24</f>
        <v>13.599999999999998</v>
      </c>
      <c r="V43" s="11">
        <f>[39]Março!$K$25</f>
        <v>0.2</v>
      </c>
      <c r="W43" s="11">
        <f>[39]Março!$K$26</f>
        <v>0</v>
      </c>
      <c r="X43" s="11">
        <f>[39]Março!$K$27</f>
        <v>0</v>
      </c>
      <c r="Y43" s="11">
        <f>[39]Março!$K$28</f>
        <v>0</v>
      </c>
      <c r="Z43" s="11">
        <f>[39]Março!$K$29</f>
        <v>0</v>
      </c>
      <c r="AA43" s="11">
        <f>[39]Março!$K$30</f>
        <v>0</v>
      </c>
      <c r="AB43" s="11">
        <f>[39]Março!$K$31</f>
        <v>0</v>
      </c>
      <c r="AC43" s="11">
        <f>[39]Março!$K$32</f>
        <v>0</v>
      </c>
      <c r="AD43" s="11">
        <f>[39]Março!$K$33</f>
        <v>0</v>
      </c>
      <c r="AE43" s="11">
        <f>[39]Março!$K$34</f>
        <v>0</v>
      </c>
      <c r="AF43" s="11">
        <f>[39]Março!$K$35</f>
        <v>0</v>
      </c>
      <c r="AG43" s="15">
        <f t="shared" si="40"/>
        <v>142</v>
      </c>
      <c r="AH43" s="16">
        <f t="shared" si="41"/>
        <v>36</v>
      </c>
      <c r="AI43" s="67">
        <f t="shared" si="42"/>
        <v>16</v>
      </c>
      <c r="AK43" s="12" t="s">
        <v>47</v>
      </c>
    </row>
    <row r="44" spans="1:37" x14ac:dyDescent="0.2">
      <c r="A44" s="58" t="s">
        <v>18</v>
      </c>
      <c r="B44" s="11">
        <f>[40]Março!$K$5</f>
        <v>3.8</v>
      </c>
      <c r="C44" s="11">
        <f>[40]Março!$K$6</f>
        <v>0.2</v>
      </c>
      <c r="D44" s="11">
        <f>[40]Março!$K$7</f>
        <v>0.60000000000000009</v>
      </c>
      <c r="E44" s="11">
        <f>[40]Março!$K$8</f>
        <v>0</v>
      </c>
      <c r="F44" s="11">
        <f>[40]Março!$K$9</f>
        <v>14.4</v>
      </c>
      <c r="G44" s="11">
        <f>[40]Março!$K$10</f>
        <v>0</v>
      </c>
      <c r="H44" s="11">
        <f>[40]Março!$K$11</f>
        <v>12</v>
      </c>
      <c r="I44" s="11">
        <f>[40]Março!$K$12</f>
        <v>10.6</v>
      </c>
      <c r="J44" s="11">
        <f>[40]Março!$K$13</f>
        <v>15.4</v>
      </c>
      <c r="K44" s="11">
        <f>[40]Março!$K$14</f>
        <v>5.4</v>
      </c>
      <c r="L44" s="11">
        <f>[40]Março!$K$15</f>
        <v>0</v>
      </c>
      <c r="M44" s="11">
        <f>[40]Março!$K$16</f>
        <v>5.2</v>
      </c>
      <c r="N44" s="11">
        <f>[40]Março!$K$17</f>
        <v>1</v>
      </c>
      <c r="O44" s="11">
        <f>[40]Março!$K$18</f>
        <v>1.2000000000000002</v>
      </c>
      <c r="P44" s="11">
        <f>[40]Março!$K$19</f>
        <v>76.400000000000006</v>
      </c>
      <c r="Q44" s="11">
        <f>[40]Março!$K$20</f>
        <v>0.2</v>
      </c>
      <c r="R44" s="11">
        <f>[40]Março!$K$21</f>
        <v>6</v>
      </c>
      <c r="S44" s="11">
        <f>[40]Março!$K$22</f>
        <v>5.8000000000000007</v>
      </c>
      <c r="T44" s="11">
        <f>[40]Março!$K$23</f>
        <v>0.2</v>
      </c>
      <c r="U44" s="11">
        <f>[40]Março!$K$24</f>
        <v>5</v>
      </c>
      <c r="V44" s="11">
        <f>[40]Março!$K$25</f>
        <v>0.2</v>
      </c>
      <c r="W44" s="11">
        <f>[40]Março!$K$26</f>
        <v>0</v>
      </c>
      <c r="X44" s="11">
        <f>[40]Março!$K$27</f>
        <v>0</v>
      </c>
      <c r="Y44" s="11">
        <f>[40]Março!$K$28</f>
        <v>0</v>
      </c>
      <c r="Z44" s="11">
        <f>[40]Março!$K$29</f>
        <v>0</v>
      </c>
      <c r="AA44" s="11">
        <f>[40]Março!$K$30</f>
        <v>0</v>
      </c>
      <c r="AB44" s="11">
        <f>[40]Março!$K$31</f>
        <v>0</v>
      </c>
      <c r="AC44" s="11">
        <f>[40]Março!$K$32</f>
        <v>8.4</v>
      </c>
      <c r="AD44" s="11">
        <f>[40]Março!$K$33</f>
        <v>0</v>
      </c>
      <c r="AE44" s="11">
        <f>[40]Março!$K$34</f>
        <v>0</v>
      </c>
      <c r="AF44" s="11">
        <f>[40]Março!$K$35</f>
        <v>0</v>
      </c>
      <c r="AG44" s="15">
        <f t="shared" ref="AG44:AG45" si="43">SUM(B44:AF44)</f>
        <v>171.99999999999997</v>
      </c>
      <c r="AH44" s="16">
        <f t="shared" ref="AH44:AH45" si="44">MAX(B44:AF44)</f>
        <v>76.400000000000006</v>
      </c>
      <c r="AI44" s="67">
        <f t="shared" ref="AI44:AI45" si="45">COUNTIF(B44:AF44,"=0,0")</f>
        <v>12</v>
      </c>
    </row>
    <row r="45" spans="1:37" x14ac:dyDescent="0.2">
      <c r="A45" s="58" t="s">
        <v>162</v>
      </c>
      <c r="B45" s="11">
        <f>[41]Março!$K$5</f>
        <v>14.8</v>
      </c>
      <c r="C45" s="11">
        <f>[41]Março!$K$6</f>
        <v>7.8000000000000007</v>
      </c>
      <c r="D45" s="11">
        <f>[41]Março!$K$7</f>
        <v>0.2</v>
      </c>
      <c r="E45" s="11">
        <f>[41]Março!$K$8</f>
        <v>11.799999999999999</v>
      </c>
      <c r="F45" s="11">
        <f>[41]Março!$K$9</f>
        <v>0.2</v>
      </c>
      <c r="G45" s="11">
        <f>[41]Março!$K$10</f>
        <v>0</v>
      </c>
      <c r="H45" s="11">
        <f>[41]Março!$K$11</f>
        <v>0.8</v>
      </c>
      <c r="I45" s="11">
        <f>[41]Março!$K$12</f>
        <v>0.2</v>
      </c>
      <c r="J45" s="11">
        <f>[41]Março!$K$13</f>
        <v>15.8</v>
      </c>
      <c r="K45" s="11">
        <f>[41]Março!$K$14</f>
        <v>0.4</v>
      </c>
      <c r="L45" s="11">
        <f>[41]Março!$K$15</f>
        <v>0</v>
      </c>
      <c r="M45" s="11">
        <f>[41]Março!$K$16</f>
        <v>9.4</v>
      </c>
      <c r="N45" s="11">
        <f>[41]Março!$K$17</f>
        <v>0.4</v>
      </c>
      <c r="O45" s="11">
        <f>[41]Março!$K$18</f>
        <v>0</v>
      </c>
      <c r="P45" s="11">
        <f>[41]Março!$K$19</f>
        <v>0.2</v>
      </c>
      <c r="Q45" s="11">
        <f>[41]Março!$K$20</f>
        <v>0.4</v>
      </c>
      <c r="R45" s="11">
        <f>[41]Março!$K$21</f>
        <v>1.7999999999999998</v>
      </c>
      <c r="S45" s="11">
        <f>[41]Março!$K$22</f>
        <v>9.4</v>
      </c>
      <c r="T45" s="11">
        <f>[41]Março!$K$23</f>
        <v>0.4</v>
      </c>
      <c r="U45" s="11">
        <f>[41]Março!$K$24</f>
        <v>16.399999999999999</v>
      </c>
      <c r="V45" s="11">
        <f>[41]Março!$K$25</f>
        <v>8.4</v>
      </c>
      <c r="W45" s="11">
        <f>[41]Março!$K$26</f>
        <v>0.2</v>
      </c>
      <c r="X45" s="11">
        <f>[41]Março!$K$27</f>
        <v>0</v>
      </c>
      <c r="Y45" s="11">
        <f>[41]Março!$K$28</f>
        <v>0</v>
      </c>
      <c r="Z45" s="11">
        <f>[41]Março!$K$29</f>
        <v>0</v>
      </c>
      <c r="AA45" s="11">
        <f>[41]Março!$K$30</f>
        <v>0</v>
      </c>
      <c r="AB45" s="11">
        <f>[41]Março!$K$31</f>
        <v>0</v>
      </c>
      <c r="AC45" s="11">
        <f>[41]Março!$K$32</f>
        <v>0</v>
      </c>
      <c r="AD45" s="11">
        <f>[41]Março!$K$33</f>
        <v>0</v>
      </c>
      <c r="AE45" s="11">
        <f>[41]Março!$K$34</f>
        <v>0</v>
      </c>
      <c r="AF45" s="11">
        <f>[41]Março!$K$35</f>
        <v>0</v>
      </c>
      <c r="AG45" s="15">
        <f t="shared" si="43"/>
        <v>99.000000000000014</v>
      </c>
      <c r="AH45" s="16">
        <f t="shared" si="44"/>
        <v>16.399999999999999</v>
      </c>
      <c r="AI45" s="67">
        <f t="shared" si="45"/>
        <v>12</v>
      </c>
    </row>
    <row r="46" spans="1:37" x14ac:dyDescent="0.2">
      <c r="A46" s="58" t="s">
        <v>19</v>
      </c>
      <c r="B46" s="11">
        <f>[42]Março!$K$5</f>
        <v>0</v>
      </c>
      <c r="C46" s="11">
        <f>[42]Março!$K$6</f>
        <v>0</v>
      </c>
      <c r="D46" s="11">
        <f>[42]Março!$K$7</f>
        <v>0</v>
      </c>
      <c r="E46" s="11">
        <f>[42]Março!$K$8</f>
        <v>0</v>
      </c>
      <c r="F46" s="11">
        <f>[42]Março!$K$9</f>
        <v>16.8</v>
      </c>
      <c r="G46" s="11">
        <f>[42]Março!$K$10</f>
        <v>17.8</v>
      </c>
      <c r="H46" s="11">
        <f>[42]Março!$K$11</f>
        <v>12</v>
      </c>
      <c r="I46" s="11">
        <f>[42]Março!$K$12</f>
        <v>11.8</v>
      </c>
      <c r="J46" s="11">
        <f>[42]Março!$K$13</f>
        <v>5.0000000000000009</v>
      </c>
      <c r="K46" s="11">
        <f>[42]Março!$K$14</f>
        <v>0</v>
      </c>
      <c r="L46" s="11">
        <f>[42]Março!$K$15</f>
        <v>13</v>
      </c>
      <c r="M46" s="11">
        <f>[42]Março!$K$16</f>
        <v>0.2</v>
      </c>
      <c r="N46" s="11">
        <f>[42]Março!$K$17</f>
        <v>4</v>
      </c>
      <c r="O46" s="11">
        <f>[42]Março!$K$18</f>
        <v>10</v>
      </c>
      <c r="P46" s="11">
        <f>[42]Março!$K$19</f>
        <v>0.60000000000000009</v>
      </c>
      <c r="Q46" s="11">
        <f>[42]Março!$K$20</f>
        <v>5.1999999999999993</v>
      </c>
      <c r="R46" s="11">
        <f>[42]Março!$K$21</f>
        <v>4.4000000000000004</v>
      </c>
      <c r="S46" s="11">
        <f>[42]Março!$K$22</f>
        <v>14.600000000000001</v>
      </c>
      <c r="T46" s="11">
        <f>[42]Março!$K$23</f>
        <v>1.9999999999999998</v>
      </c>
      <c r="U46" s="11">
        <f>[42]Março!$K$24</f>
        <v>38.800000000000004</v>
      </c>
      <c r="V46" s="11">
        <f>[42]Março!$K$25</f>
        <v>0.2</v>
      </c>
      <c r="W46" s="11">
        <f>[42]Março!$K$26</f>
        <v>0</v>
      </c>
      <c r="X46" s="11">
        <f>[42]Março!$K$27</f>
        <v>0</v>
      </c>
      <c r="Y46" s="11">
        <f>[42]Março!$K$28</f>
        <v>0</v>
      </c>
      <c r="Z46" s="11">
        <f>[42]Março!$K$29</f>
        <v>0</v>
      </c>
      <c r="AA46" s="11">
        <f>[42]Março!$K$30</f>
        <v>0</v>
      </c>
      <c r="AB46" s="11">
        <f>[42]Março!$K$31</f>
        <v>0</v>
      </c>
      <c r="AC46" s="11">
        <f>[42]Março!$K$32</f>
        <v>0</v>
      </c>
      <c r="AD46" s="11">
        <f>[42]Março!$K$33</f>
        <v>0</v>
      </c>
      <c r="AE46" s="11">
        <f>[42]Março!$K$34</f>
        <v>0</v>
      </c>
      <c r="AF46" s="11">
        <f>[42]Março!$K$35</f>
        <v>0</v>
      </c>
      <c r="AG46" s="15">
        <f t="shared" ref="AG46:AG49" si="46">SUM(B46:AF46)</f>
        <v>156.4</v>
      </c>
      <c r="AH46" s="16">
        <f t="shared" ref="AH46:AH49" si="47">MAX(B46:AF46)</f>
        <v>38.800000000000004</v>
      </c>
      <c r="AI46" s="67">
        <f t="shared" ref="AI46:AI48" si="48">COUNTIF(B46:AF46,"=0,0")</f>
        <v>15</v>
      </c>
      <c r="AJ46" s="12" t="s">
        <v>47</v>
      </c>
    </row>
    <row r="47" spans="1:37" x14ac:dyDescent="0.2">
      <c r="A47" s="58" t="s">
        <v>31</v>
      </c>
      <c r="B47" s="11">
        <f>[43]Março!$K$5</f>
        <v>0</v>
      </c>
      <c r="C47" s="11">
        <f>[43]Março!$K$6</f>
        <v>0</v>
      </c>
      <c r="D47" s="11">
        <f>[43]Março!$K$7</f>
        <v>0</v>
      </c>
      <c r="E47" s="11">
        <f>[43]Março!$K$8</f>
        <v>0</v>
      </c>
      <c r="F47" s="11">
        <f>[43]Março!$K$9</f>
        <v>89.800000000000011</v>
      </c>
      <c r="G47" s="11">
        <f>[43]Março!$K$10</f>
        <v>1.6</v>
      </c>
      <c r="H47" s="11">
        <f>[43]Março!$K$11</f>
        <v>17.399999999999999</v>
      </c>
      <c r="I47" s="11">
        <f>[43]Março!$K$12</f>
        <v>0.2</v>
      </c>
      <c r="J47" s="11">
        <f>[43]Março!$K$13</f>
        <v>0.2</v>
      </c>
      <c r="K47" s="11">
        <f>[43]Março!$K$14</f>
        <v>0</v>
      </c>
      <c r="L47" s="11">
        <f>[43]Março!$K$15</f>
        <v>29.6</v>
      </c>
      <c r="M47" s="11">
        <f>[43]Março!$K$16</f>
        <v>0.60000000000000009</v>
      </c>
      <c r="N47" s="11">
        <f>[43]Março!$K$17</f>
        <v>0.4</v>
      </c>
      <c r="O47" s="11">
        <f>[43]Março!$K$18</f>
        <v>0.2</v>
      </c>
      <c r="P47" s="11">
        <f>[43]Março!$K$19</f>
        <v>63.800000000000004</v>
      </c>
      <c r="Q47" s="11">
        <f>[43]Março!$K$20</f>
        <v>3.2</v>
      </c>
      <c r="R47" s="11">
        <f>[43]Março!$K$21</f>
        <v>1.6</v>
      </c>
      <c r="S47" s="11">
        <f>[43]Março!$K$22</f>
        <v>1.2</v>
      </c>
      <c r="T47" s="11">
        <f>[43]Março!$K$23</f>
        <v>0.2</v>
      </c>
      <c r="U47" s="11">
        <f>[43]Março!$K$24</f>
        <v>0.2</v>
      </c>
      <c r="V47" s="11">
        <f>[43]Março!$K$25</f>
        <v>0</v>
      </c>
      <c r="W47" s="11">
        <f>[43]Março!$K$26</f>
        <v>0.2</v>
      </c>
      <c r="X47" s="11">
        <f>[43]Março!$K$27</f>
        <v>0</v>
      </c>
      <c r="Y47" s="11">
        <f>[43]Março!$K$28</f>
        <v>0.2</v>
      </c>
      <c r="Z47" s="11">
        <f>[43]Março!$K$29</f>
        <v>0</v>
      </c>
      <c r="AA47" s="11">
        <f>[43]Março!$K$30</f>
        <v>0</v>
      </c>
      <c r="AB47" s="11">
        <f>[43]Março!$K$31</f>
        <v>0</v>
      </c>
      <c r="AC47" s="11">
        <f>[43]Março!$K$32</f>
        <v>0</v>
      </c>
      <c r="AD47" s="11">
        <f>[43]Março!$K$33</f>
        <v>0.2</v>
      </c>
      <c r="AE47" s="11">
        <f>[43]Março!$K$34</f>
        <v>0</v>
      </c>
      <c r="AF47" s="11">
        <f>[43]Março!$K$35</f>
        <v>0</v>
      </c>
      <c r="AG47" s="15">
        <f t="shared" si="46"/>
        <v>210.79999999999993</v>
      </c>
      <c r="AH47" s="16">
        <f t="shared" si="47"/>
        <v>89.800000000000011</v>
      </c>
      <c r="AI47" s="67">
        <f t="shared" si="48"/>
        <v>13</v>
      </c>
    </row>
    <row r="48" spans="1:37" x14ac:dyDescent="0.2">
      <c r="A48" s="58" t="s">
        <v>44</v>
      </c>
      <c r="B48" s="11">
        <f>[44]Março!$K$5</f>
        <v>9.4</v>
      </c>
      <c r="C48" s="11">
        <f>[44]Março!$K$6</f>
        <v>0</v>
      </c>
      <c r="D48" s="11">
        <f>[44]Março!$K$7</f>
        <v>13.799999999999999</v>
      </c>
      <c r="E48" s="11">
        <f>[44]Março!$K$8</f>
        <v>0.2</v>
      </c>
      <c r="F48" s="11">
        <f>[44]Março!$K$9</f>
        <v>8.2000000000000011</v>
      </c>
      <c r="G48" s="11">
        <f>[44]Março!$K$10</f>
        <v>0</v>
      </c>
      <c r="H48" s="11">
        <f>[44]Março!$K$11</f>
        <v>4.8</v>
      </c>
      <c r="I48" s="11">
        <f>[44]Março!$K$12</f>
        <v>0</v>
      </c>
      <c r="J48" s="11">
        <f>[44]Março!$K$13</f>
        <v>58.8</v>
      </c>
      <c r="K48" s="11">
        <f>[44]Março!$K$14</f>
        <v>0.8</v>
      </c>
      <c r="L48" s="11">
        <f>[44]Março!$K$15</f>
        <v>0</v>
      </c>
      <c r="M48" s="11">
        <f>[44]Março!$K$16</f>
        <v>1.8</v>
      </c>
      <c r="N48" s="11">
        <f>[44]Março!$K$17</f>
        <v>0.4</v>
      </c>
      <c r="O48" s="11">
        <f>[44]Março!$K$18</f>
        <v>0</v>
      </c>
      <c r="P48" s="11">
        <f>[44]Março!$K$19</f>
        <v>0.2</v>
      </c>
      <c r="Q48" s="11">
        <f>[44]Março!$K$20</f>
        <v>0</v>
      </c>
      <c r="R48" s="11">
        <f>[44]Março!$K$21</f>
        <v>23</v>
      </c>
      <c r="S48" s="11">
        <f>[44]Março!$K$22</f>
        <v>13.6</v>
      </c>
      <c r="T48" s="11">
        <f>[44]Março!$K$23</f>
        <v>0</v>
      </c>
      <c r="U48" s="11">
        <f>[44]Março!$K$24</f>
        <v>8.6</v>
      </c>
      <c r="V48" s="11">
        <f>[44]Março!$K$25</f>
        <v>0.4</v>
      </c>
      <c r="W48" s="11">
        <f>[44]Março!$K$26</f>
        <v>0</v>
      </c>
      <c r="X48" s="11">
        <f>[44]Março!$K$27</f>
        <v>0</v>
      </c>
      <c r="Y48" s="11">
        <f>[44]Março!$K$28</f>
        <v>0</v>
      </c>
      <c r="Z48" s="11">
        <f>[44]Março!$K$29</f>
        <v>0</v>
      </c>
      <c r="AA48" s="11">
        <f>[44]Março!$K$30</f>
        <v>0</v>
      </c>
      <c r="AB48" s="11">
        <f>[44]Março!$K$31</f>
        <v>0</v>
      </c>
      <c r="AC48" s="11">
        <f>[44]Março!$K$32</f>
        <v>1.2</v>
      </c>
      <c r="AD48" s="11">
        <f>[44]Março!$K$33</f>
        <v>0.2</v>
      </c>
      <c r="AE48" s="11">
        <f>[44]Março!$K$34</f>
        <v>0</v>
      </c>
      <c r="AF48" s="11">
        <f>[44]Março!$K$35</f>
        <v>0</v>
      </c>
      <c r="AG48" s="15">
        <f t="shared" si="46"/>
        <v>145.39999999999998</v>
      </c>
      <c r="AH48" s="16">
        <f>MAX(B48:AF48)</f>
        <v>58.8</v>
      </c>
      <c r="AI48" s="67">
        <f t="shared" si="48"/>
        <v>15</v>
      </c>
      <c r="AJ48" s="12" t="s">
        <v>47</v>
      </c>
    </row>
    <row r="49" spans="1:36" x14ac:dyDescent="0.2">
      <c r="A49" s="58" t="s">
        <v>20</v>
      </c>
      <c r="B49" s="11">
        <f>[45]Março!$K$5</f>
        <v>9.3999999999999986</v>
      </c>
      <c r="C49" s="11">
        <f>[45]Março!$K$6</f>
        <v>0</v>
      </c>
      <c r="D49" s="11">
        <f>[45]Março!$K$7</f>
        <v>0</v>
      </c>
      <c r="E49" s="11">
        <f>[45]Março!$K$8</f>
        <v>3.2</v>
      </c>
      <c r="F49" s="11">
        <f>[45]Março!$K$9</f>
        <v>0</v>
      </c>
      <c r="G49" s="11">
        <f>[45]Março!$K$10</f>
        <v>0</v>
      </c>
      <c r="H49" s="11">
        <f>[45]Março!$K$11</f>
        <v>0</v>
      </c>
      <c r="I49" s="11">
        <f>[45]Março!$K$12</f>
        <v>0.4</v>
      </c>
      <c r="J49" s="11">
        <f>[45]Março!$K$13</f>
        <v>3.8000000000000003</v>
      </c>
      <c r="K49" s="11">
        <f>[45]Março!$K$14</f>
        <v>0</v>
      </c>
      <c r="L49" s="11">
        <f>[45]Março!$K$15</f>
        <v>0.2</v>
      </c>
      <c r="M49" s="11">
        <f>[45]Março!$K$16</f>
        <v>0</v>
      </c>
      <c r="N49" s="11">
        <f>[45]Março!$K$17</f>
        <v>0.6</v>
      </c>
      <c r="O49" s="11">
        <f>[45]Março!$K$18</f>
        <v>0.2</v>
      </c>
      <c r="P49" s="11">
        <f>[45]Março!$K$19</f>
        <v>26.799999999999997</v>
      </c>
      <c r="Q49" s="11">
        <f>[45]Março!$K$20</f>
        <v>0</v>
      </c>
      <c r="R49" s="11">
        <f>[45]Março!$K$21</f>
        <v>1.4</v>
      </c>
      <c r="S49" s="11">
        <f>[45]Março!$K$22</f>
        <v>4.8</v>
      </c>
      <c r="T49" s="11">
        <f>[45]Março!$K$23</f>
        <v>0.2</v>
      </c>
      <c r="U49" s="11">
        <f>[45]Março!$K$24</f>
        <v>54.400000000000006</v>
      </c>
      <c r="V49" s="11">
        <f>[45]Março!$K$25</f>
        <v>2.6</v>
      </c>
      <c r="W49" s="11">
        <f>[45]Março!$K$26</f>
        <v>0</v>
      </c>
      <c r="X49" s="11">
        <f>[45]Março!$K$27</f>
        <v>0</v>
      </c>
      <c r="Y49" s="11">
        <f>[45]Março!$K$28</f>
        <v>0</v>
      </c>
      <c r="Z49" s="11">
        <f>[45]Março!$K$29</f>
        <v>0</v>
      </c>
      <c r="AA49" s="11">
        <f>[45]Março!$K$30</f>
        <v>0</v>
      </c>
      <c r="AB49" s="11">
        <f>[45]Março!$K$31</f>
        <v>0</v>
      </c>
      <c r="AC49" s="11">
        <f>[45]Março!$K$32</f>
        <v>0</v>
      </c>
      <c r="AD49" s="11">
        <f>[45]Março!$K$33</f>
        <v>0</v>
      </c>
      <c r="AE49" s="11">
        <f>[45]Março!$K$34</f>
        <v>0</v>
      </c>
      <c r="AF49" s="11">
        <f>[45]Março!$K$35</f>
        <v>0</v>
      </c>
      <c r="AG49" s="15">
        <f t="shared" si="46"/>
        <v>108</v>
      </c>
      <c r="AH49" s="16">
        <f t="shared" si="47"/>
        <v>54.400000000000006</v>
      </c>
      <c r="AI49" s="67">
        <f>COUNTIF(B49:AF49,"=0,0")</f>
        <v>18</v>
      </c>
    </row>
    <row r="50" spans="1:36" s="5" customFormat="1" ht="17.100000000000001" customHeight="1" x14ac:dyDescent="0.2">
      <c r="A50" s="59" t="s">
        <v>33</v>
      </c>
      <c r="B50" s="13">
        <f t="shared" ref="B50:AH50" si="49">MAX(B5:B49)</f>
        <v>18.2</v>
      </c>
      <c r="C50" s="13">
        <f t="shared" si="49"/>
        <v>31.8</v>
      </c>
      <c r="D50" s="13">
        <f t="shared" si="49"/>
        <v>14.2</v>
      </c>
      <c r="E50" s="13">
        <f t="shared" si="49"/>
        <v>12.2</v>
      </c>
      <c r="F50" s="13">
        <f t="shared" si="49"/>
        <v>89.800000000000011</v>
      </c>
      <c r="G50" s="13">
        <f t="shared" si="49"/>
        <v>22.8</v>
      </c>
      <c r="H50" s="13">
        <f t="shared" si="49"/>
        <v>29.2</v>
      </c>
      <c r="I50" s="13">
        <f t="shared" si="49"/>
        <v>15.8</v>
      </c>
      <c r="J50" s="13">
        <f t="shared" si="49"/>
        <v>76.800000000000011</v>
      </c>
      <c r="K50" s="13">
        <f t="shared" si="49"/>
        <v>7.2</v>
      </c>
      <c r="L50" s="13">
        <f t="shared" si="49"/>
        <v>29.6</v>
      </c>
      <c r="M50" s="13">
        <f t="shared" si="49"/>
        <v>118.60000000000001</v>
      </c>
      <c r="N50" s="13">
        <f t="shared" si="49"/>
        <v>66.400000000000006</v>
      </c>
      <c r="O50" s="13">
        <f t="shared" si="49"/>
        <v>68.8</v>
      </c>
      <c r="P50" s="13">
        <f t="shared" si="49"/>
        <v>88.199999999999989</v>
      </c>
      <c r="Q50" s="13">
        <f t="shared" si="49"/>
        <v>38.199999999999989</v>
      </c>
      <c r="R50" s="13">
        <f t="shared" si="49"/>
        <v>32.4</v>
      </c>
      <c r="S50" s="13">
        <f t="shared" si="49"/>
        <v>50.199999999999996</v>
      </c>
      <c r="T50" s="13">
        <f t="shared" si="49"/>
        <v>24.2</v>
      </c>
      <c r="U50" s="13">
        <f t="shared" si="49"/>
        <v>102.40000000000002</v>
      </c>
      <c r="V50" s="13">
        <f t="shared" si="49"/>
        <v>8.4</v>
      </c>
      <c r="W50" s="13">
        <f t="shared" si="49"/>
        <v>3.4000000000000008</v>
      </c>
      <c r="X50" s="13">
        <f t="shared" si="49"/>
        <v>1.7999999999999998</v>
      </c>
      <c r="Y50" s="13">
        <f t="shared" si="49"/>
        <v>0.8</v>
      </c>
      <c r="Z50" s="13">
        <f t="shared" si="49"/>
        <v>0.4</v>
      </c>
      <c r="AA50" s="13">
        <f t="shared" si="49"/>
        <v>0.4</v>
      </c>
      <c r="AB50" s="13">
        <f t="shared" si="49"/>
        <v>17.399999999999999</v>
      </c>
      <c r="AC50" s="13">
        <f t="shared" si="49"/>
        <v>21.400000000000002</v>
      </c>
      <c r="AD50" s="13">
        <f t="shared" si="49"/>
        <v>2.6</v>
      </c>
      <c r="AE50" s="13">
        <f t="shared" si="49"/>
        <v>0.4</v>
      </c>
      <c r="AF50" s="13">
        <f t="shared" ref="AF50" si="50">MAX(AF5:AF49)</f>
        <v>0.2</v>
      </c>
      <c r="AG50" s="15">
        <f t="shared" si="49"/>
        <v>330</v>
      </c>
      <c r="AH50" s="16">
        <f t="shared" si="49"/>
        <v>118.60000000000001</v>
      </c>
      <c r="AI50" s="186"/>
    </row>
    <row r="51" spans="1:36" s="8" customFormat="1" x14ac:dyDescent="0.2">
      <c r="A51" s="68" t="s">
        <v>34</v>
      </c>
      <c r="B51" s="109">
        <f t="shared" ref="B51:AG51" si="51">SUM(B5:B49)</f>
        <v>62</v>
      </c>
      <c r="C51" s="109">
        <f t="shared" si="51"/>
        <v>69.599999999999994</v>
      </c>
      <c r="D51" s="109">
        <f t="shared" si="51"/>
        <v>45.599999999999994</v>
      </c>
      <c r="E51" s="109">
        <f t="shared" si="51"/>
        <v>30.4</v>
      </c>
      <c r="F51" s="109">
        <f t="shared" si="51"/>
        <v>279.2</v>
      </c>
      <c r="G51" s="109">
        <f t="shared" si="51"/>
        <v>103.99999999999997</v>
      </c>
      <c r="H51" s="109">
        <f t="shared" si="51"/>
        <v>160.79999999999998</v>
      </c>
      <c r="I51" s="109">
        <f t="shared" si="51"/>
        <v>69.40000000000002</v>
      </c>
      <c r="J51" s="109">
        <f t="shared" si="51"/>
        <v>506</v>
      </c>
      <c r="K51" s="109">
        <f t="shared" si="51"/>
        <v>36.799999999999997</v>
      </c>
      <c r="L51" s="109">
        <f t="shared" si="51"/>
        <v>142.80000000000001</v>
      </c>
      <c r="M51" s="109">
        <f t="shared" si="51"/>
        <v>404.00000000000006</v>
      </c>
      <c r="N51" s="109">
        <f t="shared" si="51"/>
        <v>380.4</v>
      </c>
      <c r="O51" s="109">
        <f t="shared" si="51"/>
        <v>341.99999999999994</v>
      </c>
      <c r="P51" s="109">
        <f t="shared" si="51"/>
        <v>851.19999999999993</v>
      </c>
      <c r="Q51" s="109">
        <f t="shared" si="51"/>
        <v>174.59999999999994</v>
      </c>
      <c r="R51" s="109">
        <f t="shared" si="51"/>
        <v>338.59999999999991</v>
      </c>
      <c r="S51" s="109">
        <f t="shared" si="51"/>
        <v>527.19999999999993</v>
      </c>
      <c r="T51" s="109">
        <f t="shared" si="51"/>
        <v>147</v>
      </c>
      <c r="U51" s="109">
        <f t="shared" si="51"/>
        <v>1047.4000000000003</v>
      </c>
      <c r="V51" s="109">
        <f t="shared" si="51"/>
        <v>24.8</v>
      </c>
      <c r="W51" s="109">
        <f t="shared" si="51"/>
        <v>11.8</v>
      </c>
      <c r="X51" s="109">
        <f t="shared" si="51"/>
        <v>2.4</v>
      </c>
      <c r="Y51" s="109">
        <f t="shared" si="51"/>
        <v>1.6</v>
      </c>
      <c r="Z51" s="109">
        <f t="shared" si="51"/>
        <v>0.8</v>
      </c>
      <c r="AA51" s="109">
        <f t="shared" si="51"/>
        <v>0.4</v>
      </c>
      <c r="AB51" s="109">
        <f t="shared" si="51"/>
        <v>29.599999999999994</v>
      </c>
      <c r="AC51" s="109">
        <f t="shared" si="51"/>
        <v>45.400000000000006</v>
      </c>
      <c r="AD51" s="109">
        <f t="shared" si="51"/>
        <v>3.2000000000000006</v>
      </c>
      <c r="AE51" s="109">
        <f t="shared" si="51"/>
        <v>0.4</v>
      </c>
      <c r="AF51" s="109">
        <f t="shared" ref="AF51" si="52">SUM(AF5:AF49)</f>
        <v>0.2</v>
      </c>
      <c r="AG51" s="15">
        <f t="shared" si="51"/>
        <v>5839.5999999999995</v>
      </c>
      <c r="AH51" s="102"/>
      <c r="AI51" s="186"/>
    </row>
    <row r="52" spans="1:36" x14ac:dyDescent="0.2">
      <c r="A52" s="47"/>
      <c r="B52" s="48"/>
      <c r="C52" s="48"/>
      <c r="D52" s="48" t="s">
        <v>101</v>
      </c>
      <c r="E52" s="48"/>
      <c r="F52" s="48"/>
      <c r="G52" s="48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55"/>
      <c r="AE52" s="61" t="s">
        <v>47</v>
      </c>
      <c r="AF52" s="61"/>
      <c r="AG52" s="52"/>
      <c r="AH52" s="56"/>
      <c r="AI52" s="54"/>
    </row>
    <row r="53" spans="1:36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139"/>
      <c r="K53" s="139"/>
      <c r="L53" s="139"/>
      <c r="M53" s="139" t="s">
        <v>45</v>
      </c>
      <c r="N53" s="139"/>
      <c r="O53" s="139"/>
      <c r="P53" s="139"/>
      <c r="Q53" s="139"/>
      <c r="R53" s="139"/>
      <c r="S53" s="139"/>
      <c r="T53" s="152" t="s">
        <v>97</v>
      </c>
      <c r="U53" s="152"/>
      <c r="V53" s="152"/>
      <c r="W53" s="152"/>
      <c r="X53" s="152"/>
      <c r="Y53" s="139"/>
      <c r="Z53" s="139"/>
      <c r="AA53" s="139"/>
      <c r="AB53" s="139"/>
      <c r="AC53" s="139"/>
      <c r="AD53" s="139"/>
      <c r="AE53" s="139"/>
      <c r="AF53" s="139"/>
      <c r="AG53" s="52"/>
      <c r="AH53" s="139"/>
      <c r="AI53" s="54"/>
    </row>
    <row r="54" spans="1:36" x14ac:dyDescent="0.2">
      <c r="A54" s="50"/>
      <c r="B54" s="139"/>
      <c r="C54" s="139"/>
      <c r="D54" s="139"/>
      <c r="E54" s="139"/>
      <c r="F54" s="139"/>
      <c r="G54" s="139"/>
      <c r="H54" s="139"/>
      <c r="I54" s="139"/>
      <c r="J54" s="140"/>
      <c r="K54" s="140"/>
      <c r="L54" s="140"/>
      <c r="M54" s="140" t="s">
        <v>46</v>
      </c>
      <c r="N54" s="140"/>
      <c r="O54" s="140"/>
      <c r="P54" s="140"/>
      <c r="Q54" s="139"/>
      <c r="R54" s="139"/>
      <c r="S54" s="139"/>
      <c r="T54" s="153" t="s">
        <v>98</v>
      </c>
      <c r="U54" s="153"/>
      <c r="V54" s="153"/>
      <c r="W54" s="153"/>
      <c r="X54" s="153"/>
      <c r="Y54" s="139"/>
      <c r="Z54" s="139"/>
      <c r="AA54" s="139"/>
      <c r="AB54" s="139"/>
      <c r="AC54" s="139"/>
      <c r="AD54" s="55"/>
      <c r="AE54" s="55"/>
      <c r="AF54" s="55"/>
      <c r="AG54" s="52"/>
      <c r="AH54" s="139"/>
      <c r="AI54" s="51"/>
    </row>
    <row r="55" spans="1:36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55"/>
      <c r="AE55" s="55"/>
      <c r="AF55" s="55"/>
      <c r="AG55" s="52"/>
      <c r="AH55" s="140"/>
      <c r="AI55" s="51"/>
    </row>
    <row r="56" spans="1:36" x14ac:dyDescent="0.2">
      <c r="A56" s="50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55"/>
      <c r="AF56" s="55"/>
      <c r="AG56" s="52"/>
      <c r="AH56" s="56"/>
      <c r="AI56" s="65"/>
    </row>
    <row r="57" spans="1:36" x14ac:dyDescent="0.2">
      <c r="A57" s="50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56"/>
      <c r="AF57" s="56"/>
      <c r="AG57" s="52"/>
      <c r="AH57" s="56"/>
      <c r="AI57" s="65"/>
    </row>
    <row r="58" spans="1:36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1" spans="1:36" x14ac:dyDescent="0.2">
      <c r="G61" s="2" t="s">
        <v>47</v>
      </c>
    </row>
    <row r="62" spans="1:36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6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6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6:36" x14ac:dyDescent="0.2">
      <c r="F65" s="138"/>
      <c r="G65" s="138"/>
      <c r="H65" s="138"/>
      <c r="I65" s="138"/>
      <c r="J65" s="138"/>
      <c r="K65" s="138"/>
      <c r="L65" s="138"/>
      <c r="M65" s="138"/>
      <c r="N65" s="138"/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</row>
    <row r="66" spans="6:36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6:36" x14ac:dyDescent="0.2">
      <c r="H67" s="2" t="s">
        <v>47</v>
      </c>
      <c r="S67" s="2" t="s">
        <v>47</v>
      </c>
      <c r="W67" s="2" t="s">
        <v>47</v>
      </c>
      <c r="AG67" s="7" t="s">
        <v>47</v>
      </c>
    </row>
    <row r="68" spans="6:36" x14ac:dyDescent="0.2">
      <c r="Q68" s="2" t="s">
        <v>47</v>
      </c>
      <c r="R68" s="2" t="s">
        <v>47</v>
      </c>
      <c r="AE68" s="2" t="s">
        <v>47</v>
      </c>
    </row>
    <row r="69" spans="6:36" x14ac:dyDescent="0.2">
      <c r="AC69" s="2" t="s">
        <v>47</v>
      </c>
      <c r="AI69" s="10" t="s">
        <v>47</v>
      </c>
      <c r="AJ69" s="12" t="s">
        <v>47</v>
      </c>
    </row>
    <row r="74" spans="6:36" x14ac:dyDescent="0.2">
      <c r="S74" s="2" t="s">
        <v>47</v>
      </c>
    </row>
  </sheetData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50:AI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2 AG37 AG42 AG44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K60" sqref="AK6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8" t="s">
        <v>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60"/>
    </row>
    <row r="2" spans="1:36" ht="20.100000000000001" customHeight="1" x14ac:dyDescent="0.2">
      <c r="A2" s="161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4"/>
    </row>
    <row r="3" spans="1:36" s="4" customFormat="1" ht="20.100000000000001" customHeight="1" x14ac:dyDescent="0.2">
      <c r="A3" s="162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54">
        <v>30</v>
      </c>
      <c r="AF3" s="156">
        <v>31</v>
      </c>
      <c r="AG3" s="106" t="s">
        <v>37</v>
      </c>
      <c r="AH3" s="60" t="s">
        <v>36</v>
      </c>
    </row>
    <row r="4" spans="1:36" s="5" customFormat="1" ht="20.100000000000001" customHeight="1" x14ac:dyDescent="0.2">
      <c r="A4" s="163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5"/>
      <c r="AF4" s="157"/>
      <c r="AG4" s="106" t="s">
        <v>35</v>
      </c>
      <c r="AH4" s="60" t="s">
        <v>35</v>
      </c>
    </row>
    <row r="5" spans="1:36" s="5" customFormat="1" x14ac:dyDescent="0.2">
      <c r="A5" s="58" t="s">
        <v>40</v>
      </c>
      <c r="B5" s="124">
        <f>[1]Março!$C$5</f>
        <v>32.700000000000003</v>
      </c>
      <c r="C5" s="124">
        <f>[1]Março!$C$6</f>
        <v>33.9</v>
      </c>
      <c r="D5" s="124">
        <f>[1]Março!$C$7</f>
        <v>33.1</v>
      </c>
      <c r="E5" s="124">
        <f>[1]Março!$C$8</f>
        <v>33.799999999999997</v>
      </c>
      <c r="F5" s="124">
        <f>[1]Março!$C$9</f>
        <v>34.6</v>
      </c>
      <c r="G5" s="124">
        <f>[1]Março!$C$10</f>
        <v>35.299999999999997</v>
      </c>
      <c r="H5" s="124">
        <f>[1]Março!$C$11</f>
        <v>34.4</v>
      </c>
      <c r="I5" s="124">
        <f>[1]Março!$C$12</f>
        <v>33.9</v>
      </c>
      <c r="J5" s="124">
        <f>[1]Março!$C$13</f>
        <v>32.700000000000003</v>
      </c>
      <c r="K5" s="124">
        <f>[1]Março!$C$14</f>
        <v>33.799999999999997</v>
      </c>
      <c r="L5" s="124">
        <f>[1]Março!$C$15</f>
        <v>33.200000000000003</v>
      </c>
      <c r="M5" s="124">
        <f>[1]Março!$C$16</f>
        <v>32.799999999999997</v>
      </c>
      <c r="N5" s="124">
        <f>[1]Março!$C$17</f>
        <v>33.6</v>
      </c>
      <c r="O5" s="124">
        <f>[1]Março!$C$18</f>
        <v>33.799999999999997</v>
      </c>
      <c r="P5" s="124">
        <f>[1]Março!$C$19</f>
        <v>29.8</v>
      </c>
      <c r="Q5" s="124">
        <f>[1]Março!$C$20</f>
        <v>33.200000000000003</v>
      </c>
      <c r="R5" s="124">
        <f>[1]Março!$C$21</f>
        <v>34.4</v>
      </c>
      <c r="S5" s="124">
        <f>[1]Março!$C$22</f>
        <v>33.4</v>
      </c>
      <c r="T5" s="124">
        <f>[1]Março!$C$23</f>
        <v>35.200000000000003</v>
      </c>
      <c r="U5" s="124">
        <f>[1]Março!$C$24</f>
        <v>33.6</v>
      </c>
      <c r="V5" s="124">
        <f>[1]Março!$C$25</f>
        <v>28.4</v>
      </c>
      <c r="W5" s="124">
        <f>[1]Março!$C$26</f>
        <v>30</v>
      </c>
      <c r="X5" s="124">
        <f>[1]Março!$C$27</f>
        <v>32.5</v>
      </c>
      <c r="Y5" s="124">
        <f>[1]Março!$C$28</f>
        <v>34.1</v>
      </c>
      <c r="Z5" s="124">
        <f>[1]Março!$C$29</f>
        <v>34.4</v>
      </c>
      <c r="AA5" s="124">
        <f>[1]Março!$C$30</f>
        <v>35</v>
      </c>
      <c r="AB5" s="124">
        <f>[1]Março!$C$31</f>
        <v>35.6</v>
      </c>
      <c r="AC5" s="124">
        <f>[1]Março!$C$32</f>
        <v>34.1</v>
      </c>
      <c r="AD5" s="124">
        <f>[1]Março!$C$33</f>
        <v>33.9</v>
      </c>
      <c r="AE5" s="124">
        <f>[1]Março!$C$34</f>
        <v>35</v>
      </c>
      <c r="AF5" s="124">
        <f>[1]Março!$C$35</f>
        <v>35.299999999999997</v>
      </c>
      <c r="AG5" s="128">
        <f t="shared" ref="AG5:AG6" si="1">MAX(B5:AF5)</f>
        <v>35.6</v>
      </c>
      <c r="AH5" s="91">
        <f t="shared" ref="AH5:AH6" si="2">AVERAGE(B5:AF5)</f>
        <v>33.532258064516128</v>
      </c>
    </row>
    <row r="6" spans="1:36" x14ac:dyDescent="0.2">
      <c r="A6" s="58" t="s">
        <v>0</v>
      </c>
      <c r="B6" s="11">
        <f>[2]Março!$C$5</f>
        <v>33.200000000000003</v>
      </c>
      <c r="C6" s="11">
        <f>[2]Março!$C$6</f>
        <v>34.700000000000003</v>
      </c>
      <c r="D6" s="11">
        <f>[2]Março!$C$7</f>
        <v>33.799999999999997</v>
      </c>
      <c r="E6" s="11">
        <f>[2]Março!$C$8</f>
        <v>34.4</v>
      </c>
      <c r="F6" s="11">
        <f>[2]Março!$C$9</f>
        <v>34.4</v>
      </c>
      <c r="G6" s="11">
        <f>[2]Março!$C$10</f>
        <v>35.200000000000003</v>
      </c>
      <c r="H6" s="11">
        <f>[2]Março!$C$11</f>
        <v>33.799999999999997</v>
      </c>
      <c r="I6" s="11">
        <f>[2]Março!$C$12</f>
        <v>34.9</v>
      </c>
      <c r="J6" s="11">
        <f>[2]Março!$C$13</f>
        <v>29</v>
      </c>
      <c r="K6" s="11">
        <f>[2]Março!$C$14</f>
        <v>31.2</v>
      </c>
      <c r="L6" s="11">
        <f>[2]Março!$C$15</f>
        <v>30.8</v>
      </c>
      <c r="M6" s="11">
        <f>[2]Março!$C$16</f>
        <v>28.1</v>
      </c>
      <c r="N6" s="11">
        <f>[2]Março!$C$17</f>
        <v>29.6</v>
      </c>
      <c r="O6" s="11">
        <f>[2]Março!$C$18</f>
        <v>31.8</v>
      </c>
      <c r="P6" s="11">
        <f>[2]Março!$C$19</f>
        <v>28.5</v>
      </c>
      <c r="Q6" s="11">
        <f>[2]Março!$C$20</f>
        <v>24.6</v>
      </c>
      <c r="R6" s="11">
        <f>[2]Março!$C$21</f>
        <v>23.9</v>
      </c>
      <c r="S6" s="11">
        <f>[2]Março!$C$22</f>
        <v>30.6</v>
      </c>
      <c r="T6" s="11">
        <f>[2]Março!$C$23</f>
        <v>29.9</v>
      </c>
      <c r="U6" s="11">
        <f>[2]Março!$C$24</f>
        <v>25.2</v>
      </c>
      <c r="V6" s="11">
        <f>[2]Março!$C$25</f>
        <v>28.6</v>
      </c>
      <c r="W6" s="11">
        <f>[2]Março!$C$26</f>
        <v>29.5</v>
      </c>
      <c r="X6" s="11">
        <f>[2]Março!$C$27</f>
        <v>31.4</v>
      </c>
      <c r="Y6" s="11">
        <f>[2]Março!$C$28</f>
        <v>32.1</v>
      </c>
      <c r="Z6" s="11">
        <f>[2]Março!$C$29</f>
        <v>32.1</v>
      </c>
      <c r="AA6" s="11">
        <f>[2]Março!$C$30</f>
        <v>32.6</v>
      </c>
      <c r="AB6" s="11">
        <f>[2]Março!$C$31</f>
        <v>32.4</v>
      </c>
      <c r="AC6" s="11">
        <f>[2]Março!$C$32</f>
        <v>32</v>
      </c>
      <c r="AD6" s="11">
        <f>[2]Março!$C$33</f>
        <v>31.3</v>
      </c>
      <c r="AE6" s="11">
        <f>[2]Março!$C$34</f>
        <v>31.9</v>
      </c>
      <c r="AF6" s="11">
        <f>[2]Março!$C$35</f>
        <v>29.8</v>
      </c>
      <c r="AG6" s="128">
        <f t="shared" si="1"/>
        <v>35.200000000000003</v>
      </c>
      <c r="AH6" s="91">
        <f t="shared" si="2"/>
        <v>31.009677419354841</v>
      </c>
    </row>
    <row r="7" spans="1:36" x14ac:dyDescent="0.2">
      <c r="A7" s="58" t="s">
        <v>104</v>
      </c>
      <c r="B7" s="11">
        <f>[3]Março!$C$5</f>
        <v>32.4</v>
      </c>
      <c r="C7" s="11">
        <f>[3]Março!$C$6</f>
        <v>33.700000000000003</v>
      </c>
      <c r="D7" s="11">
        <f>[3]Março!$C$7</f>
        <v>34.6</v>
      </c>
      <c r="E7" s="11">
        <f>[3]Março!$C$8</f>
        <v>33.799999999999997</v>
      </c>
      <c r="F7" s="11">
        <f>[3]Março!$C$9</f>
        <v>34.4</v>
      </c>
      <c r="G7" s="11">
        <f>[3]Março!$C$10</f>
        <v>34.9</v>
      </c>
      <c r="H7" s="11">
        <f>[3]Março!$C$11</f>
        <v>32.9</v>
      </c>
      <c r="I7" s="11">
        <f>[3]Março!$C$12</f>
        <v>34.4</v>
      </c>
      <c r="J7" s="11">
        <f>[3]Março!$C$13</f>
        <v>31.2</v>
      </c>
      <c r="K7" s="11">
        <f>[3]Março!$C$14</f>
        <v>32.1</v>
      </c>
      <c r="L7" s="11">
        <f>[3]Março!$C$15</f>
        <v>32</v>
      </c>
      <c r="M7" s="11">
        <f>[3]Março!$C$16</f>
        <v>32.9</v>
      </c>
      <c r="N7" s="11">
        <f>[3]Março!$C$17</f>
        <v>30.8</v>
      </c>
      <c r="O7" s="11">
        <f>[3]Março!$C$18</f>
        <v>32.200000000000003</v>
      </c>
      <c r="P7" s="11">
        <f>[3]Março!$C$19</f>
        <v>27</v>
      </c>
      <c r="Q7" s="11">
        <f>[3]Março!$C$20</f>
        <v>28.5</v>
      </c>
      <c r="R7" s="11">
        <f>[3]Março!$C$21</f>
        <v>31.6</v>
      </c>
      <c r="S7" s="11">
        <f>[3]Março!$C$22</f>
        <v>25.6</v>
      </c>
      <c r="T7" s="11">
        <f>[3]Março!$C$23</f>
        <v>32.299999999999997</v>
      </c>
      <c r="U7" s="11">
        <f>[3]Março!$C$24</f>
        <v>25.7</v>
      </c>
      <c r="V7" s="11">
        <f>[3]Março!$C$25</f>
        <v>29.3</v>
      </c>
      <c r="W7" s="11">
        <f>[3]Março!$C$26</f>
        <v>29.5</v>
      </c>
      <c r="X7" s="11">
        <f>[3]Março!$C$27</f>
        <v>31.4</v>
      </c>
      <c r="Y7" s="11">
        <f>[3]Março!$C$28</f>
        <v>32.6</v>
      </c>
      <c r="Z7" s="11">
        <f>[3]Março!$C$29</f>
        <v>33.4</v>
      </c>
      <c r="AA7" s="11">
        <f>[3]Março!$C$30</f>
        <v>33.6</v>
      </c>
      <c r="AB7" s="11">
        <f>[3]Março!$C$31</f>
        <v>34</v>
      </c>
      <c r="AC7" s="11">
        <f>[3]Março!$C$32</f>
        <v>32.700000000000003</v>
      </c>
      <c r="AD7" s="11">
        <f>[3]Março!$C$33</f>
        <v>31.7</v>
      </c>
      <c r="AE7" s="11">
        <f>[3]Março!$C$34</f>
        <v>32.6</v>
      </c>
      <c r="AF7" s="11">
        <f>[3]Março!$C$35</f>
        <v>32</v>
      </c>
      <c r="AG7" s="128">
        <f t="shared" ref="AG7" si="3">MAX(B7:AF7)</f>
        <v>34.9</v>
      </c>
      <c r="AH7" s="91">
        <f t="shared" ref="AH7" si="4">AVERAGE(B7:AF7)</f>
        <v>31.8</v>
      </c>
    </row>
    <row r="8" spans="1:36" x14ac:dyDescent="0.2">
      <c r="A8" s="58" t="s">
        <v>1</v>
      </c>
      <c r="B8" s="11">
        <f>[4]Março!$C$5</f>
        <v>33.299999999999997</v>
      </c>
      <c r="C8" s="11">
        <f>[4]Março!$C$6</f>
        <v>35.799999999999997</v>
      </c>
      <c r="D8" s="11">
        <f>[4]Março!$C$7</f>
        <v>35.200000000000003</v>
      </c>
      <c r="E8" s="11">
        <f>[4]Março!$C$8</f>
        <v>35.799999999999997</v>
      </c>
      <c r="F8" s="11">
        <f>[4]Março!$C$9</f>
        <v>35.5</v>
      </c>
      <c r="G8" s="11">
        <f>[4]Março!$C$10</f>
        <v>34.799999999999997</v>
      </c>
      <c r="H8" s="11">
        <f>[4]Março!$C$11</f>
        <v>35.200000000000003</v>
      </c>
      <c r="I8" s="11">
        <f>[4]Março!$C$12</f>
        <v>35.200000000000003</v>
      </c>
      <c r="J8" s="11">
        <f>[4]Março!$C$13</f>
        <v>29.3</v>
      </c>
      <c r="K8" s="11">
        <f>[4]Março!$C$14</f>
        <v>32.1</v>
      </c>
      <c r="L8" s="11">
        <f>[4]Março!$C$15</f>
        <v>34.5</v>
      </c>
      <c r="M8" s="11">
        <f>[4]Março!$C$16</f>
        <v>33.6</v>
      </c>
      <c r="N8" s="11">
        <f>[4]Março!$C$17</f>
        <v>32.799999999999997</v>
      </c>
      <c r="O8" s="11">
        <f>[4]Março!$C$18</f>
        <v>34.1</v>
      </c>
      <c r="P8" s="11">
        <f>[4]Março!$C$19</f>
        <v>29</v>
      </c>
      <c r="Q8" s="11">
        <f>[4]Março!$C$20</f>
        <v>32.6</v>
      </c>
      <c r="R8" s="11">
        <f>[4]Março!$C$21</f>
        <v>32.5</v>
      </c>
      <c r="S8" s="11">
        <f>[4]Março!$C$22</f>
        <v>29.9</v>
      </c>
      <c r="T8" s="11">
        <f>[4]Março!$C$23</f>
        <v>31.8</v>
      </c>
      <c r="U8" s="11">
        <f>[4]Março!$C$24</f>
        <v>29.6</v>
      </c>
      <c r="V8" s="11">
        <f>[4]Março!$C$25</f>
        <v>29.4</v>
      </c>
      <c r="W8" s="11">
        <f>[4]Março!$C$26</f>
        <v>32.700000000000003</v>
      </c>
      <c r="X8" s="11">
        <f>[4]Março!$C$27</f>
        <v>33.5</v>
      </c>
      <c r="Y8" s="11">
        <f>[4]Março!$C$28</f>
        <v>34.299999999999997</v>
      </c>
      <c r="Z8" s="11">
        <f>[4]Março!$C$29</f>
        <v>34.200000000000003</v>
      </c>
      <c r="AA8" s="11">
        <f>[4]Março!$C$30</f>
        <v>34.299999999999997</v>
      </c>
      <c r="AB8" s="11">
        <f>[4]Março!$C$31</f>
        <v>35</v>
      </c>
      <c r="AC8" s="11">
        <f>[4]Março!$C$32</f>
        <v>35.200000000000003</v>
      </c>
      <c r="AD8" s="11">
        <f>[4]Março!$C$33</f>
        <v>34.700000000000003</v>
      </c>
      <c r="AE8" s="11">
        <f>[4]Março!$C$34</f>
        <v>34.9</v>
      </c>
      <c r="AF8" s="11">
        <f>[4]Março!$C$35</f>
        <v>34.700000000000003</v>
      </c>
      <c r="AG8" s="128">
        <f t="shared" ref="AG8:AG9" si="5">MAX(B8:AF8)</f>
        <v>35.799999999999997</v>
      </c>
      <c r="AH8" s="91">
        <f t="shared" ref="AH8:AH9" si="6">AVERAGE(B8:AF8)</f>
        <v>33.403225806451616</v>
      </c>
    </row>
    <row r="9" spans="1:36" x14ac:dyDescent="0.2">
      <c r="A9" s="58" t="s">
        <v>167</v>
      </c>
      <c r="B9" s="11">
        <f>[5]Março!$C$5</f>
        <v>31.9</v>
      </c>
      <c r="C9" s="11">
        <f>[5]Março!$C$6</f>
        <v>32.9</v>
      </c>
      <c r="D9" s="11">
        <f>[5]Março!$C$7</f>
        <v>33.200000000000003</v>
      </c>
      <c r="E9" s="11">
        <f>[5]Março!$C$8</f>
        <v>34.1</v>
      </c>
      <c r="F9" s="11">
        <f>[5]Março!$C$9</f>
        <v>31.8</v>
      </c>
      <c r="G9" s="11">
        <f>[5]Março!$C$10</f>
        <v>33.1</v>
      </c>
      <c r="H9" s="11">
        <f>[5]Março!$C$11</f>
        <v>32.6</v>
      </c>
      <c r="I9" s="11">
        <f>[5]Março!$C$12</f>
        <v>33</v>
      </c>
      <c r="J9" s="11">
        <f>[5]Março!$C$13</f>
        <v>28.4</v>
      </c>
      <c r="K9" s="11">
        <f>[5]Março!$C$14</f>
        <v>27</v>
      </c>
      <c r="L9" s="11">
        <f>[5]Março!$C$15</f>
        <v>28.8</v>
      </c>
      <c r="M9" s="11">
        <f>[5]Março!$C$16</f>
        <v>29.6</v>
      </c>
      <c r="N9" s="11">
        <f>[5]Março!$C$17</f>
        <v>26.8</v>
      </c>
      <c r="O9" s="11">
        <f>[5]Março!$C$18</f>
        <v>28.3</v>
      </c>
      <c r="P9" s="11">
        <f>[5]Março!$C$19</f>
        <v>27.1</v>
      </c>
      <c r="Q9" s="11">
        <f>[5]Março!$C$20</f>
        <v>24.6</v>
      </c>
      <c r="R9" s="11">
        <f>[5]Março!$C$21</f>
        <v>26.7</v>
      </c>
      <c r="S9" s="11">
        <f>[5]Março!$C$22</f>
        <v>27.9</v>
      </c>
      <c r="T9" s="11">
        <f>[5]Março!$C$23</f>
        <v>28</v>
      </c>
      <c r="U9" s="11">
        <f>[5]Março!$C$24</f>
        <v>23.9</v>
      </c>
      <c r="V9" s="11">
        <f>[5]Março!$C$25</f>
        <v>25.1</v>
      </c>
      <c r="W9" s="11">
        <f>[5]Março!$C$26</f>
        <v>27.9</v>
      </c>
      <c r="X9" s="11">
        <f>[5]Março!$C$27</f>
        <v>30.3</v>
      </c>
      <c r="Y9" s="11">
        <f>[5]Março!$C$28</f>
        <v>30.7</v>
      </c>
      <c r="Z9" s="11">
        <f>[5]Março!$C$29</f>
        <v>29.8</v>
      </c>
      <c r="AA9" s="11">
        <f>[5]Março!$C$30</f>
        <v>30.2</v>
      </c>
      <c r="AB9" s="11">
        <f>[5]Março!$C$31</f>
        <v>30.3</v>
      </c>
      <c r="AC9" s="11">
        <f>[5]Março!$C$32</f>
        <v>31</v>
      </c>
      <c r="AD9" s="11">
        <f>[5]Março!$C$33</f>
        <v>30.3</v>
      </c>
      <c r="AE9" s="11">
        <f>[5]Março!$C$34</f>
        <v>31.8</v>
      </c>
      <c r="AF9" s="11">
        <f>[5]Março!$C$35</f>
        <v>28.3</v>
      </c>
      <c r="AG9" s="128">
        <f t="shared" si="5"/>
        <v>34.1</v>
      </c>
      <c r="AH9" s="91">
        <f t="shared" si="6"/>
        <v>29.529032258064511</v>
      </c>
    </row>
    <row r="10" spans="1:36" x14ac:dyDescent="0.2">
      <c r="A10" s="58" t="s">
        <v>111</v>
      </c>
      <c r="B10" s="11" t="str">
        <f>[6]Março!$C$5</f>
        <v>*</v>
      </c>
      <c r="C10" s="11" t="str">
        <f>[6]Março!$C$6</f>
        <v>*</v>
      </c>
      <c r="D10" s="11" t="str">
        <f>[6]Março!$C$7</f>
        <v>*</v>
      </c>
      <c r="E10" s="11" t="str">
        <f>[6]Março!$C$8</f>
        <v>*</v>
      </c>
      <c r="F10" s="11" t="str">
        <f>[6]Março!$C$9</f>
        <v>*</v>
      </c>
      <c r="G10" s="11" t="str">
        <f>[6]Março!$C$10</f>
        <v>*</v>
      </c>
      <c r="H10" s="11" t="str">
        <f>[6]Março!$C$11</f>
        <v>*</v>
      </c>
      <c r="I10" s="11" t="str">
        <f>[6]Março!$C$12</f>
        <v>*</v>
      </c>
      <c r="J10" s="11" t="str">
        <f>[6]Março!$C$13</f>
        <v>*</v>
      </c>
      <c r="K10" s="11" t="str">
        <f>[6]Março!$C$14</f>
        <v>*</v>
      </c>
      <c r="L10" s="11" t="str">
        <f>[6]Março!$C$15</f>
        <v>*</v>
      </c>
      <c r="M10" s="11" t="str">
        <f>[6]Março!$C$16</f>
        <v>*</v>
      </c>
      <c r="N10" s="11" t="str">
        <f>[6]Março!$C$17</f>
        <v>*</v>
      </c>
      <c r="O10" s="11" t="str">
        <f>[6]Março!$C$18</f>
        <v>*</v>
      </c>
      <c r="P10" s="11" t="str">
        <f>[6]Março!$C$19</f>
        <v>*</v>
      </c>
      <c r="Q10" s="11" t="str">
        <f>[6]Março!$C$20</f>
        <v>*</v>
      </c>
      <c r="R10" s="11" t="str">
        <f>[6]Março!$C$21</f>
        <v>*</v>
      </c>
      <c r="S10" s="11" t="str">
        <f>[6]Março!$C$22</f>
        <v>*</v>
      </c>
      <c r="T10" s="11" t="str">
        <f>[6]Março!$C$23</f>
        <v>*</v>
      </c>
      <c r="U10" s="11" t="str">
        <f>[6]Março!$C$24</f>
        <v>*</v>
      </c>
      <c r="V10" s="11" t="str">
        <f>[6]Março!$C$25</f>
        <v>*</v>
      </c>
      <c r="W10" s="11" t="str">
        <f>[6]Março!$C$26</f>
        <v>*</v>
      </c>
      <c r="X10" s="11" t="str">
        <f>[6]Março!$C$27</f>
        <v>*</v>
      </c>
      <c r="Y10" s="11" t="str">
        <f>[6]Março!$C$28</f>
        <v>*</v>
      </c>
      <c r="Z10" s="11" t="str">
        <f>[6]Março!$C$29</f>
        <v>*</v>
      </c>
      <c r="AA10" s="11" t="str">
        <f>[6]Março!$C$30</f>
        <v>*</v>
      </c>
      <c r="AB10" s="11" t="str">
        <f>[6]Março!$C$31</f>
        <v>*</v>
      </c>
      <c r="AC10" s="11" t="str">
        <f>[6]Março!$C$32</f>
        <v>*</v>
      </c>
      <c r="AD10" s="11" t="str">
        <f>[6]Março!$C$33</f>
        <v>*</v>
      </c>
      <c r="AE10" s="11" t="str">
        <f>[6]Março!$C$34</f>
        <v>*</v>
      </c>
      <c r="AF10" s="11" t="str">
        <f>[6]Março!$C$35</f>
        <v>*</v>
      </c>
      <c r="AG10" s="128" t="s">
        <v>226</v>
      </c>
      <c r="AH10" s="91" t="s">
        <v>226</v>
      </c>
    </row>
    <row r="11" spans="1:36" x14ac:dyDescent="0.2">
      <c r="A11" s="58" t="s">
        <v>64</v>
      </c>
      <c r="B11" s="11">
        <f>[7]Março!$C$5</f>
        <v>31.9</v>
      </c>
      <c r="C11" s="11">
        <f>[7]Março!$C$6</f>
        <v>31.1</v>
      </c>
      <c r="D11" s="11">
        <f>[7]Março!$C$7</f>
        <v>31.9</v>
      </c>
      <c r="E11" s="11">
        <f>[7]Março!$C$8</f>
        <v>32.799999999999997</v>
      </c>
      <c r="F11" s="11">
        <f>[7]Março!$C$9</f>
        <v>32.9</v>
      </c>
      <c r="G11" s="11">
        <f>[7]Março!$C$10</f>
        <v>34.700000000000003</v>
      </c>
      <c r="H11" s="11">
        <f>[7]Março!$C$11</f>
        <v>33.799999999999997</v>
      </c>
      <c r="I11" s="11">
        <f>[7]Março!$C$12</f>
        <v>34.6</v>
      </c>
      <c r="J11" s="11">
        <f>[7]Março!$C$13</f>
        <v>32.4</v>
      </c>
      <c r="K11" s="11">
        <f>[7]Março!$C$14</f>
        <v>33.200000000000003</v>
      </c>
      <c r="L11" s="11">
        <f>[7]Março!$C$15</f>
        <v>31</v>
      </c>
      <c r="M11" s="11">
        <f>[7]Março!$C$16</f>
        <v>33.5</v>
      </c>
      <c r="N11" s="11">
        <f>[7]Março!$C$17</f>
        <v>32</v>
      </c>
      <c r="O11" s="11">
        <f>[7]Março!$C$18</f>
        <v>32</v>
      </c>
      <c r="P11" s="11">
        <f>[7]Março!$C$19</f>
        <v>29.7</v>
      </c>
      <c r="Q11" s="11">
        <f>[7]Março!$C$20</f>
        <v>30.3</v>
      </c>
      <c r="R11" s="11">
        <f>[7]Março!$C$21</f>
        <v>34.200000000000003</v>
      </c>
      <c r="S11" s="11">
        <f>[7]Março!$C$22</f>
        <v>29.5</v>
      </c>
      <c r="T11" s="11">
        <f>[7]Março!$C$23</f>
        <v>34.200000000000003</v>
      </c>
      <c r="U11" s="11">
        <f>[7]Março!$C$24</f>
        <v>31.1</v>
      </c>
      <c r="V11" s="11">
        <f>[7]Março!$C$25</f>
        <v>28.4</v>
      </c>
      <c r="W11" s="11">
        <f>[7]Março!$C$26</f>
        <v>29.7</v>
      </c>
      <c r="X11" s="11">
        <f>[7]Março!$C$27</f>
        <v>30.7</v>
      </c>
      <c r="Y11" s="11">
        <f>[7]Março!$C$28</f>
        <v>32.200000000000003</v>
      </c>
      <c r="Z11" s="11">
        <f>[7]Março!$C$29</f>
        <v>33.299999999999997</v>
      </c>
      <c r="AA11" s="11">
        <f>[7]Março!$C$30</f>
        <v>33.700000000000003</v>
      </c>
      <c r="AB11" s="11">
        <f>[7]Março!$C$31</f>
        <v>33.6</v>
      </c>
      <c r="AC11" s="11">
        <f>[7]Março!$C$32</f>
        <v>32.200000000000003</v>
      </c>
      <c r="AD11" s="11">
        <f>[7]Março!$C$33</f>
        <v>31.5</v>
      </c>
      <c r="AE11" s="11">
        <f>[7]Março!$C$34</f>
        <v>31.6</v>
      </c>
      <c r="AF11" s="11">
        <f>[7]Março!$C$35</f>
        <v>31</v>
      </c>
      <c r="AG11" s="128">
        <f t="shared" ref="AG11:AG12" si="7">MAX(B11:AF11)</f>
        <v>34.700000000000003</v>
      </c>
      <c r="AH11" s="91">
        <f t="shared" ref="AH11:AH12" si="8">AVERAGE(B11:AF11)</f>
        <v>32.087096774193554</v>
      </c>
    </row>
    <row r="12" spans="1:36" x14ac:dyDescent="0.2">
      <c r="A12" s="58" t="s">
        <v>41</v>
      </c>
      <c r="B12" s="11">
        <f>[8]Março!$C$5</f>
        <v>34.4</v>
      </c>
      <c r="C12" s="11">
        <f>[8]Março!$C$6</f>
        <v>35.9</v>
      </c>
      <c r="D12" s="11">
        <f>[8]Março!$C$7</f>
        <v>35.700000000000003</v>
      </c>
      <c r="E12" s="11">
        <f>[8]Março!$C$8</f>
        <v>35.9</v>
      </c>
      <c r="F12" s="11">
        <f>[8]Março!$C$9</f>
        <v>35.6</v>
      </c>
      <c r="G12" s="11">
        <f>[8]Março!$C$10</f>
        <v>34.6</v>
      </c>
      <c r="H12" s="11">
        <f>[8]Março!$C$11</f>
        <v>35.5</v>
      </c>
      <c r="I12" s="11">
        <f>[8]Março!$C$12</f>
        <v>35.6</v>
      </c>
      <c r="J12" s="11">
        <f>[8]Março!$C$13</f>
        <v>29.4</v>
      </c>
      <c r="K12" s="11">
        <f>[8]Março!$C$14</f>
        <v>27.4</v>
      </c>
      <c r="L12" s="11">
        <f>[8]Março!$C$15</f>
        <v>32.299999999999997</v>
      </c>
      <c r="M12" s="11">
        <f>[8]Março!$C$16</f>
        <v>33.299999999999997</v>
      </c>
      <c r="N12" s="11">
        <f>[8]Março!$C$17</f>
        <v>28.7</v>
      </c>
      <c r="O12" s="11">
        <f>[8]Março!$C$18</f>
        <v>31.3</v>
      </c>
      <c r="P12" s="11">
        <f>[8]Março!$C$19</f>
        <v>31</v>
      </c>
      <c r="Q12" s="11">
        <f>[8]Março!$C$20</f>
        <v>27.1</v>
      </c>
      <c r="R12" s="11">
        <f>[8]Março!$C$21</f>
        <v>30.5</v>
      </c>
      <c r="S12" s="11">
        <f>[8]Março!$C$22</f>
        <v>30.8</v>
      </c>
      <c r="T12" s="11">
        <f>[8]Março!$C$23</f>
        <v>31.5</v>
      </c>
      <c r="U12" s="11">
        <f>[8]Março!$C$24</f>
        <v>26.3</v>
      </c>
      <c r="V12" s="11">
        <f>[8]Março!$C$25</f>
        <v>28</v>
      </c>
      <c r="W12" s="11">
        <f>[8]Março!$C$26</f>
        <v>31.8</v>
      </c>
      <c r="X12" s="11">
        <f>[8]Março!$C$27</f>
        <v>33.299999999999997</v>
      </c>
      <c r="Y12" s="11">
        <f>[8]Março!$C$28</f>
        <v>34.1</v>
      </c>
      <c r="Z12" s="11">
        <f>[8]Março!$C$29</f>
        <v>34.299999999999997</v>
      </c>
      <c r="AA12" s="11">
        <f>[8]Março!$C$30</f>
        <v>34.6</v>
      </c>
      <c r="AB12" s="11">
        <f>[8]Março!$C$31</f>
        <v>31.8</v>
      </c>
      <c r="AC12" s="11">
        <f>[8]Março!$C$32</f>
        <v>35.4</v>
      </c>
      <c r="AD12" s="11">
        <f>[8]Março!$C$33</f>
        <v>34.5</v>
      </c>
      <c r="AE12" s="11">
        <f>[8]Março!$C$34</f>
        <v>34.299999999999997</v>
      </c>
      <c r="AF12" s="11">
        <f>[8]Março!$C$35</f>
        <v>33.200000000000003</v>
      </c>
      <c r="AG12" s="128">
        <f t="shared" si="7"/>
        <v>35.9</v>
      </c>
      <c r="AH12" s="91">
        <f t="shared" si="8"/>
        <v>32.519354838709667</v>
      </c>
    </row>
    <row r="13" spans="1:36" x14ac:dyDescent="0.2">
      <c r="A13" s="58" t="s">
        <v>114</v>
      </c>
      <c r="B13" s="11" t="str">
        <f>[9]Março!$C$5</f>
        <v>*</v>
      </c>
      <c r="C13" s="11" t="str">
        <f>[9]Março!$C$6</f>
        <v>*</v>
      </c>
      <c r="D13" s="11" t="str">
        <f>[9]Março!$C$7</f>
        <v>*</v>
      </c>
      <c r="E13" s="11" t="str">
        <f>[9]Março!$C$8</f>
        <v>*</v>
      </c>
      <c r="F13" s="11" t="str">
        <f>[9]Março!$C$9</f>
        <v>*</v>
      </c>
      <c r="G13" s="11" t="str">
        <f>[9]Março!$C$10</f>
        <v>*</v>
      </c>
      <c r="H13" s="11" t="str">
        <f>[9]Março!$C$11</f>
        <v>*</v>
      </c>
      <c r="I13" s="11" t="str">
        <f>[9]Março!$C$12</f>
        <v>*</v>
      </c>
      <c r="J13" s="11" t="str">
        <f>[9]Março!$C$13</f>
        <v>*</v>
      </c>
      <c r="K13" s="11" t="str">
        <f>[9]Março!$C$14</f>
        <v>*</v>
      </c>
      <c r="L13" s="11" t="str">
        <f>[9]Março!$C$15</f>
        <v>*</v>
      </c>
      <c r="M13" s="11" t="str">
        <f>[9]Março!$C$16</f>
        <v>*</v>
      </c>
      <c r="N13" s="11" t="str">
        <f>[9]Março!$C$17</f>
        <v>*</v>
      </c>
      <c r="O13" s="11" t="str">
        <f>[9]Março!$C$18</f>
        <v>*</v>
      </c>
      <c r="P13" s="11" t="str">
        <f>[9]Março!$C$19</f>
        <v>*</v>
      </c>
      <c r="Q13" s="11" t="str">
        <f>[9]Março!$C$20</f>
        <v>*</v>
      </c>
      <c r="R13" s="11" t="str">
        <f>[9]Março!$C$21</f>
        <v>*</v>
      </c>
      <c r="S13" s="11" t="str">
        <f>[9]Março!$C$22</f>
        <v>*</v>
      </c>
      <c r="T13" s="11" t="str">
        <f>[9]Março!$C$23</f>
        <v>*</v>
      </c>
      <c r="U13" s="11" t="str">
        <f>[9]Março!$C$24</f>
        <v>*</v>
      </c>
      <c r="V13" s="11" t="str">
        <f>[9]Março!$C$25</f>
        <v>*</v>
      </c>
      <c r="W13" s="11" t="str">
        <f>[9]Março!$C$26</f>
        <v>*</v>
      </c>
      <c r="X13" s="11" t="str">
        <f>[9]Março!$C$27</f>
        <v>*</v>
      </c>
      <c r="Y13" s="11" t="str">
        <f>[9]Março!$C$28</f>
        <v>*</v>
      </c>
      <c r="Z13" s="11" t="str">
        <f>[9]Março!$C$29</f>
        <v>*</v>
      </c>
      <c r="AA13" s="11" t="str">
        <f>[9]Março!$C$30</f>
        <v>*</v>
      </c>
      <c r="AB13" s="11" t="str">
        <f>[9]Março!$C$31</f>
        <v>*</v>
      </c>
      <c r="AC13" s="11" t="str">
        <f>[9]Março!$C$32</f>
        <v>*</v>
      </c>
      <c r="AD13" s="11" t="str">
        <f>[9]Março!$C$33</f>
        <v>*</v>
      </c>
      <c r="AE13" s="11" t="str">
        <f>[9]Março!$C$34</f>
        <v>*</v>
      </c>
      <c r="AF13" s="11" t="str">
        <f>[9]Março!$C$35</f>
        <v>*</v>
      </c>
      <c r="AG13" s="134" t="s">
        <v>226</v>
      </c>
      <c r="AH13" s="108" t="s">
        <v>226</v>
      </c>
    </row>
    <row r="14" spans="1:36" x14ac:dyDescent="0.2">
      <c r="A14" s="58" t="s">
        <v>118</v>
      </c>
      <c r="B14" s="11">
        <f>[10]Março!$C$5</f>
        <v>32.299999999999997</v>
      </c>
      <c r="C14" s="11">
        <f>[10]Março!$C$6</f>
        <v>32.9</v>
      </c>
      <c r="D14" s="11">
        <f>[10]Março!$C$7</f>
        <v>33.1</v>
      </c>
      <c r="E14" s="11">
        <f>[10]Março!$C$8</f>
        <v>33</v>
      </c>
      <c r="F14" s="11">
        <f>[10]Março!$C$9</f>
        <v>34.1</v>
      </c>
      <c r="G14" s="11">
        <f>[10]Março!$C$10</f>
        <v>35.6</v>
      </c>
      <c r="H14" s="11">
        <f>[10]Março!$C$11</f>
        <v>35.200000000000003</v>
      </c>
      <c r="I14" s="11">
        <f>[10]Março!$C$12</f>
        <v>35.4</v>
      </c>
      <c r="J14" s="11">
        <f>[10]Março!$C$13</f>
        <v>32.5</v>
      </c>
      <c r="K14" s="11">
        <f>[10]Março!$C$14</f>
        <v>32.4</v>
      </c>
      <c r="L14" s="11">
        <f>[10]Março!$C$15</f>
        <v>32.200000000000003</v>
      </c>
      <c r="M14" s="11">
        <f>[10]Março!$C$16</f>
        <v>34.700000000000003</v>
      </c>
      <c r="N14" s="11">
        <f>[10]Março!$C$17</f>
        <v>33.700000000000003</v>
      </c>
      <c r="O14" s="11">
        <f>[10]Março!$C$18</f>
        <v>33.4</v>
      </c>
      <c r="P14" s="11">
        <f>[10]Março!$C$19</f>
        <v>30.8</v>
      </c>
      <c r="Q14" s="11">
        <f>[10]Março!$C$20</f>
        <v>30.1</v>
      </c>
      <c r="R14" s="11">
        <f>[10]Março!$C$21</f>
        <v>34.700000000000003</v>
      </c>
      <c r="S14" s="11">
        <f>[10]Março!$C$22</f>
        <v>32.700000000000003</v>
      </c>
      <c r="T14" s="11">
        <f>[10]Março!$C$23</f>
        <v>34.299999999999997</v>
      </c>
      <c r="U14" s="11">
        <f>[10]Março!$C$24</f>
        <v>32.6</v>
      </c>
      <c r="V14" s="11">
        <f>[10]Março!$C$25</f>
        <v>28.6</v>
      </c>
      <c r="W14" s="11">
        <f>[10]Março!$C$26</f>
        <v>30.6</v>
      </c>
      <c r="X14" s="11">
        <f>[10]Março!$C$27</f>
        <v>31.2</v>
      </c>
      <c r="Y14" s="11">
        <f>[10]Março!$C$28</f>
        <v>33.1</v>
      </c>
      <c r="Z14" s="11">
        <f>[10]Março!$C$29</f>
        <v>33</v>
      </c>
      <c r="AA14" s="11">
        <f>[10]Março!$C$30</f>
        <v>34.700000000000003</v>
      </c>
      <c r="AB14" s="11">
        <f>[10]Março!$C$31</f>
        <v>33.9</v>
      </c>
      <c r="AC14" s="11">
        <f>[10]Março!$C$32</f>
        <v>33.6</v>
      </c>
      <c r="AD14" s="11">
        <f>[10]Março!$C$33</f>
        <v>32</v>
      </c>
      <c r="AE14" s="11">
        <f>[10]Março!$C$34</f>
        <v>32.5</v>
      </c>
      <c r="AF14" s="11">
        <f>[10]Março!$C$35</f>
        <v>32.700000000000003</v>
      </c>
      <c r="AG14" s="128">
        <f t="shared" ref="AG14:AG15" si="9">MAX(B14:AF14)</f>
        <v>35.6</v>
      </c>
      <c r="AH14" s="91">
        <f t="shared" ref="AH14:AH15" si="10">AVERAGE(B14:AF14)</f>
        <v>32.954838709677425</v>
      </c>
    </row>
    <row r="15" spans="1:36" x14ac:dyDescent="0.2">
      <c r="A15" s="58" t="s">
        <v>121</v>
      </c>
      <c r="B15" s="11">
        <f>[11]Março!$C$5</f>
        <v>33.299999999999997</v>
      </c>
      <c r="C15" s="11">
        <f>[11]Março!$C$6</f>
        <v>34</v>
      </c>
      <c r="D15" s="11">
        <f>[11]Março!$C$7</f>
        <v>34.5</v>
      </c>
      <c r="E15" s="11">
        <f>[11]Março!$C$8</f>
        <v>34.1</v>
      </c>
      <c r="F15" s="11">
        <f>[11]Março!$C$9</f>
        <v>33.9</v>
      </c>
      <c r="G15" s="11">
        <f>[11]Março!$C$10</f>
        <v>33.4</v>
      </c>
      <c r="H15" s="11">
        <f>[11]Março!$C$11</f>
        <v>33.700000000000003</v>
      </c>
      <c r="I15" s="11">
        <f>[11]Março!$C$12</f>
        <v>34.299999999999997</v>
      </c>
      <c r="J15" s="11">
        <f>[11]Março!$C$13</f>
        <v>30.7</v>
      </c>
      <c r="K15" s="11">
        <f>[11]Março!$C$14</f>
        <v>30.4</v>
      </c>
      <c r="L15" s="11">
        <f>[11]Março!$C$15</f>
        <v>31.6</v>
      </c>
      <c r="M15" s="11">
        <f>[11]Março!$C$16</f>
        <v>28.5</v>
      </c>
      <c r="N15" s="11">
        <f>[11]Março!$C$17</f>
        <v>28.9</v>
      </c>
      <c r="O15" s="11">
        <f>[11]Março!$C$18</f>
        <v>31.7</v>
      </c>
      <c r="P15" s="11">
        <f>[11]Março!$C$19</f>
        <v>29.3</v>
      </c>
      <c r="Q15" s="11">
        <f>[11]Março!$C$20</f>
        <v>23.8</v>
      </c>
      <c r="R15" s="11">
        <f>[11]Março!$C$21</f>
        <v>25.4</v>
      </c>
      <c r="S15" s="11">
        <f>[11]Março!$C$22</f>
        <v>28.1</v>
      </c>
      <c r="T15" s="11">
        <f>[11]Março!$C$23</f>
        <v>29.2</v>
      </c>
      <c r="U15" s="11">
        <f>[11]Março!$C$24</f>
        <v>23.5</v>
      </c>
      <c r="V15" s="11">
        <f>[11]Março!$C$25</f>
        <v>26.7</v>
      </c>
      <c r="W15" s="11">
        <f>[11]Março!$C$26</f>
        <v>29.6</v>
      </c>
      <c r="X15" s="11">
        <f>[11]Março!$C$27</f>
        <v>31.6</v>
      </c>
      <c r="Y15" s="11">
        <f>[11]Março!$C$28</f>
        <v>32.4</v>
      </c>
      <c r="Z15" s="11">
        <f>[11]Março!$C$29</f>
        <v>32.5</v>
      </c>
      <c r="AA15" s="11">
        <f>[11]Março!$C$30</f>
        <v>31.7</v>
      </c>
      <c r="AB15" s="11">
        <f>[11]Março!$C$31</f>
        <v>32.5</v>
      </c>
      <c r="AC15" s="11">
        <f>[11]Março!$C$32</f>
        <v>32.700000000000003</v>
      </c>
      <c r="AD15" s="11">
        <f>[11]Março!$C$33</f>
        <v>32.299999999999997</v>
      </c>
      <c r="AE15" s="11">
        <f>[11]Março!$C$34</f>
        <v>32.6</v>
      </c>
      <c r="AF15" s="11">
        <f>[11]Março!$C$35</f>
        <v>30.6</v>
      </c>
      <c r="AG15" s="128">
        <f t="shared" si="9"/>
        <v>34.5</v>
      </c>
      <c r="AH15" s="91">
        <f t="shared" si="10"/>
        <v>30.887096774193555</v>
      </c>
    </row>
    <row r="16" spans="1:36" x14ac:dyDescent="0.2">
      <c r="A16" s="58" t="s">
        <v>168</v>
      </c>
      <c r="B16" s="11" t="str">
        <f>[12]Março!$C$5</f>
        <v>*</v>
      </c>
      <c r="C16" s="11" t="str">
        <f>[12]Março!$C$6</f>
        <v>*</v>
      </c>
      <c r="D16" s="11" t="str">
        <f>[12]Março!$C$7</f>
        <v>*</v>
      </c>
      <c r="E16" s="11" t="str">
        <f>[12]Março!$C$8</f>
        <v>*</v>
      </c>
      <c r="F16" s="11" t="str">
        <f>[12]Março!$C$9</f>
        <v>*</v>
      </c>
      <c r="G16" s="11" t="str">
        <f>[12]Março!$C$10</f>
        <v>*</v>
      </c>
      <c r="H16" s="11" t="str">
        <f>[12]Março!$C$11</f>
        <v>*</v>
      </c>
      <c r="I16" s="11" t="str">
        <f>[12]Março!$C$12</f>
        <v>*</v>
      </c>
      <c r="J16" s="11" t="str">
        <f>[12]Março!$C$13</f>
        <v>*</v>
      </c>
      <c r="K16" s="11" t="str">
        <f>[12]Março!$C$14</f>
        <v>*</v>
      </c>
      <c r="L16" s="11" t="str">
        <f>[12]Março!$C$15</f>
        <v>*</v>
      </c>
      <c r="M16" s="11" t="str">
        <f>[12]Março!$C$16</f>
        <v>*</v>
      </c>
      <c r="N16" s="11" t="str">
        <f>[12]Março!$C$17</f>
        <v>*</v>
      </c>
      <c r="O16" s="11" t="str">
        <f>[12]Março!$C$18</f>
        <v>*</v>
      </c>
      <c r="P16" s="11" t="str">
        <f>[12]Março!$C$19</f>
        <v>*</v>
      </c>
      <c r="Q16" s="11" t="str">
        <f>[12]Março!$C$20</f>
        <v>*</v>
      </c>
      <c r="R16" s="11" t="str">
        <f>[12]Março!$C$21</f>
        <v>*</v>
      </c>
      <c r="S16" s="11" t="str">
        <f>[12]Março!$C$22</f>
        <v>*</v>
      </c>
      <c r="T16" s="11" t="str">
        <f>[12]Março!$C$23</f>
        <v>*</v>
      </c>
      <c r="U16" s="11" t="str">
        <f>[12]Março!$C$24</f>
        <v>*</v>
      </c>
      <c r="V16" s="11" t="str">
        <f>[12]Março!$C$25</f>
        <v>*</v>
      </c>
      <c r="W16" s="11" t="str">
        <f>[12]Março!$C$26</f>
        <v>*</v>
      </c>
      <c r="X16" s="11" t="str">
        <f>[12]Março!$C$27</f>
        <v>*</v>
      </c>
      <c r="Y16" s="11" t="str">
        <f>[12]Março!$C$28</f>
        <v>*</v>
      </c>
      <c r="Z16" s="11" t="str">
        <f>[12]Março!$C$29</f>
        <v>*</v>
      </c>
      <c r="AA16" s="11" t="str">
        <f>[12]Março!$C$30</f>
        <v>*</v>
      </c>
      <c r="AB16" s="11" t="str">
        <f>[12]Março!$C$31</f>
        <v>*</v>
      </c>
      <c r="AC16" s="11" t="str">
        <f>[12]Março!$C$32</f>
        <v>*</v>
      </c>
      <c r="AD16" s="11" t="str">
        <f>[12]Março!$C$33</f>
        <v>*</v>
      </c>
      <c r="AE16" s="11" t="str">
        <f>[12]Março!$C$34</f>
        <v>*</v>
      </c>
      <c r="AF16" s="11" t="str">
        <f>[12]Março!$C$35</f>
        <v>*</v>
      </c>
      <c r="AG16" s="134" t="s">
        <v>226</v>
      </c>
      <c r="AH16" s="108" t="s">
        <v>226</v>
      </c>
      <c r="AJ16" s="12" t="s">
        <v>47</v>
      </c>
    </row>
    <row r="17" spans="1:39" x14ac:dyDescent="0.2">
      <c r="A17" s="58" t="s">
        <v>2</v>
      </c>
      <c r="B17" s="11">
        <f>[13]Março!$C$5</f>
        <v>31.1</v>
      </c>
      <c r="C17" s="11">
        <f>[13]Março!$C$6</f>
        <v>32.4</v>
      </c>
      <c r="D17" s="11">
        <f>[13]Março!$C$7</f>
        <v>32.9</v>
      </c>
      <c r="E17" s="11">
        <f>[13]Março!$C$8</f>
        <v>32.6</v>
      </c>
      <c r="F17" s="11">
        <f>[13]Março!$C$9</f>
        <v>31.7</v>
      </c>
      <c r="G17" s="11">
        <f>[13]Março!$C$10</f>
        <v>30.6</v>
      </c>
      <c r="H17" s="11">
        <f>[13]Março!$C$11</f>
        <v>31.5</v>
      </c>
      <c r="I17" s="11">
        <f>[13]Março!$C$12</f>
        <v>31.2</v>
      </c>
      <c r="J17" s="11">
        <f>[13]Março!$C$13</f>
        <v>28.3</v>
      </c>
      <c r="K17" s="11">
        <f>[13]Março!$C$14</f>
        <v>31.1</v>
      </c>
      <c r="L17" s="11">
        <f>[13]Março!$C$15</f>
        <v>31.8</v>
      </c>
      <c r="M17" s="11">
        <f>[13]Março!$C$16</f>
        <v>30</v>
      </c>
      <c r="N17" s="11">
        <f>[13]Março!$C$17</f>
        <v>29.3</v>
      </c>
      <c r="O17" s="11">
        <f>[13]Março!$C$18</f>
        <v>29.7</v>
      </c>
      <c r="P17" s="11">
        <f>[13]Março!$C$19</f>
        <v>27.4</v>
      </c>
      <c r="Q17" s="11">
        <f>[13]Março!$C$20</f>
        <v>30.8</v>
      </c>
      <c r="R17" s="11">
        <f>[13]Março!$C$21</f>
        <v>29.9</v>
      </c>
      <c r="S17" s="11">
        <f>[13]Março!$C$22</f>
        <v>30.9</v>
      </c>
      <c r="T17" s="11">
        <f>[13]Março!$C$23</f>
        <v>31</v>
      </c>
      <c r="U17" s="11">
        <f>[13]Março!$C$24</f>
        <v>30.4</v>
      </c>
      <c r="V17" s="11">
        <f>[13]Março!$C$25</f>
        <v>26.1</v>
      </c>
      <c r="W17" s="11">
        <f>[13]Março!$C$26</f>
        <v>30.3</v>
      </c>
      <c r="X17" s="11">
        <f>[13]Março!$C$27</f>
        <v>32</v>
      </c>
      <c r="Y17" s="11">
        <f>[13]Março!$C$28</f>
        <v>32.299999999999997</v>
      </c>
      <c r="Z17" s="11">
        <f>[13]Março!$C$29</f>
        <v>32.799999999999997</v>
      </c>
      <c r="AA17" s="11">
        <f>[13]Março!$C$30</f>
        <v>32.799999999999997</v>
      </c>
      <c r="AB17" s="11">
        <f>[13]Março!$C$31</f>
        <v>33</v>
      </c>
      <c r="AC17" s="11">
        <f>[13]Março!$C$32</f>
        <v>32.700000000000003</v>
      </c>
      <c r="AD17" s="11">
        <f>[13]Março!$C$33</f>
        <v>32.6</v>
      </c>
      <c r="AE17" s="11">
        <f>[13]Março!$C$34</f>
        <v>33</v>
      </c>
      <c r="AF17" s="11">
        <f>[13]Março!$C$35</f>
        <v>32.1</v>
      </c>
      <c r="AG17" s="128">
        <f t="shared" ref="AG17:AG23" si="11">MAX(B17:AF17)</f>
        <v>33</v>
      </c>
      <c r="AH17" s="91">
        <f t="shared" ref="AH17:AH23" si="12">AVERAGE(B17:AF17)</f>
        <v>31.106451612903221</v>
      </c>
      <c r="AJ17" s="12" t="s">
        <v>47</v>
      </c>
      <c r="AK17" t="s">
        <v>47</v>
      </c>
    </row>
    <row r="18" spans="1:39" x14ac:dyDescent="0.2">
      <c r="A18" s="58" t="s">
        <v>3</v>
      </c>
      <c r="B18" s="11">
        <f>[14]Março!$C$5</f>
        <v>31</v>
      </c>
      <c r="C18" s="11">
        <f>[14]Março!$C$6</f>
        <v>28.9</v>
      </c>
      <c r="D18" s="11">
        <f>[14]Março!$C$7</f>
        <v>30.5</v>
      </c>
      <c r="E18" s="11">
        <f>[14]Março!$C$8</f>
        <v>30.8</v>
      </c>
      <c r="F18" s="11">
        <f>[14]Março!$C$9</f>
        <v>32.1</v>
      </c>
      <c r="G18" s="11">
        <f>[14]Março!$C$10</f>
        <v>33.5</v>
      </c>
      <c r="H18" s="11">
        <f>[14]Março!$C$11</f>
        <v>33.1</v>
      </c>
      <c r="I18" s="11">
        <f>[14]Março!$C$12</f>
        <v>34.200000000000003</v>
      </c>
      <c r="J18" s="11">
        <f>[14]Março!$C$13</f>
        <v>34.5</v>
      </c>
      <c r="K18" s="11">
        <f>[14]Março!$C$14</f>
        <v>32.9</v>
      </c>
      <c r="L18" s="11">
        <f>[14]Março!$C$15</f>
        <v>32.6</v>
      </c>
      <c r="M18" s="11">
        <f>[14]Março!$C$16</f>
        <v>34.200000000000003</v>
      </c>
      <c r="N18" s="11">
        <f>[14]Março!$C$17</f>
        <v>32.5</v>
      </c>
      <c r="O18" s="11">
        <f>[14]Março!$C$18</f>
        <v>30.3</v>
      </c>
      <c r="P18" s="11">
        <f>[14]Março!$C$19</f>
        <v>33.5</v>
      </c>
      <c r="Q18" s="11">
        <f>[14]Março!$C$20</f>
        <v>33.1</v>
      </c>
      <c r="R18" s="11">
        <f>[14]Março!$C$21</f>
        <v>34.299999999999997</v>
      </c>
      <c r="S18" s="11">
        <f>[14]Março!$C$22</f>
        <v>33.200000000000003</v>
      </c>
      <c r="T18" s="11">
        <f>[14]Março!$C$23</f>
        <v>32.4</v>
      </c>
      <c r="U18" s="11">
        <f>[14]Março!$C$24</f>
        <v>33.1</v>
      </c>
      <c r="V18" s="11">
        <f>[14]Março!$C$25</f>
        <v>27.7</v>
      </c>
      <c r="W18" s="11">
        <f>[14]Março!$C$26</f>
        <v>26.8</v>
      </c>
      <c r="X18" s="11">
        <f>[14]Março!$C$27</f>
        <v>31.8</v>
      </c>
      <c r="Y18" s="11">
        <f>[14]Março!$C$28</f>
        <v>32.700000000000003</v>
      </c>
      <c r="Z18" s="11">
        <f>[14]Março!$C$29</f>
        <v>32.700000000000003</v>
      </c>
      <c r="AA18" s="11">
        <f>[14]Março!$C$30</f>
        <v>33.799999999999997</v>
      </c>
      <c r="AB18" s="11">
        <f>[14]Março!$C$31</f>
        <v>32.6</v>
      </c>
      <c r="AC18" s="11">
        <f>[14]Março!$C$32</f>
        <v>31.8</v>
      </c>
      <c r="AD18" s="11">
        <f>[14]Março!$C$33</f>
        <v>32.700000000000003</v>
      </c>
      <c r="AE18" s="11">
        <f>[14]Março!$C$34</f>
        <v>33.200000000000003</v>
      </c>
      <c r="AF18" s="11">
        <f>[14]Março!$C$35</f>
        <v>33.6</v>
      </c>
      <c r="AG18" s="128">
        <f t="shared" si="11"/>
        <v>34.5</v>
      </c>
      <c r="AH18" s="91">
        <f t="shared" si="12"/>
        <v>32.261290322580649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[15]Março!$C$5</f>
        <v>26.3</v>
      </c>
      <c r="C19" s="11">
        <f>[15]Março!$C$6</f>
        <v>29.5</v>
      </c>
      <c r="D19" s="11">
        <f>[15]Março!$C$7</f>
        <v>29.2</v>
      </c>
      <c r="E19" s="11">
        <f>[15]Março!$C$8</f>
        <v>30.2</v>
      </c>
      <c r="F19" s="11">
        <f>[15]Março!$C$9</f>
        <v>30.2</v>
      </c>
      <c r="G19" s="11">
        <f>[15]Março!$C$10</f>
        <v>30.3</v>
      </c>
      <c r="H19" s="11">
        <f>[15]Março!$C$11</f>
        <v>29.9</v>
      </c>
      <c r="I19" s="11">
        <f>[15]Março!$C$12</f>
        <v>31.4</v>
      </c>
      <c r="J19" s="11">
        <f>[15]Março!$C$13</f>
        <v>31.4</v>
      </c>
      <c r="K19" s="11">
        <f>[15]Março!$C$14</f>
        <v>30</v>
      </c>
      <c r="L19" s="11">
        <f>[15]Março!$C$15</f>
        <v>30.3</v>
      </c>
      <c r="M19" s="11">
        <f>[15]Março!$C$16</f>
        <v>30.9</v>
      </c>
      <c r="N19" s="11">
        <f>[15]Março!$C$17</f>
        <v>29.7</v>
      </c>
      <c r="O19" s="11">
        <f>[15]Março!$C$18</f>
        <v>30.2</v>
      </c>
      <c r="P19" s="11">
        <f>[15]Março!$C$19</f>
        <v>29.5</v>
      </c>
      <c r="Q19" s="11">
        <f>[15]Março!$C$20</f>
        <v>31.3</v>
      </c>
      <c r="R19" s="11">
        <f>[15]Março!$C$21</f>
        <v>29</v>
      </c>
      <c r="S19" s="11">
        <f>[15]Março!$C$22</f>
        <v>30.7</v>
      </c>
      <c r="T19" s="11">
        <f>[15]Março!$C$23</f>
        <v>32.1</v>
      </c>
      <c r="U19" s="11">
        <f>[15]Março!$C$24</f>
        <v>32</v>
      </c>
      <c r="V19" s="11">
        <f>[15]Março!$C$25</f>
        <v>25.3</v>
      </c>
      <c r="W19" s="11">
        <f>[15]Março!$C$26</f>
        <v>25.1</v>
      </c>
      <c r="X19" s="11">
        <f>[15]Março!$C$27</f>
        <v>28.6</v>
      </c>
      <c r="Y19" s="11">
        <f>[15]Março!$C$28</f>
        <v>30.4</v>
      </c>
      <c r="Z19" s="11">
        <f>[15]Março!$C$29</f>
        <v>29.9</v>
      </c>
      <c r="AA19" s="11">
        <f>[15]Março!$C$30</f>
        <v>29.9</v>
      </c>
      <c r="AB19" s="11">
        <f>[15]Março!$C$31</f>
        <v>29</v>
      </c>
      <c r="AC19" s="11">
        <f>[15]Março!$C$32</f>
        <v>28.3</v>
      </c>
      <c r="AD19" s="11">
        <f>[15]Março!$C$33</f>
        <v>29.6</v>
      </c>
      <c r="AE19" s="11">
        <f>[15]Março!$C$34</f>
        <v>30.5</v>
      </c>
      <c r="AF19" s="11">
        <f>[15]Março!$C$35</f>
        <v>30.7</v>
      </c>
      <c r="AG19" s="128">
        <f t="shared" si="11"/>
        <v>32.1</v>
      </c>
      <c r="AH19" s="91">
        <f t="shared" si="12"/>
        <v>29.72258064516129</v>
      </c>
    </row>
    <row r="20" spans="1:39" x14ac:dyDescent="0.2">
      <c r="A20" s="58" t="s">
        <v>5</v>
      </c>
      <c r="B20" s="11">
        <f>[16]Março!$C$5</f>
        <v>33.799999999999997</v>
      </c>
      <c r="C20" s="11">
        <f>[16]Março!$C$6</f>
        <v>35.5</v>
      </c>
      <c r="D20" s="11">
        <f>[16]Março!$C$7</f>
        <v>34</v>
      </c>
      <c r="E20" s="11">
        <f>[16]Março!$C$8</f>
        <v>34.5</v>
      </c>
      <c r="F20" s="11">
        <f>[16]Março!$C$9</f>
        <v>33.799999999999997</v>
      </c>
      <c r="G20" s="11">
        <f>[16]Março!$C$10</f>
        <v>34.200000000000003</v>
      </c>
      <c r="H20" s="11">
        <f>[16]Março!$C$11</f>
        <v>34.1</v>
      </c>
      <c r="I20" s="11">
        <f>[16]Março!$C$12</f>
        <v>35.200000000000003</v>
      </c>
      <c r="J20" s="11">
        <f>[16]Março!$C$13</f>
        <v>32.1</v>
      </c>
      <c r="K20" s="11">
        <f>[16]Março!$C$14</f>
        <v>30</v>
      </c>
      <c r="L20" s="11">
        <f>[16]Março!$C$15</f>
        <v>33.200000000000003</v>
      </c>
      <c r="M20" s="11">
        <f>[16]Março!$C$16</f>
        <v>33.799999999999997</v>
      </c>
      <c r="N20" s="11">
        <f>[16]Março!$C$17</f>
        <v>33.5</v>
      </c>
      <c r="O20" s="11">
        <f>[16]Março!$C$18</f>
        <v>34</v>
      </c>
      <c r="P20" s="11">
        <f>[16]Março!$C$19</f>
        <v>34</v>
      </c>
      <c r="Q20" s="11">
        <f>[16]Março!$C$20</f>
        <v>32.1</v>
      </c>
      <c r="R20" s="11">
        <f>[16]Março!$C$21</f>
        <v>32.200000000000003</v>
      </c>
      <c r="S20" s="11">
        <f>[16]Março!$C$22</f>
        <v>34.4</v>
      </c>
      <c r="T20" s="11">
        <f>[16]Março!$C$23</f>
        <v>34.5</v>
      </c>
      <c r="U20" s="11">
        <f>[16]Março!$C$24</f>
        <v>33</v>
      </c>
      <c r="V20" s="11">
        <f>[16]Março!$C$25</f>
        <v>29.1</v>
      </c>
      <c r="W20" s="11">
        <f>[16]Março!$C$26</f>
        <v>31</v>
      </c>
      <c r="X20" s="11">
        <f>[16]Março!$C$27</f>
        <v>32.799999999999997</v>
      </c>
      <c r="Y20" s="11">
        <f>[16]Março!$C$28</f>
        <v>33.799999999999997</v>
      </c>
      <c r="Z20" s="11">
        <f>[16]Março!$C$29</f>
        <v>34.200000000000003</v>
      </c>
      <c r="AA20" s="11">
        <f>[16]Março!$C$30</f>
        <v>34.299999999999997</v>
      </c>
      <c r="AB20" s="11">
        <f>[16]Março!$C$31</f>
        <v>34</v>
      </c>
      <c r="AC20" s="11">
        <f>[16]Março!$C$32</f>
        <v>33.200000000000003</v>
      </c>
      <c r="AD20" s="11">
        <f>[16]Março!$C$33</f>
        <v>34.799999999999997</v>
      </c>
      <c r="AE20" s="11">
        <f>[16]Março!$C$34</f>
        <v>32.200000000000003</v>
      </c>
      <c r="AF20" s="11">
        <f>[16]Março!$C$35</f>
        <v>35</v>
      </c>
      <c r="AG20" s="128">
        <f t="shared" si="11"/>
        <v>35.5</v>
      </c>
      <c r="AH20" s="91">
        <f t="shared" si="12"/>
        <v>33.429032258064524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[17]Março!$C$5</f>
        <v>30.1</v>
      </c>
      <c r="C21" s="11">
        <f>[17]Março!$C$6</f>
        <v>28</v>
      </c>
      <c r="D21" s="11">
        <f>[17]Março!$C$7</f>
        <v>30.4</v>
      </c>
      <c r="E21" s="11">
        <f>[17]Março!$C$8</f>
        <v>31.3</v>
      </c>
      <c r="F21" s="11">
        <f>[17]Março!$C$9</f>
        <v>31.6</v>
      </c>
      <c r="G21" s="11">
        <f>[17]Março!$C$10</f>
        <v>31.9</v>
      </c>
      <c r="H21" s="11">
        <f>[17]Março!$C$11</f>
        <v>30.9</v>
      </c>
      <c r="I21" s="11">
        <f>[17]Março!$C$12</f>
        <v>32.799999999999997</v>
      </c>
      <c r="J21" s="11">
        <f>[17]Março!$C$13</f>
        <v>31.7</v>
      </c>
      <c r="K21" s="11">
        <f>[17]Março!$C$14</f>
        <v>31.4</v>
      </c>
      <c r="L21" s="11">
        <f>[17]Março!$C$15</f>
        <v>31.4</v>
      </c>
      <c r="M21" s="11">
        <f>[17]Março!$C$16</f>
        <v>32.299999999999997</v>
      </c>
      <c r="N21" s="11">
        <f>[17]Março!$C$17</f>
        <v>31.5</v>
      </c>
      <c r="O21" s="11">
        <f>[17]Março!$C$18</f>
        <v>31.2</v>
      </c>
      <c r="P21" s="11">
        <f>[17]Março!$C$19</f>
        <v>31.5</v>
      </c>
      <c r="Q21" s="11">
        <f>[17]Março!$C$20</f>
        <v>32.5</v>
      </c>
      <c r="R21" s="11">
        <f>[17]Março!$C$21</f>
        <v>31.4</v>
      </c>
      <c r="S21" s="11">
        <f>[17]Março!$C$22</f>
        <v>31.6</v>
      </c>
      <c r="T21" s="11">
        <f>[17]Março!$C$23</f>
        <v>32.200000000000003</v>
      </c>
      <c r="U21" s="11">
        <f>[17]Março!$C$24</f>
        <v>32.1</v>
      </c>
      <c r="V21" s="11">
        <f>[17]Março!$C$25</f>
        <v>26</v>
      </c>
      <c r="W21" s="11">
        <f>[17]Março!$C$26</f>
        <v>28.1</v>
      </c>
      <c r="X21" s="11">
        <f>[17]Março!$C$27</f>
        <v>30.7</v>
      </c>
      <c r="Y21" s="11">
        <f>[17]Março!$C$28</f>
        <v>32.6</v>
      </c>
      <c r="Z21" s="11">
        <f>[17]Março!$C$29</f>
        <v>31.9</v>
      </c>
      <c r="AA21" s="11">
        <f>[17]Março!$C$30</f>
        <v>32</v>
      </c>
      <c r="AB21" s="11">
        <f>[17]Março!$C$31</f>
        <v>31.5</v>
      </c>
      <c r="AC21" s="11">
        <f>[17]Março!$C$32</f>
        <v>30.7</v>
      </c>
      <c r="AD21" s="11">
        <f>[17]Março!$C$33</f>
        <v>31.7</v>
      </c>
      <c r="AE21" s="11">
        <f>[17]Março!$C$34</f>
        <v>32.200000000000003</v>
      </c>
      <c r="AF21" s="11">
        <f>[17]Março!$C$35</f>
        <v>33.1</v>
      </c>
      <c r="AG21" s="128">
        <f>MAX(B21:AF21)</f>
        <v>33.1</v>
      </c>
      <c r="AH21" s="91">
        <f>AVERAGE(B21:AF21)</f>
        <v>31.235483870967752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[18]Março!$C$5</f>
        <v>30.7</v>
      </c>
      <c r="C22" s="11">
        <f>[18]Março!$C$6</f>
        <v>32.1</v>
      </c>
      <c r="D22" s="11">
        <f>[18]Março!$C$7</f>
        <v>32.5</v>
      </c>
      <c r="E22" s="11">
        <f>[18]Março!$C$8</f>
        <v>31.9</v>
      </c>
      <c r="F22" s="11">
        <f>[18]Março!$C$9</f>
        <v>31</v>
      </c>
      <c r="G22" s="11">
        <f>[18]Março!$C$10</f>
        <v>31.2</v>
      </c>
      <c r="H22" s="11">
        <f>[18]Março!$C$11</f>
        <v>33.1</v>
      </c>
      <c r="I22" s="11">
        <f>[18]Março!$C$12</f>
        <v>34.5</v>
      </c>
      <c r="J22" s="11">
        <f>[18]Março!$C$13</f>
        <v>32.5</v>
      </c>
      <c r="K22" s="11">
        <f>[18]Março!$C$14</f>
        <v>30</v>
      </c>
      <c r="L22" s="11">
        <f>[18]Março!$C$15</f>
        <v>33.4</v>
      </c>
      <c r="M22" s="11">
        <f>[18]Março!$C$16</f>
        <v>33.700000000000003</v>
      </c>
      <c r="N22" s="11">
        <f>[18]Março!$C$17</f>
        <v>32.5</v>
      </c>
      <c r="O22" s="11">
        <f>[18]Março!$C$18</f>
        <v>31.9</v>
      </c>
      <c r="P22" s="11">
        <f>[18]Março!$C$19</f>
        <v>31.4</v>
      </c>
      <c r="Q22" s="11">
        <f>[18]Março!$C$20</f>
        <v>33.1</v>
      </c>
      <c r="R22" s="11">
        <f>[18]Março!$C$21</f>
        <v>32.799999999999997</v>
      </c>
      <c r="S22" s="11">
        <f>[18]Março!$C$22</f>
        <v>33.5</v>
      </c>
      <c r="T22" s="11">
        <f>[18]Março!$C$23</f>
        <v>34.700000000000003</v>
      </c>
      <c r="U22" s="11">
        <f>[18]Março!$C$24</f>
        <v>33.4</v>
      </c>
      <c r="V22" s="11">
        <f>[18]Março!$C$25</f>
        <v>28.7</v>
      </c>
      <c r="W22" s="11">
        <f>[18]Março!$C$26</f>
        <v>31.8</v>
      </c>
      <c r="X22" s="11">
        <f>[18]Março!$C$27</f>
        <v>32.799999999999997</v>
      </c>
      <c r="Y22" s="11">
        <f>[18]Março!$C$28</f>
        <v>34.299999999999997</v>
      </c>
      <c r="Z22" s="11">
        <f>[18]Março!$C$29</f>
        <v>34.799999999999997</v>
      </c>
      <c r="AA22" s="11">
        <f>[18]Março!$C$30</f>
        <v>35.4</v>
      </c>
      <c r="AB22" s="11">
        <f>[18]Março!$C$31</f>
        <v>33.700000000000003</v>
      </c>
      <c r="AC22" s="11">
        <f>[18]Março!$C$32</f>
        <v>32.6</v>
      </c>
      <c r="AD22" s="11">
        <f>[18]Março!$C$33</f>
        <v>34.700000000000003</v>
      </c>
      <c r="AE22" s="11">
        <f>[18]Março!$C$34</f>
        <v>34.299999999999997</v>
      </c>
      <c r="AF22" s="11">
        <f>[18]Março!$C$35</f>
        <v>34.4</v>
      </c>
      <c r="AG22" s="128">
        <f t="shared" si="11"/>
        <v>35.4</v>
      </c>
      <c r="AH22" s="91">
        <f t="shared" si="12"/>
        <v>32.819354838709671</v>
      </c>
      <c r="AJ22" t="s">
        <v>47</v>
      </c>
    </row>
    <row r="23" spans="1:39" x14ac:dyDescent="0.2">
      <c r="A23" s="58" t="s">
        <v>7</v>
      </c>
      <c r="B23" s="11">
        <f>[19]Março!$C$5</f>
        <v>32.9</v>
      </c>
      <c r="C23" s="11">
        <f>[19]Março!$C$6</f>
        <v>33.4</v>
      </c>
      <c r="D23" s="11">
        <f>[19]Março!$C$7</f>
        <v>33.799999999999997</v>
      </c>
      <c r="E23" s="11">
        <f>[19]Março!$C$8</f>
        <v>33.799999999999997</v>
      </c>
      <c r="F23" s="11">
        <f>[19]Março!$C$9</f>
        <v>33.9</v>
      </c>
      <c r="G23" s="11">
        <f>[19]Março!$C$10</f>
        <v>33.9</v>
      </c>
      <c r="H23" s="11">
        <f>[19]Março!$C$11</f>
        <v>35.1</v>
      </c>
      <c r="I23" s="11">
        <f>[19]Março!$C$12</f>
        <v>34.799999999999997</v>
      </c>
      <c r="J23" s="11">
        <f>[19]Março!$C$13</f>
        <v>29.9</v>
      </c>
      <c r="K23" s="11">
        <f>[19]Março!$C$14</f>
        <v>31</v>
      </c>
      <c r="L23" s="11">
        <f>[19]Março!$C$15</f>
        <v>28.5</v>
      </c>
      <c r="M23" s="11">
        <f>[19]Março!$C$16</f>
        <v>28</v>
      </c>
      <c r="N23" s="11">
        <f>[19]Março!$C$17</f>
        <v>28.5</v>
      </c>
      <c r="O23" s="11">
        <f>[19]Março!$C$18</f>
        <v>30.8</v>
      </c>
      <c r="P23" s="11">
        <f>[19]Março!$C$19</f>
        <v>28.4</v>
      </c>
      <c r="Q23" s="11">
        <f>[19]Março!$C$20</f>
        <v>25.1</v>
      </c>
      <c r="R23" s="11">
        <f>[19]Março!$C$21</f>
        <v>26.1</v>
      </c>
      <c r="S23" s="11">
        <f>[19]Março!$C$22</f>
        <v>27</v>
      </c>
      <c r="T23" s="11">
        <f>[19]Março!$C$23</f>
        <v>29.4</v>
      </c>
      <c r="U23" s="11">
        <f>[19]Março!$C$24</f>
        <v>23.4</v>
      </c>
      <c r="V23" s="11">
        <f>[19]Março!$C$25</f>
        <v>26</v>
      </c>
      <c r="W23" s="11">
        <f>[19]Março!$C$26</f>
        <v>28.8</v>
      </c>
      <c r="X23" s="11">
        <f>[19]Março!$C$27</f>
        <v>30.4</v>
      </c>
      <c r="Y23" s="11">
        <f>[19]Março!$C$28</f>
        <v>31.5</v>
      </c>
      <c r="Z23" s="11">
        <f>[19]Março!$C$29</f>
        <v>32.200000000000003</v>
      </c>
      <c r="AA23" s="11">
        <f>[19]Março!$C$30</f>
        <v>32.200000000000003</v>
      </c>
      <c r="AB23" s="11">
        <f>[19]Março!$C$31</f>
        <v>31.8</v>
      </c>
      <c r="AC23" s="11">
        <f>[19]Março!$C$32</f>
        <v>31.5</v>
      </c>
      <c r="AD23" s="11">
        <f>[19]Março!$C$33</f>
        <v>31</v>
      </c>
      <c r="AE23" s="11">
        <f>[19]Março!$C$34</f>
        <v>31.7</v>
      </c>
      <c r="AF23" s="11">
        <f>[19]Março!$C$35</f>
        <v>29.5</v>
      </c>
      <c r="AG23" s="128">
        <f t="shared" si="11"/>
        <v>35.1</v>
      </c>
      <c r="AH23" s="91">
        <f t="shared" si="12"/>
        <v>30.461290322580645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[20]Março!$C$5</f>
        <v>*</v>
      </c>
      <c r="C24" s="11" t="str">
        <f>[20]Março!$C$6</f>
        <v>*</v>
      </c>
      <c r="D24" s="11" t="str">
        <f>[20]Março!$C$7</f>
        <v>*</v>
      </c>
      <c r="E24" s="11" t="str">
        <f>[20]Março!$C$8</f>
        <v>*</v>
      </c>
      <c r="F24" s="11" t="str">
        <f>[20]Março!$C$9</f>
        <v>*</v>
      </c>
      <c r="G24" s="11" t="str">
        <f>[20]Março!$C$10</f>
        <v>*</v>
      </c>
      <c r="H24" s="11" t="str">
        <f>[20]Março!$C$11</f>
        <v>*</v>
      </c>
      <c r="I24" s="11" t="str">
        <f>[20]Março!$C$12</f>
        <v>*</v>
      </c>
      <c r="J24" s="11" t="str">
        <f>[20]Março!$C$13</f>
        <v>*</v>
      </c>
      <c r="K24" s="11" t="str">
        <f>[20]Março!$C$14</f>
        <v>*</v>
      </c>
      <c r="L24" s="11" t="str">
        <f>[20]Março!$C$15</f>
        <v>*</v>
      </c>
      <c r="M24" s="11" t="str">
        <f>[20]Março!$C$16</f>
        <v>*</v>
      </c>
      <c r="N24" s="11" t="str">
        <f>[20]Março!$C$17</f>
        <v>*</v>
      </c>
      <c r="O24" s="11" t="str">
        <f>[20]Março!$C$18</f>
        <v>*</v>
      </c>
      <c r="P24" s="11" t="str">
        <f>[20]Março!$C$19</f>
        <v>*</v>
      </c>
      <c r="Q24" s="11" t="str">
        <f>[20]Março!$C$20</f>
        <v>*</v>
      </c>
      <c r="R24" s="11" t="str">
        <f>[20]Março!$C$21</f>
        <v>*</v>
      </c>
      <c r="S24" s="11" t="str">
        <f>[20]Março!$C$22</f>
        <v>*</v>
      </c>
      <c r="T24" s="11" t="str">
        <f>[20]Março!$C$23</f>
        <v>*</v>
      </c>
      <c r="U24" s="11" t="str">
        <f>[20]Março!$C$24</f>
        <v>*</v>
      </c>
      <c r="V24" s="11" t="str">
        <f>[20]Março!$C$25</f>
        <v>*</v>
      </c>
      <c r="W24" s="11" t="str">
        <f>[20]Março!$C$26</f>
        <v>*</v>
      </c>
      <c r="X24" s="11" t="str">
        <f>[20]Março!$C$27</f>
        <v>*</v>
      </c>
      <c r="Y24" s="11" t="str">
        <f>[20]Março!$C$28</f>
        <v>*</v>
      </c>
      <c r="Z24" s="11" t="str">
        <f>[20]Março!$C$29</f>
        <v>*</v>
      </c>
      <c r="AA24" s="11" t="str">
        <f>[20]Março!$C$30</f>
        <v>*</v>
      </c>
      <c r="AB24" s="11" t="str">
        <f>[20]Março!$C$31</f>
        <v>*</v>
      </c>
      <c r="AC24" s="11" t="str">
        <f>[20]Março!$C$32</f>
        <v>*</v>
      </c>
      <c r="AD24" s="11" t="str">
        <f>[20]Março!$C$33</f>
        <v>*</v>
      </c>
      <c r="AE24" s="11" t="str">
        <f>[20]Março!$C$34</f>
        <v>*</v>
      </c>
      <c r="AF24" s="11" t="str">
        <f>[20]Março!$C$35</f>
        <v>*</v>
      </c>
      <c r="AG24" s="128" t="s">
        <v>226</v>
      </c>
      <c r="AH24" s="91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[21]Março!$C$5</f>
        <v>33</v>
      </c>
      <c r="C25" s="11">
        <f>[21]Março!$C$6</f>
        <v>34.1</v>
      </c>
      <c r="D25" s="11">
        <f>[21]Março!$C$7</f>
        <v>34.5</v>
      </c>
      <c r="E25" s="11">
        <f>[21]Março!$C$8</f>
        <v>35.299999999999997</v>
      </c>
      <c r="F25" s="11">
        <f>[21]Março!$C$9</f>
        <v>35.1</v>
      </c>
      <c r="G25" s="11">
        <f>[21]Março!$C$10</f>
        <v>35.299999999999997</v>
      </c>
      <c r="H25" s="11">
        <f>[21]Março!$C$11</f>
        <v>34.5</v>
      </c>
      <c r="I25" s="11">
        <f>[21]Março!$C$12</f>
        <v>35.5</v>
      </c>
      <c r="J25" s="11">
        <f>[21]Março!$C$13</f>
        <v>30.2</v>
      </c>
      <c r="K25" s="11">
        <f>[21]Março!$C$14</f>
        <v>29.8</v>
      </c>
      <c r="L25" s="11">
        <f>[21]Março!$C$15</f>
        <v>30.5</v>
      </c>
      <c r="M25" s="11">
        <f>[21]Março!$C$16</f>
        <v>29.9</v>
      </c>
      <c r="N25" s="11">
        <f>[21]Março!$C$17</f>
        <v>28.1</v>
      </c>
      <c r="O25" s="11">
        <f>[21]Março!$C$18</f>
        <v>29.3</v>
      </c>
      <c r="P25" s="11">
        <f>[21]Março!$C$19</f>
        <v>29.3</v>
      </c>
      <c r="Q25" s="11">
        <f>[21]Março!$C$20</f>
        <v>26.6</v>
      </c>
      <c r="R25" s="11">
        <f>[21]Março!$C$21</f>
        <v>25</v>
      </c>
      <c r="S25" s="11">
        <f>[21]Março!$C$22</f>
        <v>30.7</v>
      </c>
      <c r="T25" s="11">
        <f>[21]Março!$C$23</f>
        <v>27.7</v>
      </c>
      <c r="U25" s="11">
        <f>[21]Março!$C$24</f>
        <v>24.1</v>
      </c>
      <c r="V25" s="11">
        <f>[21]Março!$C$25</f>
        <v>27.9</v>
      </c>
      <c r="W25" s="11">
        <f>[21]Março!$C$26</f>
        <v>29.7</v>
      </c>
      <c r="X25" s="11">
        <f>[21]Março!$C$27</f>
        <v>31.8</v>
      </c>
      <c r="Y25" s="11">
        <f>[21]Março!$C$28</f>
        <v>32.799999999999997</v>
      </c>
      <c r="Z25" s="11">
        <f>[21]Março!$C$29</f>
        <v>31.6</v>
      </c>
      <c r="AA25" s="11">
        <f>[21]Março!$C$30</f>
        <v>31.4</v>
      </c>
      <c r="AB25" s="11">
        <f>[21]Março!$C$31</f>
        <v>32</v>
      </c>
      <c r="AC25" s="11">
        <f>[21]Março!$C$32</f>
        <v>33.200000000000003</v>
      </c>
      <c r="AD25" s="11">
        <f>[21]Março!$C$33</f>
        <v>31.7</v>
      </c>
      <c r="AE25" s="11">
        <f>[21]Março!$C$34</f>
        <v>31.7</v>
      </c>
      <c r="AF25" s="11">
        <f>[21]Março!$C$35</f>
        <v>29.5</v>
      </c>
      <c r="AG25" s="128">
        <f t="shared" ref="AG25:AG26" si="13">MAX(B25:AF25)</f>
        <v>35.5</v>
      </c>
      <c r="AH25" s="91">
        <f t="shared" ref="AH25:AH26" si="14">AVERAGE(B25:AF25)</f>
        <v>31.025806451612908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[22]Março!$C$5</f>
        <v>34.1</v>
      </c>
      <c r="C26" s="11">
        <f>[22]Março!$C$6</f>
        <v>35.799999999999997</v>
      </c>
      <c r="D26" s="11">
        <f>[22]Março!$C$7</f>
        <v>35.299999999999997</v>
      </c>
      <c r="E26" s="11">
        <f>[22]Março!$C$8</f>
        <v>34.700000000000003</v>
      </c>
      <c r="F26" s="11">
        <f>[22]Março!$C$9</f>
        <v>35.6</v>
      </c>
      <c r="G26" s="11">
        <f>[22]Março!$C$10</f>
        <v>34.4</v>
      </c>
      <c r="H26" s="11">
        <f>[22]Março!$C$11</f>
        <v>34.700000000000003</v>
      </c>
      <c r="I26" s="11">
        <f>[22]Março!$C$12</f>
        <v>35.299999999999997</v>
      </c>
      <c r="J26" s="11">
        <f>[22]Março!$C$13</f>
        <v>32.6</v>
      </c>
      <c r="K26" s="11">
        <f>[22]Março!$C$14</f>
        <v>33.4</v>
      </c>
      <c r="L26" s="11">
        <f>[22]Março!$C$15</f>
        <v>31.7</v>
      </c>
      <c r="M26" s="11">
        <f>[22]Março!$C$16</f>
        <v>29.3</v>
      </c>
      <c r="N26" s="11">
        <f>[22]Março!$C$17</f>
        <v>29.7</v>
      </c>
      <c r="O26" s="11">
        <f>[22]Março!$C$18</f>
        <v>32.6</v>
      </c>
      <c r="P26" s="11">
        <f>[22]Março!$C$19</f>
        <v>29.1</v>
      </c>
      <c r="Q26" s="11">
        <f>[22]Março!$C$20</f>
        <v>26.6</v>
      </c>
      <c r="R26" s="11">
        <f>[22]Março!$C$21</f>
        <v>27.4</v>
      </c>
      <c r="S26" s="11">
        <f>[22]Março!$C$22</f>
        <v>26.9</v>
      </c>
      <c r="T26" s="11">
        <f>[22]Março!$C$23</f>
        <v>28</v>
      </c>
      <c r="U26" s="11">
        <f>[22]Março!$C$24</f>
        <v>24.2</v>
      </c>
      <c r="V26" s="11">
        <f>[22]Março!$C$25</f>
        <v>27.3</v>
      </c>
      <c r="W26" s="11">
        <f>[22]Março!$C$26</f>
        <v>30.8</v>
      </c>
      <c r="X26" s="11">
        <f>[22]Março!$C$27</f>
        <v>32.5</v>
      </c>
      <c r="Y26" s="11">
        <f>[22]Março!$C$28</f>
        <v>33</v>
      </c>
      <c r="Z26" s="11">
        <f>[22]Março!$C$29</f>
        <v>33.5</v>
      </c>
      <c r="AA26" s="11">
        <f>[22]Março!$C$30</f>
        <v>33.6</v>
      </c>
      <c r="AB26" s="11">
        <f>[22]Março!$C$31</f>
        <v>33.700000000000003</v>
      </c>
      <c r="AC26" s="11">
        <f>[22]Março!$C$32</f>
        <v>33</v>
      </c>
      <c r="AD26" s="11">
        <f>[22]Março!$C$33</f>
        <v>32.200000000000003</v>
      </c>
      <c r="AE26" s="11">
        <f>[22]Março!$C$34</f>
        <v>33</v>
      </c>
      <c r="AF26" s="11">
        <f>[22]Março!$C$35</f>
        <v>30.9</v>
      </c>
      <c r="AG26" s="128">
        <f t="shared" si="13"/>
        <v>35.799999999999997</v>
      </c>
      <c r="AH26" s="91">
        <f t="shared" si="14"/>
        <v>31.770967741935486</v>
      </c>
      <c r="AJ26" t="s">
        <v>47</v>
      </c>
      <c r="AL26" t="s">
        <v>47</v>
      </c>
    </row>
    <row r="27" spans="1:39" x14ac:dyDescent="0.2">
      <c r="A27" s="58" t="s">
        <v>8</v>
      </c>
      <c r="B27" s="11">
        <f>[23]Março!$C$5</f>
        <v>33.299999999999997</v>
      </c>
      <c r="C27" s="11">
        <f>[23]Março!$C$6</f>
        <v>34.1</v>
      </c>
      <c r="D27" s="11">
        <f>[23]Março!$C$7</f>
        <v>34.1</v>
      </c>
      <c r="E27" s="11">
        <f>[23]Março!$C$8</f>
        <v>33.200000000000003</v>
      </c>
      <c r="F27" s="11">
        <f>[23]Março!$C$9</f>
        <v>32.9</v>
      </c>
      <c r="G27" s="11">
        <f>[23]Março!$C$10</f>
        <v>33.200000000000003</v>
      </c>
      <c r="H27" s="11">
        <f>[23]Março!$C$11</f>
        <v>33.700000000000003</v>
      </c>
      <c r="I27" s="11">
        <f>[23]Março!$C$12</f>
        <v>34.4</v>
      </c>
      <c r="J27" s="11">
        <f>[23]Março!$C$13</f>
        <v>29.1</v>
      </c>
      <c r="K27" s="11">
        <f>[23]Março!$C$14</f>
        <v>31.5</v>
      </c>
      <c r="L27" s="11">
        <f>[23]Março!$C$15</f>
        <v>30.3</v>
      </c>
      <c r="M27" s="11">
        <f>[23]Março!$C$16</f>
        <v>29.8</v>
      </c>
      <c r="N27" s="11">
        <f>[23]Março!$C$17</f>
        <v>25.5</v>
      </c>
      <c r="O27" s="11">
        <f>[23]Março!$C$18</f>
        <v>27.2</v>
      </c>
      <c r="P27" s="11">
        <f>[23]Março!$C$19</f>
        <v>29.6</v>
      </c>
      <c r="Q27" s="11">
        <f>[23]Março!$C$20</f>
        <v>26.4</v>
      </c>
      <c r="R27" s="11">
        <f>[23]Março!$C$21</f>
        <v>24.8</v>
      </c>
      <c r="S27" s="11">
        <f>[23]Março!$C$22</f>
        <v>29.8</v>
      </c>
      <c r="T27" s="11">
        <f>[23]Março!$C$23</f>
        <v>26.8</v>
      </c>
      <c r="U27" s="11">
        <f>[23]Março!$C$24</f>
        <v>23.5</v>
      </c>
      <c r="V27" s="11">
        <f>[23]Março!$C$25</f>
        <v>29.3</v>
      </c>
      <c r="W27" s="11">
        <f>[23]Março!$C$26</f>
        <v>29.4</v>
      </c>
      <c r="X27" s="11">
        <f>[23]Março!$C$27</f>
        <v>30.9</v>
      </c>
      <c r="Y27" s="11">
        <f>[23]Março!$C$28</f>
        <v>32.700000000000003</v>
      </c>
      <c r="Z27" s="11">
        <f>[23]Março!$C$29</f>
        <v>32.5</v>
      </c>
      <c r="AA27" s="11">
        <f>[23]Março!$C$30</f>
        <v>33</v>
      </c>
      <c r="AB27" s="11">
        <f>[23]Março!$C$31</f>
        <v>32.299999999999997</v>
      </c>
      <c r="AC27" s="11">
        <f>[23]Março!$C$32</f>
        <v>31.5</v>
      </c>
      <c r="AD27" s="11">
        <f>[23]Março!$C$33</f>
        <v>30.6</v>
      </c>
      <c r="AE27" s="11">
        <f>[23]Março!$C$34</f>
        <v>30.7</v>
      </c>
      <c r="AF27" s="11">
        <f>[23]Março!$C$35</f>
        <v>28.5</v>
      </c>
      <c r="AG27" s="128">
        <f>MAX(B27:AF27)</f>
        <v>34.4</v>
      </c>
      <c r="AH27" s="91">
        <f>AVERAGE(B27:AF27)</f>
        <v>30.470967741935482</v>
      </c>
      <c r="AJ27" t="s">
        <v>47</v>
      </c>
    </row>
    <row r="28" spans="1:39" x14ac:dyDescent="0.2">
      <c r="A28" s="58" t="s">
        <v>9</v>
      </c>
      <c r="B28" s="11">
        <f>[24]Março!$C$5</f>
        <v>32.5</v>
      </c>
      <c r="C28" s="11">
        <f>[24]Março!$C$6</f>
        <v>33.9</v>
      </c>
      <c r="D28" s="11">
        <f>[24]Março!$C$7</f>
        <v>33.9</v>
      </c>
      <c r="E28" s="11">
        <f>[24]Março!$C$8</f>
        <v>33.5</v>
      </c>
      <c r="F28" s="11">
        <f>[24]Março!$C$9</f>
        <v>34.4</v>
      </c>
      <c r="G28" s="11">
        <f>[24]Março!$C$10</f>
        <v>34.6</v>
      </c>
      <c r="H28" s="11">
        <f>[24]Março!$C$11</f>
        <v>33.1</v>
      </c>
      <c r="I28" s="11">
        <f>[24]Março!$C$12</f>
        <v>34.4</v>
      </c>
      <c r="J28" s="11">
        <f>[24]Março!$C$13</f>
        <v>31.5</v>
      </c>
      <c r="K28" s="11">
        <f>[24]Março!$C$14</f>
        <v>33</v>
      </c>
      <c r="L28" s="11">
        <f>[24]Março!$C$15</f>
        <v>31.7</v>
      </c>
      <c r="M28" s="11">
        <f>[24]Março!$C$16</f>
        <v>32.5</v>
      </c>
      <c r="N28" s="11">
        <f>[24]Março!$C$17</f>
        <v>31</v>
      </c>
      <c r="O28" s="11">
        <f>[24]Março!$C$18</f>
        <v>32</v>
      </c>
      <c r="P28" s="11">
        <f>[24]Março!$C$19</f>
        <v>28.2</v>
      </c>
      <c r="Q28" s="11">
        <f>[24]Março!$C$20</f>
        <v>27.4</v>
      </c>
      <c r="R28" s="11">
        <f>[24]Março!$C$21</f>
        <v>31.4</v>
      </c>
      <c r="S28" s="11">
        <f>[24]Março!$C$22</f>
        <v>26.1</v>
      </c>
      <c r="T28" s="11">
        <f>[24]Março!$C$23</f>
        <v>31.8</v>
      </c>
      <c r="U28" s="11">
        <f>[24]Março!$C$24</f>
        <v>24.4</v>
      </c>
      <c r="V28" s="11">
        <f>[24]Março!$C$25</f>
        <v>29.1</v>
      </c>
      <c r="W28" s="11">
        <f>[24]Março!$C$26</f>
        <v>29.3</v>
      </c>
      <c r="X28" s="11">
        <f>[24]Março!$C$27</f>
        <v>30.9</v>
      </c>
      <c r="Y28" s="11">
        <f>[24]Março!$C$28</f>
        <v>32.1</v>
      </c>
      <c r="Z28" s="11">
        <f>[24]Março!$C$29</f>
        <v>33.299999999999997</v>
      </c>
      <c r="AA28" s="11">
        <f>[24]Março!$C$30</f>
        <v>33.700000000000003</v>
      </c>
      <c r="AB28" s="11">
        <f>[24]Março!$C$31</f>
        <v>33.5</v>
      </c>
      <c r="AC28" s="11">
        <f>[24]Março!$C$32</f>
        <v>32.5</v>
      </c>
      <c r="AD28" s="11">
        <f>[24]Março!$C$33</f>
        <v>31.4</v>
      </c>
      <c r="AE28" s="11">
        <f>[24]Março!$C$34</f>
        <v>32.1</v>
      </c>
      <c r="AF28" s="11">
        <f>[24]Março!$C$35</f>
        <v>30.9</v>
      </c>
      <c r="AG28" s="128">
        <f>MAX(B28:AF28)</f>
        <v>34.6</v>
      </c>
      <c r="AH28" s="91">
        <f>AVERAGE(B28:AF28)</f>
        <v>31.616129032258062</v>
      </c>
      <c r="AL28" t="s">
        <v>47</v>
      </c>
    </row>
    <row r="29" spans="1:39" x14ac:dyDescent="0.2">
      <c r="A29" s="58" t="s">
        <v>42</v>
      </c>
      <c r="B29" s="11">
        <f>[25]Março!$C$5</f>
        <v>33.799999999999997</v>
      </c>
      <c r="C29" s="11">
        <f>[25]Março!$C$6</f>
        <v>35.1</v>
      </c>
      <c r="D29" s="11">
        <f>[25]Março!$C$7</f>
        <v>34.299999999999997</v>
      </c>
      <c r="E29" s="11">
        <f>[25]Março!$C$8</f>
        <v>34.200000000000003</v>
      </c>
      <c r="F29" s="11">
        <f>[25]Março!$C$9</f>
        <v>34.1</v>
      </c>
      <c r="G29" s="11">
        <f>[25]Março!$C$10</f>
        <v>32.799999999999997</v>
      </c>
      <c r="H29" s="11">
        <f>[25]Março!$C$11</f>
        <v>33.700000000000003</v>
      </c>
      <c r="I29" s="11">
        <f>[25]Março!$C$12</f>
        <v>34</v>
      </c>
      <c r="J29" s="11">
        <f>[25]Março!$C$13</f>
        <v>29.7</v>
      </c>
      <c r="K29" s="11">
        <f>[25]Março!$C$14</f>
        <v>29.8</v>
      </c>
      <c r="L29" s="11">
        <f>[25]Março!$C$15</f>
        <v>32.700000000000003</v>
      </c>
      <c r="M29" s="11">
        <f>[25]Março!$C$16</f>
        <v>32.700000000000003</v>
      </c>
      <c r="N29" s="11">
        <f>[25]Março!$C$17</f>
        <v>29.1</v>
      </c>
      <c r="O29" s="11">
        <f>[25]Março!$C$18</f>
        <v>31.1</v>
      </c>
      <c r="P29" s="11">
        <f>[25]Março!$C$19</f>
        <v>30.2</v>
      </c>
      <c r="Q29" s="11">
        <f>[25]Março!$C$20</f>
        <v>28.5</v>
      </c>
      <c r="R29" s="11">
        <f>[25]Março!$C$21</f>
        <v>31.3</v>
      </c>
      <c r="S29" s="11">
        <f>[25]Março!$C$22</f>
        <v>26.8</v>
      </c>
      <c r="T29" s="11">
        <f>[25]Março!$C$23</f>
        <v>30.6</v>
      </c>
      <c r="U29" s="11">
        <f>[25]Março!$C$24</f>
        <v>24.6</v>
      </c>
      <c r="V29" s="11">
        <f>[25]Março!$C$25</f>
        <v>30.1</v>
      </c>
      <c r="W29" s="11">
        <f>[25]Março!$C$26</f>
        <v>32.1</v>
      </c>
      <c r="X29" s="11">
        <f>[25]Março!$C$27</f>
        <v>33</v>
      </c>
      <c r="Y29" s="11">
        <f>[25]Março!$C$28</f>
        <v>34.5</v>
      </c>
      <c r="Z29" s="11">
        <f>[25]Março!$C$29</f>
        <v>33.9</v>
      </c>
      <c r="AA29" s="11">
        <f>[25]Março!$C$30</f>
        <v>34.299999999999997</v>
      </c>
      <c r="AB29" s="11">
        <f>[25]Março!$C$31</f>
        <v>34.4</v>
      </c>
      <c r="AC29" s="11">
        <f>[25]Março!$C$32</f>
        <v>34.700000000000003</v>
      </c>
      <c r="AD29" s="11">
        <f>[25]Março!$C$33</f>
        <v>34.1</v>
      </c>
      <c r="AE29" s="11">
        <f>[25]Março!$C$34</f>
        <v>33.6</v>
      </c>
      <c r="AF29" s="11">
        <f>[25]Março!$C$35</f>
        <v>33.299999999999997</v>
      </c>
      <c r="AG29" s="128">
        <f>MAX(B29:AF29)</f>
        <v>35.1</v>
      </c>
      <c r="AH29" s="91">
        <f>AVERAGE(B29:AF29)</f>
        <v>32.164516129032258</v>
      </c>
      <c r="AL29" t="s">
        <v>47</v>
      </c>
      <c r="AM29" t="s">
        <v>47</v>
      </c>
    </row>
    <row r="30" spans="1:39" x14ac:dyDescent="0.2">
      <c r="A30" s="58" t="s">
        <v>10</v>
      </c>
      <c r="B30" s="11">
        <f>[26]Março!$C$5</f>
        <v>33.799999999999997</v>
      </c>
      <c r="C30" s="11">
        <f>[26]Março!$C$6</f>
        <v>34.4</v>
      </c>
      <c r="D30" s="11">
        <f>[26]Março!$C$7</f>
        <v>34.700000000000003</v>
      </c>
      <c r="E30" s="11">
        <f>[26]Março!$C$8</f>
        <v>34.299999999999997</v>
      </c>
      <c r="F30" s="11">
        <f>[26]Março!$C$9</f>
        <v>34.1</v>
      </c>
      <c r="G30" s="11">
        <f>[26]Março!$C$10</f>
        <v>34.799999999999997</v>
      </c>
      <c r="H30" s="11">
        <f>[26]Março!$C$11</f>
        <v>34.799999999999997</v>
      </c>
      <c r="I30" s="11">
        <f>[26]Março!$C$12</f>
        <v>35.299999999999997</v>
      </c>
      <c r="J30" s="11">
        <f>[26]Março!$C$13</f>
        <v>29.9</v>
      </c>
      <c r="K30" s="11">
        <f>[26]Março!$C$14</f>
        <v>31.3</v>
      </c>
      <c r="L30" s="11">
        <f>[26]Março!$C$15</f>
        <v>30.7</v>
      </c>
      <c r="M30" s="11">
        <f>[26]Março!$C$16</f>
        <v>29.7</v>
      </c>
      <c r="N30" s="11">
        <f>[26]Março!$C$17</f>
        <v>30.8</v>
      </c>
      <c r="O30" s="11">
        <f>[26]Março!$C$18</f>
        <v>29.7</v>
      </c>
      <c r="P30" s="11">
        <f>[26]Março!$C$19</f>
        <v>29.4</v>
      </c>
      <c r="Q30" s="11">
        <f>[26]Março!$C$20</f>
        <v>24.4</v>
      </c>
      <c r="R30" s="11">
        <f>[26]Março!$C$21</f>
        <v>24.8</v>
      </c>
      <c r="S30" s="11">
        <f>[26]Março!$C$22</f>
        <v>29.1</v>
      </c>
      <c r="T30" s="11">
        <f>[26]Março!$C$23</f>
        <v>29</v>
      </c>
      <c r="U30" s="11">
        <f>[26]Março!$C$24</f>
        <v>23.8</v>
      </c>
      <c r="V30" s="11">
        <f>[26]Março!$C$25</f>
        <v>27.5</v>
      </c>
      <c r="W30" s="11">
        <f>[26]Março!$C$26</f>
        <v>29.2</v>
      </c>
      <c r="X30" s="11">
        <f>[26]Março!$C$27</f>
        <v>31.6</v>
      </c>
      <c r="Y30" s="11">
        <f>[26]Março!$C$28</f>
        <v>32.5</v>
      </c>
      <c r="Z30" s="11">
        <f>[26]Março!$C$29</f>
        <v>32.799999999999997</v>
      </c>
      <c r="AA30" s="11">
        <f>[26]Março!$C$30</f>
        <v>32.799999999999997</v>
      </c>
      <c r="AB30" s="11">
        <f>[26]Março!$C$31</f>
        <v>33</v>
      </c>
      <c r="AC30" s="11">
        <f>[26]Março!$C$32</f>
        <v>32.4</v>
      </c>
      <c r="AD30" s="11">
        <f>[26]Março!$C$33</f>
        <v>31.7</v>
      </c>
      <c r="AE30" s="11">
        <f>[26]Março!$C$34</f>
        <v>32.200000000000003</v>
      </c>
      <c r="AF30" s="11">
        <f>[26]Março!$C$35</f>
        <v>30.3</v>
      </c>
      <c r="AG30" s="128">
        <f t="shared" ref="AG30:AG31" si="15">MAX(B30:AF30)</f>
        <v>35.299999999999997</v>
      </c>
      <c r="AH30" s="91">
        <f t="shared" ref="AH30:AH31" si="16">AVERAGE(B30:AF30)</f>
        <v>31.122580645161285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[27]Março!$C$5</f>
        <v>33.200000000000003</v>
      </c>
      <c r="C31" s="11">
        <f>[27]Março!$C$6</f>
        <v>33.700000000000003</v>
      </c>
      <c r="D31" s="11">
        <f>[27]Março!$C$7</f>
        <v>34.700000000000003</v>
      </c>
      <c r="E31" s="11">
        <f>[27]Março!$C$8</f>
        <v>35.1</v>
      </c>
      <c r="F31" s="11">
        <f>[27]Março!$C$9</f>
        <v>35.1</v>
      </c>
      <c r="G31" s="11">
        <f>[27]Março!$C$10</f>
        <v>34.700000000000003</v>
      </c>
      <c r="H31" s="11">
        <f>[27]Março!$C$11</f>
        <v>34.700000000000003</v>
      </c>
      <c r="I31" s="11">
        <f>[27]Março!$C$12</f>
        <v>35.299999999999997</v>
      </c>
      <c r="J31" s="11">
        <f>[27]Março!$C$13</f>
        <v>30.9</v>
      </c>
      <c r="K31" s="11">
        <f>[27]Março!$C$14</f>
        <v>29.7</v>
      </c>
      <c r="L31" s="11">
        <f>[27]Março!$C$15</f>
        <v>30.1</v>
      </c>
      <c r="M31" s="11">
        <f>[27]Março!$C$16</f>
        <v>27.4</v>
      </c>
      <c r="N31" s="11">
        <f>[27]Março!$C$17</f>
        <v>27.6</v>
      </c>
      <c r="O31" s="11">
        <f>[27]Março!$C$18</f>
        <v>30.9</v>
      </c>
      <c r="P31" s="11">
        <f>[27]Março!$C$19</f>
        <v>29.5</v>
      </c>
      <c r="Q31" s="11">
        <f>[27]Março!$C$20</f>
        <v>24.1</v>
      </c>
      <c r="R31" s="11">
        <f>[27]Março!$C$21</f>
        <v>25.6</v>
      </c>
      <c r="S31" s="11">
        <f>[27]Março!$C$22</f>
        <v>28</v>
      </c>
      <c r="T31" s="11">
        <f>[27]Março!$C$23</f>
        <v>28.7</v>
      </c>
      <c r="U31" s="11">
        <f>[27]Março!$C$24</f>
        <v>24.8</v>
      </c>
      <c r="V31" s="11">
        <f>[27]Março!$C$25</f>
        <v>26.3</v>
      </c>
      <c r="W31" s="11">
        <f>[27]Março!$C$26</f>
        <v>29.3</v>
      </c>
      <c r="X31" s="11">
        <f>[27]Março!$C$27</f>
        <v>30.6</v>
      </c>
      <c r="Y31" s="11">
        <f>[27]Março!$C$28</f>
        <v>31.3</v>
      </c>
      <c r="Z31" s="11">
        <f>[27]Março!$C$29</f>
        <v>31.8</v>
      </c>
      <c r="AA31" s="11">
        <f>[27]Março!$C$30</f>
        <v>32</v>
      </c>
      <c r="AB31" s="11">
        <f>[27]Março!$C$31</f>
        <v>32.4</v>
      </c>
      <c r="AC31" s="11">
        <f>[27]Março!$C$32</f>
        <v>31.7</v>
      </c>
      <c r="AD31" s="11">
        <f>[27]Março!$C$33</f>
        <v>30.9</v>
      </c>
      <c r="AE31" s="11">
        <f>[27]Março!$C$34</f>
        <v>31.8</v>
      </c>
      <c r="AF31" s="11">
        <f>[27]Março!$C$35</f>
        <v>29.2</v>
      </c>
      <c r="AG31" s="128">
        <f t="shared" si="15"/>
        <v>35.299999999999997</v>
      </c>
      <c r="AH31" s="91">
        <f t="shared" si="16"/>
        <v>30.680645161290315</v>
      </c>
      <c r="AI31" s="12" t="s">
        <v>47</v>
      </c>
      <c r="AL31" t="s">
        <v>47</v>
      </c>
    </row>
    <row r="32" spans="1:39" x14ac:dyDescent="0.2">
      <c r="A32" s="58" t="s">
        <v>11</v>
      </c>
      <c r="B32" s="11">
        <f>[28]Março!$C$5</f>
        <v>32.299999999999997</v>
      </c>
      <c r="C32" s="11">
        <f>[28]Março!$C$6</f>
        <v>34.6</v>
      </c>
      <c r="D32" s="11">
        <f>[28]Março!$C$7</f>
        <v>34.5</v>
      </c>
      <c r="E32" s="11">
        <f>[28]Março!$C$8</f>
        <v>35.299999999999997</v>
      </c>
      <c r="F32" s="11">
        <f>[28]Março!$C$9</f>
        <v>32.200000000000003</v>
      </c>
      <c r="G32" s="11">
        <f>[28]Março!$C$10</f>
        <v>33.799999999999997</v>
      </c>
      <c r="H32" s="11">
        <f>[28]Março!$C$11</f>
        <v>33.799999999999997</v>
      </c>
      <c r="I32" s="11">
        <f>[28]Março!$C$12</f>
        <v>34.200000000000003</v>
      </c>
      <c r="J32" s="11">
        <f>[28]Março!$C$13</f>
        <v>30.6</v>
      </c>
      <c r="K32" s="11">
        <f>[28]Março!$C$14</f>
        <v>31.8</v>
      </c>
      <c r="L32" s="11">
        <f>[28]Março!$C$15</f>
        <v>32</v>
      </c>
      <c r="M32" s="11">
        <f>[28]Março!$C$16</f>
        <v>30.3</v>
      </c>
      <c r="N32" s="11">
        <f>[28]Março!$C$17</f>
        <v>30</v>
      </c>
      <c r="O32" s="11">
        <f>[28]Março!$C$18</f>
        <v>31.6</v>
      </c>
      <c r="P32" s="11">
        <f>[28]Março!$C$19</f>
        <v>28.1</v>
      </c>
      <c r="Q32" s="11">
        <f>[28]Março!$C$20</f>
        <v>28.6</v>
      </c>
      <c r="R32" s="11">
        <f>[28]Março!$C$21</f>
        <v>30.7</v>
      </c>
      <c r="S32" s="11">
        <f>[28]Março!$C$22</f>
        <v>26</v>
      </c>
      <c r="T32" s="11">
        <f>[28]Março!$C$23</f>
        <v>31.1</v>
      </c>
      <c r="U32" s="11">
        <f>[28]Março!$C$24</f>
        <v>25.4</v>
      </c>
      <c r="V32" s="11">
        <f>[28]Março!$C$25</f>
        <v>27.7</v>
      </c>
      <c r="W32" s="11">
        <f>[28]Março!$C$26</f>
        <v>29.8</v>
      </c>
      <c r="X32" s="11">
        <f>[28]Março!$C$27</f>
        <v>31.2</v>
      </c>
      <c r="Y32" s="11">
        <f>[28]Março!$C$28</f>
        <v>32</v>
      </c>
      <c r="Z32" s="11">
        <f>[28]Março!$C$29</f>
        <v>32.299999999999997</v>
      </c>
      <c r="AA32" s="11">
        <f>[28]Março!$C$30</f>
        <v>32.200000000000003</v>
      </c>
      <c r="AB32" s="11">
        <f>[28]Março!$C$31</f>
        <v>33.200000000000003</v>
      </c>
      <c r="AC32" s="11">
        <f>[28]Março!$C$32</f>
        <v>32.9</v>
      </c>
      <c r="AD32" s="11">
        <f>[28]Março!$C$33</f>
        <v>32.1</v>
      </c>
      <c r="AE32" s="11">
        <f>[28]Março!$C$34</f>
        <v>34.1</v>
      </c>
      <c r="AF32" s="11">
        <f>[28]Março!$C$35</f>
        <v>31.1</v>
      </c>
      <c r="AG32" s="128">
        <f t="shared" ref="AG32:AG35" si="17">MAX(B32:AF32)</f>
        <v>35.299999999999997</v>
      </c>
      <c r="AH32" s="91">
        <f t="shared" ref="AH32:AH35" si="18">AVERAGE(B32:AF32)</f>
        <v>31.467741935483879</v>
      </c>
      <c r="AM32" t="s">
        <v>47</v>
      </c>
    </row>
    <row r="33" spans="1:39" s="5" customFormat="1" x14ac:dyDescent="0.2">
      <c r="A33" s="58" t="s">
        <v>12</v>
      </c>
      <c r="B33" s="11">
        <f>[29]Março!$C$5</f>
        <v>33.6</v>
      </c>
      <c r="C33" s="11">
        <f>[29]Março!$C$6</f>
        <v>34.5</v>
      </c>
      <c r="D33" s="11">
        <f>[29]Março!$C$7</f>
        <v>33.9</v>
      </c>
      <c r="E33" s="11">
        <f>[29]Março!$C$8</f>
        <v>34.5</v>
      </c>
      <c r="F33" s="11">
        <f>[29]Março!$C$9</f>
        <v>33.700000000000003</v>
      </c>
      <c r="G33" s="11">
        <f>[29]Março!$C$10</f>
        <v>32.6</v>
      </c>
      <c r="H33" s="11">
        <f>[29]Março!$C$11</f>
        <v>33.799999999999997</v>
      </c>
      <c r="I33" s="11">
        <f>[29]Março!$C$12</f>
        <v>34.5</v>
      </c>
      <c r="J33" s="11">
        <f>[29]Março!$C$13</f>
        <v>28.3</v>
      </c>
      <c r="K33" s="11">
        <f>[29]Março!$C$14</f>
        <v>31.6</v>
      </c>
      <c r="L33" s="11">
        <f>[29]Março!$C$15</f>
        <v>32.5</v>
      </c>
      <c r="M33" s="11">
        <f>[29]Março!$C$16</f>
        <v>31.7</v>
      </c>
      <c r="N33" s="11">
        <f>[29]Março!$C$17</f>
        <v>30.8</v>
      </c>
      <c r="O33" s="11">
        <f>[29]Março!$C$18</f>
        <v>33.4</v>
      </c>
      <c r="P33" s="11">
        <f>[29]Março!$C$19</f>
        <v>30.1</v>
      </c>
      <c r="Q33" s="11">
        <f>[29]Março!$C$20</f>
        <v>32</v>
      </c>
      <c r="R33" s="11">
        <f>[29]Março!$C$21</f>
        <v>31</v>
      </c>
      <c r="S33" s="11">
        <f>[29]Março!$C$22</f>
        <v>30.9</v>
      </c>
      <c r="T33" s="11">
        <f>[29]Março!$C$23</f>
        <v>33.1</v>
      </c>
      <c r="U33" s="11">
        <f>[29]Março!$C$24</f>
        <v>27.6</v>
      </c>
      <c r="V33" s="11">
        <f>[29]Março!$C$25</f>
        <v>29.4</v>
      </c>
      <c r="W33" s="11">
        <f>[29]Março!$C$26</f>
        <v>31.7</v>
      </c>
      <c r="X33" s="11">
        <f>[29]Março!$C$27</f>
        <v>33</v>
      </c>
      <c r="Y33" s="11">
        <f>[29]Março!$C$28</f>
        <v>33.700000000000003</v>
      </c>
      <c r="Z33" s="11">
        <f>[29]Março!$C$29</f>
        <v>33.200000000000003</v>
      </c>
      <c r="AA33" s="11">
        <f>[29]Março!$C$30</f>
        <v>33.9</v>
      </c>
      <c r="AB33" s="11">
        <f>[29]Março!$C$31</f>
        <v>33.5</v>
      </c>
      <c r="AC33" s="11">
        <f>[29]Março!$C$32</f>
        <v>33.700000000000003</v>
      </c>
      <c r="AD33" s="11">
        <f>[29]Março!$C$33</f>
        <v>34.6</v>
      </c>
      <c r="AE33" s="11">
        <f>[29]Março!$C$34</f>
        <v>34</v>
      </c>
      <c r="AF33" s="11">
        <f>[29]Março!$C$35</f>
        <v>34.200000000000003</v>
      </c>
      <c r="AG33" s="128">
        <f t="shared" si="17"/>
        <v>34.6</v>
      </c>
      <c r="AH33" s="91">
        <f t="shared" si="18"/>
        <v>32.548387096774199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>
        <f>[30]Março!$C$5</f>
        <v>33.299999999999997</v>
      </c>
      <c r="C34" s="11">
        <f>[30]Março!$C$6</f>
        <v>33.799999999999997</v>
      </c>
      <c r="D34" s="11">
        <f>[30]Março!$C$7</f>
        <v>34.5</v>
      </c>
      <c r="E34" s="11">
        <f>[30]Março!$C$8</f>
        <v>34.700000000000003</v>
      </c>
      <c r="F34" s="11">
        <f>[30]Março!$C$9</f>
        <v>34.1</v>
      </c>
      <c r="G34" s="11">
        <f>[30]Março!$C$10</f>
        <v>33.9</v>
      </c>
      <c r="H34" s="11">
        <f>[30]Março!$C$11</f>
        <v>33.9</v>
      </c>
      <c r="I34" s="11">
        <f>[30]Março!$C$12</f>
        <v>35.1</v>
      </c>
      <c r="J34" s="11">
        <f>[30]Março!$C$13</f>
        <v>32.1</v>
      </c>
      <c r="K34" s="11">
        <f>[30]Março!$C$14</f>
        <v>32</v>
      </c>
      <c r="L34" s="11">
        <f>[30]Março!$C$15</f>
        <v>34.200000000000003</v>
      </c>
      <c r="M34" s="11">
        <f>[30]Março!$C$16</f>
        <v>32.6</v>
      </c>
      <c r="N34" s="11">
        <f>[30]Março!$C$17</f>
        <v>33.6</v>
      </c>
      <c r="O34" s="11">
        <f>[30]Março!$C$18</f>
        <v>32.700000000000003</v>
      </c>
      <c r="P34" s="11">
        <f>[30]Março!$C$19</f>
        <v>29.4</v>
      </c>
      <c r="Q34" s="11">
        <f>[30]Março!$C$20</f>
        <v>32.9</v>
      </c>
      <c r="R34" s="11">
        <f>[30]Março!$C$21</f>
        <v>32.9</v>
      </c>
      <c r="S34" s="11">
        <f>[30]Março!$C$22</f>
        <v>34.4</v>
      </c>
      <c r="T34" s="11">
        <f>[30]Março!$C$23</f>
        <v>34.200000000000003</v>
      </c>
      <c r="U34" s="11">
        <f>[30]Março!$C$24</f>
        <v>33.5</v>
      </c>
      <c r="V34" s="11">
        <f>[30]Março!$C$25</f>
        <v>29.8</v>
      </c>
      <c r="W34" s="11">
        <f>[30]Março!$C$26</f>
        <v>31</v>
      </c>
      <c r="X34" s="11">
        <f>[30]Março!$C$27</f>
        <v>33.1</v>
      </c>
      <c r="Y34" s="11">
        <f>[30]Março!$C$28</f>
        <v>34.4</v>
      </c>
      <c r="Z34" s="11">
        <f>[30]Março!$C$29</f>
        <v>35.200000000000003</v>
      </c>
      <c r="AA34" s="11">
        <f>[30]Março!$C$30</f>
        <v>34.6</v>
      </c>
      <c r="AB34" s="11">
        <f>[30]Março!$C$31</f>
        <v>33.799999999999997</v>
      </c>
      <c r="AC34" s="11">
        <f>[30]Março!$C$32</f>
        <v>32.799999999999997</v>
      </c>
      <c r="AD34" s="11">
        <f>[30]Março!$C$33</f>
        <v>34</v>
      </c>
      <c r="AE34" s="11">
        <f>[30]Março!$C$34</f>
        <v>33.200000000000003</v>
      </c>
      <c r="AF34" s="11">
        <f>[30]Março!$C$35</f>
        <v>35</v>
      </c>
      <c r="AG34" s="128">
        <f t="shared" si="17"/>
        <v>35.200000000000003</v>
      </c>
      <c r="AH34" s="91">
        <f t="shared" si="18"/>
        <v>33.377419354838715</v>
      </c>
    </row>
    <row r="35" spans="1:39" x14ac:dyDescent="0.2">
      <c r="A35" s="58" t="s">
        <v>173</v>
      </c>
      <c r="B35" s="11">
        <f>[31]Março!$C$5</f>
        <v>32.1</v>
      </c>
      <c r="C35" s="11">
        <f>[31]Março!$C$6</f>
        <v>33.799999999999997</v>
      </c>
      <c r="D35" s="11">
        <f>[31]Março!$C$7</f>
        <v>34</v>
      </c>
      <c r="E35" s="11">
        <f>[31]Março!$C$8</f>
        <v>33.5</v>
      </c>
      <c r="F35" s="11">
        <f>[31]Março!$C$9</f>
        <v>32.5</v>
      </c>
      <c r="G35" s="11">
        <f>[31]Março!$C$10</f>
        <v>32.200000000000003</v>
      </c>
      <c r="H35" s="11">
        <f>[31]Março!$C$11</f>
        <v>32.799999999999997</v>
      </c>
      <c r="I35" s="11">
        <f>[31]Março!$C$12</f>
        <v>33</v>
      </c>
      <c r="J35" s="11">
        <f>[31]Março!$C$13</f>
        <v>30</v>
      </c>
      <c r="K35" s="11">
        <f>[31]Março!$C$14</f>
        <v>32</v>
      </c>
      <c r="L35" s="11">
        <f>[31]Março!$C$15</f>
        <v>32.1</v>
      </c>
      <c r="M35" s="11">
        <f>[31]Março!$C$16</f>
        <v>30.6</v>
      </c>
      <c r="N35" s="11">
        <f>[31]Março!$C$17</f>
        <v>30.1</v>
      </c>
      <c r="O35" s="11">
        <f>[31]Março!$C$18</f>
        <v>31.3</v>
      </c>
      <c r="P35" s="11">
        <f>[31]Março!$C$19</f>
        <v>27.2</v>
      </c>
      <c r="Q35" s="11">
        <f>[31]Março!$C$20</f>
        <v>29.6</v>
      </c>
      <c r="R35" s="11">
        <f>[31]Março!$C$21</f>
        <v>30.2</v>
      </c>
      <c r="S35" s="11">
        <f>[31]Março!$C$22</f>
        <v>27.7</v>
      </c>
      <c r="T35" s="11">
        <f>[31]Março!$C$23</f>
        <v>30.8</v>
      </c>
      <c r="U35" s="11">
        <f>[31]Março!$C$24</f>
        <v>28.3</v>
      </c>
      <c r="V35" s="11">
        <f>[31]Março!$C$25</f>
        <v>25.7</v>
      </c>
      <c r="W35" s="11">
        <f>[31]Março!$C$26</f>
        <v>30.5</v>
      </c>
      <c r="X35" s="11">
        <f>[31]Março!$C$27</f>
        <v>32.200000000000003</v>
      </c>
      <c r="Y35" s="11">
        <f>[31]Março!$C$28</f>
        <v>32.700000000000003</v>
      </c>
      <c r="Z35" s="11">
        <f>[31]Março!$C$29</f>
        <v>33.700000000000003</v>
      </c>
      <c r="AA35" s="11">
        <f>[31]Março!$C$30</f>
        <v>33</v>
      </c>
      <c r="AB35" s="11">
        <f>[31]Março!$C$31</f>
        <v>34.299999999999997</v>
      </c>
      <c r="AC35" s="11">
        <f>[31]Março!$C$32</f>
        <v>33.6</v>
      </c>
      <c r="AD35" s="11">
        <f>[31]Março!$C$33</f>
        <v>32.799999999999997</v>
      </c>
      <c r="AE35" s="11">
        <f>[31]Março!$C$34</f>
        <v>33.6</v>
      </c>
      <c r="AF35" s="11">
        <f>[31]Março!$C$35</f>
        <v>32.4</v>
      </c>
      <c r="AG35" s="128">
        <f t="shared" si="17"/>
        <v>34.299999999999997</v>
      </c>
      <c r="AH35" s="91">
        <f t="shared" si="18"/>
        <v>31.55806451612904</v>
      </c>
    </row>
    <row r="36" spans="1:39" x14ac:dyDescent="0.2">
      <c r="A36" s="58" t="s">
        <v>144</v>
      </c>
      <c r="B36" s="11" t="str">
        <f>[32]Março!$C$5</f>
        <v>*</v>
      </c>
      <c r="C36" s="11" t="str">
        <f>[32]Março!$C$6</f>
        <v>*</v>
      </c>
      <c r="D36" s="11" t="str">
        <f>[32]Março!$C$7</f>
        <v>*</v>
      </c>
      <c r="E36" s="11" t="str">
        <f>[32]Março!$C$8</f>
        <v>*</v>
      </c>
      <c r="F36" s="11" t="str">
        <f>[32]Março!$C$9</f>
        <v>*</v>
      </c>
      <c r="G36" s="11" t="str">
        <f>[32]Março!$C$10</f>
        <v>*</v>
      </c>
      <c r="H36" s="11" t="str">
        <f>[32]Março!$C$11</f>
        <v>*</v>
      </c>
      <c r="I36" s="11" t="str">
        <f>[32]Março!$C$12</f>
        <v>*</v>
      </c>
      <c r="J36" s="11" t="str">
        <f>[32]Março!$C$13</f>
        <v>*</v>
      </c>
      <c r="K36" s="11" t="str">
        <f>[32]Março!$C$14</f>
        <v>*</v>
      </c>
      <c r="L36" s="11" t="str">
        <f>[32]Março!$C$15</f>
        <v>*</v>
      </c>
      <c r="M36" s="11" t="str">
        <f>[32]Março!$C$16</f>
        <v>*</v>
      </c>
      <c r="N36" s="11" t="str">
        <f>[32]Março!$C$17</f>
        <v>*</v>
      </c>
      <c r="O36" s="11" t="str">
        <f>[32]Março!$C$18</f>
        <v>*</v>
      </c>
      <c r="P36" s="11" t="str">
        <f>[32]Março!$C$19</f>
        <v>*</v>
      </c>
      <c r="Q36" s="11" t="str">
        <f>[32]Março!$C$20</f>
        <v>*</v>
      </c>
      <c r="R36" s="11" t="str">
        <f>[32]Março!$C$21</f>
        <v>*</v>
      </c>
      <c r="S36" s="11" t="str">
        <f>[32]Março!$C$22</f>
        <v>*</v>
      </c>
      <c r="T36" s="11" t="str">
        <f>[32]Março!$C$23</f>
        <v>*</v>
      </c>
      <c r="U36" s="11" t="str">
        <f>[32]Março!$C$24</f>
        <v>*</v>
      </c>
      <c r="V36" s="11" t="str">
        <f>[32]Março!$C$25</f>
        <v>*</v>
      </c>
      <c r="W36" s="11" t="str">
        <f>[32]Março!$C$26</f>
        <v>*</v>
      </c>
      <c r="X36" s="11" t="str">
        <f>[32]Março!$C$27</f>
        <v>*</v>
      </c>
      <c r="Y36" s="11" t="str">
        <f>[32]Março!$C$28</f>
        <v>*</v>
      </c>
      <c r="Z36" s="11" t="str">
        <f>[32]Março!$C$29</f>
        <v>*</v>
      </c>
      <c r="AA36" s="11" t="str">
        <f>[32]Março!$C$30</f>
        <v>*</v>
      </c>
      <c r="AB36" s="11" t="str">
        <f>[32]Março!$C$31</f>
        <v>*</v>
      </c>
      <c r="AC36" s="11" t="str">
        <f>[32]Março!$C$32</f>
        <v>*</v>
      </c>
      <c r="AD36" s="11" t="str">
        <f>[32]Março!$C$33</f>
        <v>*</v>
      </c>
      <c r="AE36" s="11" t="str">
        <f>[32]Março!$C$34</f>
        <v>*</v>
      </c>
      <c r="AF36" s="11" t="str">
        <f>[32]Março!$C$35</f>
        <v>*</v>
      </c>
      <c r="AG36" s="128" t="s">
        <v>226</v>
      </c>
      <c r="AH36" s="91" t="s">
        <v>226</v>
      </c>
      <c r="AL36" t="s">
        <v>47</v>
      </c>
    </row>
    <row r="37" spans="1:39" x14ac:dyDescent="0.2">
      <c r="A37" s="58" t="s">
        <v>14</v>
      </c>
      <c r="B37" s="11">
        <f>[33]Março!$C$5</f>
        <v>31.2</v>
      </c>
      <c r="C37" s="11" t="str">
        <f>[33]Março!$C$6</f>
        <v>*</v>
      </c>
      <c r="D37" s="11">
        <f>[33]Março!$C$7</f>
        <v>30.2</v>
      </c>
      <c r="E37" s="11">
        <f>[33]Março!$C$8</f>
        <v>30.9</v>
      </c>
      <c r="F37" s="11">
        <f>[33]Março!$C$9</f>
        <v>31.7</v>
      </c>
      <c r="G37" s="11">
        <f>[33]Março!$C$10</f>
        <v>32.700000000000003</v>
      </c>
      <c r="H37" s="11">
        <f>[33]Março!$C$11</f>
        <v>32.5</v>
      </c>
      <c r="I37" s="11">
        <f>[33]Março!$C$12</f>
        <v>34.1</v>
      </c>
      <c r="J37" s="11">
        <f>[33]Março!$C$13</f>
        <v>34</v>
      </c>
      <c r="K37" s="11">
        <f>[33]Março!$C$14</f>
        <v>33.4</v>
      </c>
      <c r="L37" s="11">
        <f>[33]Março!$C$15</f>
        <v>32.4</v>
      </c>
      <c r="M37" s="11">
        <f>[33]Março!$C$16</f>
        <v>33.200000000000003</v>
      </c>
      <c r="N37" s="11">
        <f>[33]Março!$C$17</f>
        <v>33.1</v>
      </c>
      <c r="O37" s="11">
        <f>[33]Março!$C$18</f>
        <v>32.299999999999997</v>
      </c>
      <c r="P37" s="11">
        <f>[33]Março!$C$19</f>
        <v>33.1</v>
      </c>
      <c r="Q37" s="11">
        <f>[33]Março!$C$20</f>
        <v>31.4</v>
      </c>
      <c r="R37" s="11">
        <f>[33]Março!$C$21</f>
        <v>34.299999999999997</v>
      </c>
      <c r="S37" s="11">
        <f>[33]Março!$C$22</f>
        <v>33.5</v>
      </c>
      <c r="T37" s="11">
        <f>[33]Março!$C$23</f>
        <v>33</v>
      </c>
      <c r="U37" s="11">
        <f>[33]Março!$C$24</f>
        <v>31.8</v>
      </c>
      <c r="V37" s="11">
        <f>[33]Março!$C$25</f>
        <v>28.1</v>
      </c>
      <c r="W37" s="11">
        <f>[33]Março!$C$26</f>
        <v>27.7</v>
      </c>
      <c r="X37" s="11">
        <f>[33]Março!$C$27</f>
        <v>30.6</v>
      </c>
      <c r="Y37" s="11">
        <f>[33]Março!$C$28</f>
        <v>33.299999999999997</v>
      </c>
      <c r="Z37" s="11">
        <f>[33]Março!$C$29</f>
        <v>32.6</v>
      </c>
      <c r="AA37" s="11">
        <f>[33]Março!$C$30</f>
        <v>33.200000000000003</v>
      </c>
      <c r="AB37" s="11">
        <f>[33]Março!$C$31</f>
        <v>32.4</v>
      </c>
      <c r="AC37" s="11">
        <f>[33]Março!$C$32</f>
        <v>31.9</v>
      </c>
      <c r="AD37" s="11">
        <f>[33]Março!$C$33</f>
        <v>32.799999999999997</v>
      </c>
      <c r="AE37" s="11">
        <f>[33]Março!$C$34</f>
        <v>33</v>
      </c>
      <c r="AF37" s="11">
        <f>[33]Março!$C$35</f>
        <v>33.299999999999997</v>
      </c>
      <c r="AG37" s="128">
        <f t="shared" ref="AG37:AG38" si="19">MAX(B37:AF37)</f>
        <v>34.299999999999997</v>
      </c>
      <c r="AH37" s="91">
        <f t="shared" ref="AH37:AH38" si="20">AVERAGE(B37:AF37)</f>
        <v>32.256666666666661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[34]Março!$C$5</f>
        <v>29.7</v>
      </c>
      <c r="C38" s="11">
        <f>[34]Março!$C$6</f>
        <v>29.7</v>
      </c>
      <c r="D38" s="11">
        <f>[34]Março!$C$7</f>
        <v>30.7</v>
      </c>
      <c r="E38" s="11">
        <f>[34]Março!$C$8</f>
        <v>31.8</v>
      </c>
      <c r="F38" s="11">
        <f>[34]Março!$C$9</f>
        <v>32.1</v>
      </c>
      <c r="G38" s="11">
        <f>[34]Março!$C$10</f>
        <v>31.6</v>
      </c>
      <c r="H38" s="11">
        <f>[34]Março!$C$11</f>
        <v>32</v>
      </c>
      <c r="I38" s="11">
        <f>[34]Março!$C$12</f>
        <v>30.2</v>
      </c>
      <c r="J38" s="11">
        <f>[34]Março!$C$13</f>
        <v>31.2</v>
      </c>
      <c r="K38" s="11">
        <f>[34]Março!$C$14</f>
        <v>29.6</v>
      </c>
      <c r="L38" s="11">
        <f>[34]Março!$C$15</f>
        <v>30.3</v>
      </c>
      <c r="M38" s="11">
        <f>[34]Março!$C$16</f>
        <v>29.8</v>
      </c>
      <c r="N38" s="11">
        <f>[34]Março!$C$17</f>
        <v>30.8</v>
      </c>
      <c r="O38" s="11">
        <f>[34]Março!$C$18</f>
        <v>31</v>
      </c>
      <c r="P38" s="11">
        <f>[34]Março!$C$19</f>
        <v>30.2</v>
      </c>
      <c r="Q38" s="11">
        <f>[34]Março!$C$20</f>
        <v>32.799999999999997</v>
      </c>
      <c r="R38" s="11">
        <f>[34]Março!$C$21</f>
        <v>28.3</v>
      </c>
      <c r="S38" s="11">
        <f>[34]Março!$C$22</f>
        <v>32.1</v>
      </c>
      <c r="T38" s="11">
        <f>[34]Março!$C$23</f>
        <v>31.4</v>
      </c>
      <c r="U38" s="11">
        <f>[34]Março!$C$24</f>
        <v>29.9</v>
      </c>
      <c r="V38" s="11">
        <f>[34]Março!$C$25</f>
        <v>28.4</v>
      </c>
      <c r="W38" s="11">
        <f>[34]Março!$C$26</f>
        <v>30.4</v>
      </c>
      <c r="X38" s="11">
        <f>[34]Março!$C$27</f>
        <v>29.6</v>
      </c>
      <c r="Y38" s="11">
        <f>[34]Março!$C$28</f>
        <v>32.799999999999997</v>
      </c>
      <c r="Z38" s="11">
        <f>[34]Março!$C$29</f>
        <v>30.4</v>
      </c>
      <c r="AA38" s="11">
        <f>[34]Março!$C$30</f>
        <v>33.299999999999997</v>
      </c>
      <c r="AB38" s="11">
        <f>[34]Março!$C$31</f>
        <v>30.1</v>
      </c>
      <c r="AC38" s="11">
        <f>[34]Março!$C$32</f>
        <v>29.1</v>
      </c>
      <c r="AD38" s="11">
        <f>[34]Março!$C$33</f>
        <v>29.8</v>
      </c>
      <c r="AE38" s="11">
        <f>[34]Março!$C$34</f>
        <v>31.3</v>
      </c>
      <c r="AF38" s="11">
        <f>[34]Março!$C$35</f>
        <v>32.6</v>
      </c>
      <c r="AG38" s="128">
        <f t="shared" si="19"/>
        <v>33.299999999999997</v>
      </c>
      <c r="AH38" s="91">
        <f t="shared" si="20"/>
        <v>30.741935483870964</v>
      </c>
    </row>
    <row r="39" spans="1:39" x14ac:dyDescent="0.2">
      <c r="A39" s="58" t="s">
        <v>15</v>
      </c>
      <c r="B39" s="11">
        <f>[35]Março!$C$5</f>
        <v>31.7</v>
      </c>
      <c r="C39" s="11">
        <f>[35]Março!$C$6</f>
        <v>32.799999999999997</v>
      </c>
      <c r="D39" s="11">
        <f>[35]Março!$C$7</f>
        <v>32.700000000000003</v>
      </c>
      <c r="E39" s="11">
        <f>[35]Março!$C$8</f>
        <v>33</v>
      </c>
      <c r="F39" s="11">
        <f>[35]Março!$C$9</f>
        <v>31.5</v>
      </c>
      <c r="G39" s="11">
        <f>[35]Março!$C$10</f>
        <v>31.3</v>
      </c>
      <c r="H39" s="11">
        <f>[35]Março!$C$11</f>
        <v>31.7</v>
      </c>
      <c r="I39" s="11">
        <f>[35]Março!$C$12</f>
        <v>32</v>
      </c>
      <c r="J39" s="11">
        <f>[35]Março!$C$13</f>
        <v>27.9</v>
      </c>
      <c r="K39" s="11">
        <f>[35]Março!$C$14</f>
        <v>27.2</v>
      </c>
      <c r="L39" s="11">
        <f>[35]Março!$C$15</f>
        <v>30.7</v>
      </c>
      <c r="M39" s="11">
        <f>[35]Março!$C$16</f>
        <v>30.1</v>
      </c>
      <c r="N39" s="11">
        <f>[35]Março!$C$17</f>
        <v>26.9</v>
      </c>
      <c r="O39" s="11">
        <f>[35]Março!$C$18</f>
        <v>28.9</v>
      </c>
      <c r="P39" s="11">
        <f>[35]Março!$C$19</f>
        <v>28.4</v>
      </c>
      <c r="Q39" s="11">
        <f>[35]Março!$C$20</f>
        <v>25</v>
      </c>
      <c r="R39" s="11">
        <f>[35]Março!$C$21</f>
        <v>25</v>
      </c>
      <c r="S39" s="11">
        <f>[35]Março!$C$22</f>
        <v>28.3</v>
      </c>
      <c r="T39" s="11">
        <f>[35]Março!$C$23</f>
        <v>28.6</v>
      </c>
      <c r="U39" s="11">
        <f>[35]Março!$C$24</f>
        <v>23.5</v>
      </c>
      <c r="V39" s="11">
        <f>[35]Março!$C$25</f>
        <v>25.2</v>
      </c>
      <c r="W39" s="11">
        <f>[35]Março!$C$26</f>
        <v>28.7</v>
      </c>
      <c r="X39" s="11">
        <f>[35]Março!$C$27</f>
        <v>29.7</v>
      </c>
      <c r="Y39" s="11">
        <f>[35]Março!$C$28</f>
        <v>30.7</v>
      </c>
      <c r="Z39" s="11">
        <f>[35]Março!$C$29</f>
        <v>30.7</v>
      </c>
      <c r="AA39" s="11">
        <f>[35]Março!$C$30</f>
        <v>30.8</v>
      </c>
      <c r="AB39" s="11">
        <f>[35]Março!$C$31</f>
        <v>30.8</v>
      </c>
      <c r="AC39" s="11">
        <f>[35]Março!$C$32</f>
        <v>31.4</v>
      </c>
      <c r="AD39" s="11">
        <f>[35]Março!$C$33</f>
        <v>30.6</v>
      </c>
      <c r="AE39" s="11">
        <f>[35]Março!$C$34</f>
        <v>31.6</v>
      </c>
      <c r="AF39" s="11">
        <f>[35]Março!$C$35</f>
        <v>28.5</v>
      </c>
      <c r="AG39" s="128">
        <f t="shared" ref="AG39:AG41" si="21">MAX(B39:AF39)</f>
        <v>33</v>
      </c>
      <c r="AH39" s="91">
        <f t="shared" ref="AH39:AH41" si="22">AVERAGE(B39:AF39)</f>
        <v>29.545161290322582</v>
      </c>
      <c r="AI39" s="12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>
        <f>[36]Março!$C$5</f>
        <v>34.6</v>
      </c>
      <c r="C40" s="11">
        <f>[36]Março!$C$6</f>
        <v>36</v>
      </c>
      <c r="D40" s="11">
        <f>[36]Março!$C$7</f>
        <v>36.200000000000003</v>
      </c>
      <c r="E40" s="11">
        <f>[36]Março!$C$8</f>
        <v>36.5</v>
      </c>
      <c r="F40" s="11">
        <f>[36]Março!$C$9</f>
        <v>37.5</v>
      </c>
      <c r="G40" s="11">
        <f>[36]Março!$C$10</f>
        <v>36.1</v>
      </c>
      <c r="H40" s="11">
        <f>[36]Março!$C$11</f>
        <v>36.700000000000003</v>
      </c>
      <c r="I40" s="11">
        <f>[36]Março!$C$12</f>
        <v>36.799999999999997</v>
      </c>
      <c r="J40" s="11">
        <f>[36]Março!$C$13</f>
        <v>32.6</v>
      </c>
      <c r="K40" s="11">
        <f>[36]Março!$C$14</f>
        <v>26.7</v>
      </c>
      <c r="L40" s="11">
        <f>[36]Março!$C$15</f>
        <v>32.4</v>
      </c>
      <c r="M40" s="11">
        <f>[36]Março!$C$16</f>
        <v>34.4</v>
      </c>
      <c r="N40" s="11">
        <f>[36]Março!$C$17</f>
        <v>26.6</v>
      </c>
      <c r="O40" s="11">
        <f>[36]Março!$C$18</f>
        <v>32.1</v>
      </c>
      <c r="P40" s="11">
        <f>[36]Março!$C$19</f>
        <v>32.1</v>
      </c>
      <c r="Q40" s="11">
        <f>[36]Março!$C$20</f>
        <v>30.4</v>
      </c>
      <c r="R40" s="11">
        <f>[36]Março!$C$21</f>
        <v>31.9</v>
      </c>
      <c r="S40" s="11">
        <f>[36]Março!$C$22</f>
        <v>31.9</v>
      </c>
      <c r="T40" s="11">
        <f>[36]Março!$C$23</f>
        <v>34.5</v>
      </c>
      <c r="U40" s="11">
        <f>[36]Março!$C$24</f>
        <v>27.3</v>
      </c>
      <c r="V40" s="11">
        <f>[36]Março!$C$25</f>
        <v>28.1</v>
      </c>
      <c r="W40" s="11">
        <f>[36]Março!$C$26</f>
        <v>30.6</v>
      </c>
      <c r="X40" s="11">
        <f>[36]Março!$C$27</f>
        <v>32.299999999999997</v>
      </c>
      <c r="Y40" s="11">
        <f>[36]Março!$C$28</f>
        <v>34.200000000000003</v>
      </c>
      <c r="Z40" s="11">
        <f>[36]Março!$C$29</f>
        <v>34.1</v>
      </c>
      <c r="AA40" s="11">
        <f>[36]Março!$C$30</f>
        <v>32.9</v>
      </c>
      <c r="AB40" s="11">
        <f>[36]Março!$C$31</f>
        <v>29.9</v>
      </c>
      <c r="AC40" s="11">
        <f>[36]Março!$C$32</f>
        <v>33.5</v>
      </c>
      <c r="AD40" s="11">
        <f>[36]Março!$C$33</f>
        <v>35.6</v>
      </c>
      <c r="AE40" s="11">
        <f>[36]Março!$C$34</f>
        <v>34.9</v>
      </c>
      <c r="AF40" s="11">
        <f>[36]Março!$C$35</f>
        <v>34.5</v>
      </c>
      <c r="AG40" s="128">
        <f t="shared" si="21"/>
        <v>37.5</v>
      </c>
      <c r="AH40" s="91">
        <f t="shared" si="22"/>
        <v>33.029032258064518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[37]Março!$C$5</f>
        <v>32.4</v>
      </c>
      <c r="C41" s="11">
        <f>[37]Março!$C$6</f>
        <v>33.4</v>
      </c>
      <c r="D41" s="11">
        <f>[37]Março!$C$7</f>
        <v>33.5</v>
      </c>
      <c r="E41" s="11">
        <f>[37]Março!$C$8</f>
        <v>34.1</v>
      </c>
      <c r="F41" s="11">
        <f>[37]Março!$C$9</f>
        <v>34.200000000000003</v>
      </c>
      <c r="G41" s="11">
        <f>[37]Março!$C$10</f>
        <v>34.200000000000003</v>
      </c>
      <c r="H41" s="11">
        <f>[37]Março!$C$11</f>
        <v>34.5</v>
      </c>
      <c r="I41" s="11">
        <f>[37]Março!$C$12</f>
        <v>34.700000000000003</v>
      </c>
      <c r="J41" s="11">
        <f>[37]Março!$C$13</f>
        <v>32.299999999999997</v>
      </c>
      <c r="K41" s="11">
        <f>[37]Março!$C$14</f>
        <v>33</v>
      </c>
      <c r="L41" s="11">
        <f>[37]Março!$C$15</f>
        <v>33.4</v>
      </c>
      <c r="M41" s="11">
        <f>[37]Março!$C$16</f>
        <v>32.9</v>
      </c>
      <c r="N41" s="11">
        <f>[37]Março!$C$17</f>
        <v>31.6</v>
      </c>
      <c r="O41" s="11">
        <f>[37]Março!$C$18</f>
        <v>31.3</v>
      </c>
      <c r="P41" s="11">
        <f>[37]Março!$C$19</f>
        <v>27.9</v>
      </c>
      <c r="Q41" s="11">
        <f>[37]Março!$C$20</f>
        <v>30.9</v>
      </c>
      <c r="R41" s="11">
        <f>[37]Março!$C$21</f>
        <v>33.5</v>
      </c>
      <c r="S41" s="11">
        <f>[37]Março!$C$22</f>
        <v>31.5</v>
      </c>
      <c r="T41" s="11">
        <f>[37]Março!$C$23</f>
        <v>34</v>
      </c>
      <c r="U41" s="11">
        <f>[37]Março!$C$24</f>
        <v>31.7</v>
      </c>
      <c r="V41" s="11">
        <f>[37]Março!$C$25</f>
        <v>26.3</v>
      </c>
      <c r="W41" s="11">
        <f>[37]Março!$C$26</f>
        <v>29.5</v>
      </c>
      <c r="X41" s="11">
        <f>[37]Março!$C$27</f>
        <v>32</v>
      </c>
      <c r="Y41" s="11">
        <f>[37]Março!$C$28</f>
        <v>32.700000000000003</v>
      </c>
      <c r="Z41" s="11">
        <f>[37]Março!$C$29</f>
        <v>33</v>
      </c>
      <c r="AA41" s="11">
        <f>[37]Março!$C$30</f>
        <v>34</v>
      </c>
      <c r="AB41" s="11">
        <f>[37]Março!$C$31</f>
        <v>34.200000000000003</v>
      </c>
      <c r="AC41" s="11">
        <f>[37]Março!$C$32</f>
        <v>33.799999999999997</v>
      </c>
      <c r="AD41" s="11">
        <f>[37]Março!$C$33</f>
        <v>33.1</v>
      </c>
      <c r="AE41" s="11">
        <f>[37]Março!$C$34</f>
        <v>34.200000000000003</v>
      </c>
      <c r="AF41" s="11">
        <f>[37]Março!$C$35</f>
        <v>33.200000000000003</v>
      </c>
      <c r="AG41" s="128">
        <f t="shared" si="21"/>
        <v>34.700000000000003</v>
      </c>
      <c r="AH41" s="91">
        <f t="shared" si="22"/>
        <v>32.612903225806456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[38]Março!$C$5</f>
        <v>32.5</v>
      </c>
      <c r="C42" s="11">
        <f>[38]Março!$C$6</f>
        <v>34.299999999999997</v>
      </c>
      <c r="D42" s="11">
        <f>[38]Março!$C$7</f>
        <v>34.6</v>
      </c>
      <c r="E42" s="11">
        <f>[38]Março!$C$8</f>
        <v>34.200000000000003</v>
      </c>
      <c r="F42" s="11">
        <f>[38]Março!$C$9</f>
        <v>34.5</v>
      </c>
      <c r="G42" s="11">
        <f>[38]Março!$C$10</f>
        <v>34.5</v>
      </c>
      <c r="H42" s="11">
        <f>[38]Março!$C$11</f>
        <v>34.700000000000003</v>
      </c>
      <c r="I42" s="11">
        <f>[38]Março!$C$12</f>
        <v>35</v>
      </c>
      <c r="J42" s="11">
        <f>[38]Março!$C$13</f>
        <v>32.200000000000003</v>
      </c>
      <c r="K42" s="11">
        <f>[38]Março!$C$14</f>
        <v>32.5</v>
      </c>
      <c r="L42" s="11">
        <f>[38]Março!$C$15</f>
        <v>32.200000000000003</v>
      </c>
      <c r="M42" s="11">
        <f>[38]Março!$C$16</f>
        <v>27.9</v>
      </c>
      <c r="N42" s="11">
        <f>[38]Março!$C$17</f>
        <v>29.5</v>
      </c>
      <c r="O42" s="11">
        <f>[38]Março!$C$18</f>
        <v>32.6</v>
      </c>
      <c r="P42" s="11">
        <f>[38]Março!$C$19</f>
        <v>28.7</v>
      </c>
      <c r="Q42" s="11">
        <f>[38]Março!$C$20</f>
        <v>28</v>
      </c>
      <c r="R42" s="11">
        <f>[38]Março!$C$21</f>
        <v>30.3</v>
      </c>
      <c r="S42" s="11">
        <f>[38]Março!$C$22</f>
        <v>26.3</v>
      </c>
      <c r="T42" s="11">
        <f>[38]Março!$C$23</f>
        <v>30.5</v>
      </c>
      <c r="U42" s="11">
        <f>[38]Março!$C$24</f>
        <v>25.8</v>
      </c>
      <c r="V42" s="11">
        <f>[38]Março!$C$25</f>
        <v>25.9</v>
      </c>
      <c r="W42" s="11">
        <f>[38]Março!$C$26</f>
        <v>29.8</v>
      </c>
      <c r="X42" s="11">
        <f>[38]Março!$C$27</f>
        <v>31.3</v>
      </c>
      <c r="Y42" s="11">
        <f>[38]Março!$C$28</f>
        <v>32.5</v>
      </c>
      <c r="Z42" s="11">
        <f>[38]Março!$C$29</f>
        <v>33.1</v>
      </c>
      <c r="AA42" s="11">
        <f>[38]Março!$C$30</f>
        <v>32.9</v>
      </c>
      <c r="AB42" s="11">
        <f>[38]Março!$C$31</f>
        <v>32.700000000000003</v>
      </c>
      <c r="AC42" s="11">
        <f>[38]Março!$C$32</f>
        <v>33</v>
      </c>
      <c r="AD42" s="11">
        <f>[38]Março!$C$33</f>
        <v>32.5</v>
      </c>
      <c r="AE42" s="11">
        <f>[38]Março!$C$34</f>
        <v>33.299999999999997</v>
      </c>
      <c r="AF42" s="11">
        <f>[38]Março!$C$35</f>
        <v>30.9</v>
      </c>
      <c r="AG42" s="128">
        <f t="shared" ref="AG42" si="23">MAX(B42:AF42)</f>
        <v>35</v>
      </c>
      <c r="AH42" s="91">
        <f t="shared" ref="AH42" si="24">AVERAGE(B42:AF42)</f>
        <v>31.570967741935473</v>
      </c>
      <c r="AM42" t="s">
        <v>47</v>
      </c>
    </row>
    <row r="43" spans="1:39" x14ac:dyDescent="0.2">
      <c r="A43" s="58" t="s">
        <v>157</v>
      </c>
      <c r="B43" s="11">
        <f>[39]Março!$C$5</f>
        <v>32.200000000000003</v>
      </c>
      <c r="C43" s="11">
        <f>[39]Março!$C$6</f>
        <v>32.4</v>
      </c>
      <c r="D43" s="11">
        <f>[39]Março!$C$7</f>
        <v>32.4</v>
      </c>
      <c r="E43" s="11">
        <f>[39]Março!$C$8</f>
        <v>33.200000000000003</v>
      </c>
      <c r="F43" s="11">
        <f>[39]Março!$C$9</f>
        <v>33</v>
      </c>
      <c r="G43" s="11">
        <f>[39]Março!$C$10</f>
        <v>34.299999999999997</v>
      </c>
      <c r="H43" s="11">
        <f>[39]Março!$C$11</f>
        <v>33.299999999999997</v>
      </c>
      <c r="I43" s="11">
        <f>[39]Março!$C$12</f>
        <v>34.200000000000003</v>
      </c>
      <c r="J43" s="11">
        <f>[39]Março!$C$13</f>
        <v>29</v>
      </c>
      <c r="K43" s="11">
        <f>[39]Março!$C$14</f>
        <v>32.799999999999997</v>
      </c>
      <c r="L43" s="11">
        <f>[39]Março!$C$15</f>
        <v>31.4</v>
      </c>
      <c r="M43" s="11">
        <f>[39]Março!$C$16</f>
        <v>33</v>
      </c>
      <c r="N43" s="11">
        <f>[39]Março!$C$17</f>
        <v>33.5</v>
      </c>
      <c r="O43" s="11">
        <f>[39]Março!$C$18</f>
        <v>31.7</v>
      </c>
      <c r="P43" s="11">
        <f>[39]Março!$C$19</f>
        <v>29.2</v>
      </c>
      <c r="Q43" s="11">
        <f>[39]Março!$C$20</f>
        <v>31</v>
      </c>
      <c r="R43" s="11">
        <f>[39]Março!$C$21</f>
        <v>33</v>
      </c>
      <c r="S43" s="11">
        <f>[39]Março!$C$22</f>
        <v>30.8</v>
      </c>
      <c r="T43" s="11">
        <f>[39]Março!$C$23</f>
        <v>33.799999999999997</v>
      </c>
      <c r="U43" s="11">
        <f>[39]Março!$C$24</f>
        <v>32.5</v>
      </c>
      <c r="V43" s="11">
        <f>[39]Março!$C$25</f>
        <v>28.7</v>
      </c>
      <c r="W43" s="11">
        <f>[39]Março!$C$26</f>
        <v>29.3</v>
      </c>
      <c r="X43" s="11">
        <f>[39]Março!$C$27</f>
        <v>31</v>
      </c>
      <c r="Y43" s="11">
        <f>[39]Março!$C$28</f>
        <v>32.6</v>
      </c>
      <c r="Z43" s="11">
        <f>[39]Março!$C$29</f>
        <v>32.9</v>
      </c>
      <c r="AA43" s="11">
        <f>[39]Março!$C$30</f>
        <v>33.799999999999997</v>
      </c>
      <c r="AB43" s="11">
        <f>[39]Março!$C$31</f>
        <v>33</v>
      </c>
      <c r="AC43" s="11">
        <f>[39]Março!$C$32</f>
        <v>32.299999999999997</v>
      </c>
      <c r="AD43" s="11">
        <f>[39]Março!$C$33</f>
        <v>31.7</v>
      </c>
      <c r="AE43" s="11">
        <f>[39]Março!$C$34</f>
        <v>33</v>
      </c>
      <c r="AF43" s="11">
        <f>[39]Março!$C$35</f>
        <v>33.1</v>
      </c>
      <c r="AG43" s="128">
        <f t="shared" ref="AG43" si="25">MAX(B43:AF43)</f>
        <v>34.299999999999997</v>
      </c>
      <c r="AH43" s="91">
        <f t="shared" ref="AH43" si="26">AVERAGE(B43:AF43)</f>
        <v>32.196774193548379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[40]Março!$C$5</f>
        <v>28.8</v>
      </c>
      <c r="C44" s="11">
        <f>[40]Março!$C$6</f>
        <v>30.9</v>
      </c>
      <c r="D44" s="11">
        <f>[40]Março!$C$7</f>
        <v>31.6</v>
      </c>
      <c r="E44" s="11">
        <f>[40]Março!$C$8</f>
        <v>31.8</v>
      </c>
      <c r="F44" s="11">
        <f>[40]Março!$C$9</f>
        <v>30.9</v>
      </c>
      <c r="G44" s="11">
        <f>[40]Março!$C$10</f>
        <v>30.4</v>
      </c>
      <c r="H44" s="11">
        <f>[40]Março!$C$11</f>
        <v>29.9</v>
      </c>
      <c r="I44" s="11">
        <f>[40]Março!$C$12</f>
        <v>31.2</v>
      </c>
      <c r="J44" s="11">
        <f>[40]Março!$C$13</f>
        <v>29.9</v>
      </c>
      <c r="K44" s="11">
        <f>[40]Março!$C$14</f>
        <v>30.7</v>
      </c>
      <c r="L44" s="11">
        <f>[40]Março!$C$15</f>
        <v>31.3</v>
      </c>
      <c r="M44" s="11">
        <f>[40]Março!$C$16</f>
        <v>30.1</v>
      </c>
      <c r="N44" s="11">
        <f>[40]Março!$C$17</f>
        <v>30</v>
      </c>
      <c r="O44" s="11">
        <f>[40]Março!$C$18</f>
        <v>29.3</v>
      </c>
      <c r="P44" s="11">
        <f>[40]Março!$C$19</f>
        <v>27.3</v>
      </c>
      <c r="Q44" s="11">
        <f>[40]Março!$C$20</f>
        <v>30.4</v>
      </c>
      <c r="R44" s="11">
        <f>[40]Março!$C$21</f>
        <v>29.8</v>
      </c>
      <c r="S44" s="11">
        <f>[40]Março!$C$22</f>
        <v>30.1</v>
      </c>
      <c r="T44" s="11">
        <f>[40]Março!$C$23</f>
        <v>30.8</v>
      </c>
      <c r="U44" s="11">
        <f>[40]Março!$C$24</f>
        <v>30.1</v>
      </c>
      <c r="V44" s="11">
        <f>[40]Março!$C$25</f>
        <v>24.3</v>
      </c>
      <c r="W44" s="11">
        <f>[40]Março!$C$26</f>
        <v>28.7</v>
      </c>
      <c r="X44" s="11">
        <f>[40]Março!$C$27</f>
        <v>29.9</v>
      </c>
      <c r="Y44" s="11">
        <f>[40]Março!$C$28</f>
        <v>31.6</v>
      </c>
      <c r="Z44" s="11">
        <f>[40]Março!$C$29</f>
        <v>32.4</v>
      </c>
      <c r="AA44" s="11">
        <f>[40]Março!$C$30</f>
        <v>31.9</v>
      </c>
      <c r="AB44" s="11">
        <f>[40]Março!$C$31</f>
        <v>32.6</v>
      </c>
      <c r="AC44" s="11">
        <f>[40]Março!$C$32</f>
        <v>29.6</v>
      </c>
      <c r="AD44" s="11">
        <f>[40]Março!$C$33</f>
        <v>30.8</v>
      </c>
      <c r="AE44" s="11">
        <f>[40]Março!$C$34</f>
        <v>31.5</v>
      </c>
      <c r="AF44" s="11">
        <f>[40]Março!$C$35</f>
        <v>30.5</v>
      </c>
      <c r="AG44" s="128">
        <f t="shared" ref="AG44" si="27">MAX(B44:AF44)</f>
        <v>32.6</v>
      </c>
      <c r="AH44" s="91">
        <f t="shared" ref="AH44" si="28">AVERAGE(B44:AF44)</f>
        <v>30.29354838709677</v>
      </c>
      <c r="AJ44" s="12" t="s">
        <v>47</v>
      </c>
      <c r="AL44" t="s">
        <v>47</v>
      </c>
    </row>
    <row r="45" spans="1:39" x14ac:dyDescent="0.2">
      <c r="A45" s="58" t="s">
        <v>162</v>
      </c>
      <c r="B45" s="11">
        <f>[41]Março!$C$5</f>
        <v>29.3</v>
      </c>
      <c r="C45" s="11">
        <f>[41]Março!$C$6</f>
        <v>30.7</v>
      </c>
      <c r="D45" s="11">
        <f>[41]Março!$C$7</f>
        <v>31.2</v>
      </c>
      <c r="E45" s="11">
        <f>[41]Março!$C$8</f>
        <v>31.8</v>
      </c>
      <c r="F45" s="11">
        <f>[41]Março!$C$9</f>
        <v>32.4</v>
      </c>
      <c r="G45" s="11">
        <f>[41]Março!$C$10</f>
        <v>33.299999999999997</v>
      </c>
      <c r="H45" s="11">
        <f>[41]Março!$C$11</f>
        <v>33.6</v>
      </c>
      <c r="I45" s="11">
        <f>[41]Março!$C$12</f>
        <v>33.200000000000003</v>
      </c>
      <c r="J45" s="11">
        <f>[41]Março!$C$13</f>
        <v>33.200000000000003</v>
      </c>
      <c r="K45" s="11">
        <f>[41]Março!$C$14</f>
        <v>31.8</v>
      </c>
      <c r="L45" s="11">
        <f>[41]Março!$C$15</f>
        <v>31.8</v>
      </c>
      <c r="M45" s="11">
        <f>[41]Março!$C$16</f>
        <v>33.5</v>
      </c>
      <c r="N45" s="11">
        <f>[41]Março!$C$17</f>
        <v>32.9</v>
      </c>
      <c r="O45" s="11">
        <f>[41]Março!$C$18</f>
        <v>32</v>
      </c>
      <c r="P45" s="11">
        <f>[41]Março!$C$19</f>
        <v>31.7</v>
      </c>
      <c r="Q45" s="11">
        <f>[41]Março!$C$20</f>
        <v>31.6</v>
      </c>
      <c r="R45" s="11">
        <f>[41]Março!$C$21</f>
        <v>33.799999999999997</v>
      </c>
      <c r="S45" s="11">
        <f>[41]Março!$C$22</f>
        <v>33</v>
      </c>
      <c r="T45" s="11">
        <f>[41]Março!$C$23</f>
        <v>33.9</v>
      </c>
      <c r="U45" s="11">
        <f>[41]Março!$C$24</f>
        <v>32.9</v>
      </c>
      <c r="V45" s="11">
        <f>[41]Março!$C$25</f>
        <v>28</v>
      </c>
      <c r="W45" s="11">
        <f>[41]Março!$C$26</f>
        <v>28.2</v>
      </c>
      <c r="X45" s="11">
        <f>[41]Março!$C$27</f>
        <v>30.9</v>
      </c>
      <c r="Y45" s="11">
        <f>[41]Março!$C$28</f>
        <v>32.700000000000003</v>
      </c>
      <c r="Z45" s="11">
        <f>[41]Março!$C$29</f>
        <v>33.1</v>
      </c>
      <c r="AA45" s="11">
        <f>[41]Março!$C$30</f>
        <v>33.6</v>
      </c>
      <c r="AB45" s="11">
        <f>[41]Março!$C$31</f>
        <v>32.6</v>
      </c>
      <c r="AC45" s="11">
        <f>[41]Março!$C$32</f>
        <v>31.9</v>
      </c>
      <c r="AD45" s="11">
        <f>[41]Março!$C$33</f>
        <v>32.299999999999997</v>
      </c>
      <c r="AE45" s="11">
        <f>[41]Março!$C$34</f>
        <v>33</v>
      </c>
      <c r="AF45" s="11">
        <f>[41]Março!$C$35</f>
        <v>32.9</v>
      </c>
      <c r="AG45" s="128">
        <f t="shared" ref="AG45" si="29">MAX(B45:AF45)</f>
        <v>33.9</v>
      </c>
      <c r="AH45" s="91">
        <f t="shared" ref="AH45" si="30">AVERAGE(B45:AF45)</f>
        <v>32.154838709677421</v>
      </c>
      <c r="AL45" t="s">
        <v>47</v>
      </c>
    </row>
    <row r="46" spans="1:39" x14ac:dyDescent="0.2">
      <c r="A46" s="58" t="s">
        <v>19</v>
      </c>
      <c r="B46" s="11">
        <f>[42]Março!$C$5</f>
        <v>34.200000000000003</v>
      </c>
      <c r="C46" s="11">
        <f>[42]Março!$C$6</f>
        <v>35.5</v>
      </c>
      <c r="D46" s="11">
        <f>[42]Março!$C$7</f>
        <v>35.4</v>
      </c>
      <c r="E46" s="11">
        <f>[42]Março!$C$8</f>
        <v>34.1</v>
      </c>
      <c r="F46" s="11">
        <f>[42]Março!$C$9</f>
        <v>35.4</v>
      </c>
      <c r="G46" s="11">
        <f>[42]Março!$C$10</f>
        <v>33.700000000000003</v>
      </c>
      <c r="H46" s="11">
        <f>[42]Março!$C$11</f>
        <v>32.6</v>
      </c>
      <c r="I46" s="11">
        <f>[42]Março!$C$12</f>
        <v>33.700000000000003</v>
      </c>
      <c r="J46" s="11">
        <f>[42]Março!$C$13</f>
        <v>29.5</v>
      </c>
      <c r="K46" s="11">
        <f>[42]Março!$C$14</f>
        <v>29.5</v>
      </c>
      <c r="L46" s="11">
        <f>[42]Março!$C$15</f>
        <v>30.8</v>
      </c>
      <c r="M46" s="11">
        <f>[42]Março!$C$16</f>
        <v>30.1</v>
      </c>
      <c r="N46" s="11">
        <f>[42]Março!$C$17</f>
        <v>30.1</v>
      </c>
      <c r="O46" s="11">
        <f>[42]Março!$C$18</f>
        <v>29.2</v>
      </c>
      <c r="P46" s="11">
        <f>[42]Março!$C$19</f>
        <v>29.3</v>
      </c>
      <c r="Q46" s="11">
        <f>[42]Março!$C$20</f>
        <v>23.8</v>
      </c>
      <c r="R46" s="11">
        <f>[42]Março!$C$21</f>
        <v>23.7</v>
      </c>
      <c r="S46" s="11">
        <f>[42]Março!$C$22</f>
        <v>28.5</v>
      </c>
      <c r="T46" s="11">
        <f>[42]Março!$C$23</f>
        <v>28.5</v>
      </c>
      <c r="U46" s="11">
        <f>[42]Março!$C$24</f>
        <v>24.1</v>
      </c>
      <c r="V46" s="11">
        <f>[42]Março!$C$25</f>
        <v>27.7</v>
      </c>
      <c r="W46" s="11">
        <f>[42]Março!$C$26</f>
        <v>29</v>
      </c>
      <c r="X46" s="11">
        <f>[42]Março!$C$27</f>
        <v>31.4</v>
      </c>
      <c r="Y46" s="11">
        <f>[42]Março!$C$28</f>
        <v>32.299999999999997</v>
      </c>
      <c r="Z46" s="11">
        <f>[42]Março!$C$29</f>
        <v>32</v>
      </c>
      <c r="AA46" s="11">
        <f>[42]Março!$C$30</f>
        <v>30.8</v>
      </c>
      <c r="AB46" s="11">
        <f>[42]Março!$C$31</f>
        <v>31.6</v>
      </c>
      <c r="AC46" s="11">
        <f>[42]Março!$C$32</f>
        <v>32.5</v>
      </c>
      <c r="AD46" s="11">
        <f>[42]Março!$C$33</f>
        <v>31.4</v>
      </c>
      <c r="AE46" s="11">
        <f>[42]Março!$C$34</f>
        <v>31.5</v>
      </c>
      <c r="AF46" s="11">
        <f>[42]Março!$C$35</f>
        <v>29.8</v>
      </c>
      <c r="AG46" s="128">
        <f t="shared" ref="AG46:AG47" si="31">MAX(B46:AF46)</f>
        <v>35.5</v>
      </c>
      <c r="AH46" s="91">
        <f t="shared" ref="AH46:AH47" si="32">AVERAGE(B46:AF46)</f>
        <v>30.700000000000003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[43]Março!$C$5</f>
        <v>32.4</v>
      </c>
      <c r="C47" s="11">
        <f>[43]Março!$C$6</f>
        <v>33.9</v>
      </c>
      <c r="D47" s="11">
        <f>[43]Março!$C$7</f>
        <v>34.5</v>
      </c>
      <c r="E47" s="11">
        <f>[43]Março!$C$8</f>
        <v>33.5</v>
      </c>
      <c r="F47" s="11">
        <f>[43]Março!$C$9</f>
        <v>32.4</v>
      </c>
      <c r="G47" s="11">
        <f>[43]Março!$C$10</f>
        <v>32.4</v>
      </c>
      <c r="H47" s="11">
        <f>[43]Março!$C$11</f>
        <v>31.9</v>
      </c>
      <c r="I47" s="11">
        <f>[43]Março!$C$12</f>
        <v>31.8</v>
      </c>
      <c r="J47" s="11">
        <f>[43]Março!$C$13</f>
        <v>28.5</v>
      </c>
      <c r="K47" s="11">
        <f>[43]Março!$C$14</f>
        <v>30.9</v>
      </c>
      <c r="L47" s="11">
        <f>[43]Março!$C$15</f>
        <v>32.200000000000003</v>
      </c>
      <c r="M47" s="11">
        <f>[43]Março!$C$16</f>
        <v>31.1</v>
      </c>
      <c r="N47" s="11">
        <f>[43]Março!$C$17</f>
        <v>30.2</v>
      </c>
      <c r="O47" s="11">
        <f>[43]Março!$C$18</f>
        <v>31.2</v>
      </c>
      <c r="P47" s="11">
        <f>[43]Março!$C$19</f>
        <v>27.5</v>
      </c>
      <c r="Q47" s="11">
        <f>[43]Março!$C$20</f>
        <v>30.6</v>
      </c>
      <c r="R47" s="11">
        <f>[43]Março!$C$21</f>
        <v>29.5</v>
      </c>
      <c r="S47" s="11">
        <f>[43]Março!$C$22</f>
        <v>26.9</v>
      </c>
      <c r="T47" s="11">
        <f>[43]Março!$C$23</f>
        <v>30.2</v>
      </c>
      <c r="U47" s="11">
        <f>[43]Março!$C$24</f>
        <v>28.8</v>
      </c>
      <c r="V47" s="11">
        <f>[43]Março!$C$25</f>
        <v>26.5</v>
      </c>
      <c r="W47" s="11">
        <f>[43]Março!$C$26</f>
        <v>30.7</v>
      </c>
      <c r="X47" s="11">
        <f>[43]Março!$C$27</f>
        <v>31.8</v>
      </c>
      <c r="Y47" s="11">
        <f>[43]Março!$C$28</f>
        <v>32.700000000000003</v>
      </c>
      <c r="Z47" s="11">
        <f>[43]Março!$C$29</f>
        <v>32.6</v>
      </c>
      <c r="AA47" s="11">
        <f>[43]Março!$C$30</f>
        <v>33.299999999999997</v>
      </c>
      <c r="AB47" s="11">
        <f>[43]Março!$C$31</f>
        <v>33.799999999999997</v>
      </c>
      <c r="AC47" s="11">
        <f>[43]Março!$C$32</f>
        <v>33.4</v>
      </c>
      <c r="AD47" s="11">
        <f>[43]Março!$C$33</f>
        <v>33.299999999999997</v>
      </c>
      <c r="AE47" s="11">
        <f>[43]Março!$C$34</f>
        <v>33.9</v>
      </c>
      <c r="AF47" s="11">
        <f>[43]Março!$C$35</f>
        <v>32.700000000000003</v>
      </c>
      <c r="AG47" s="128">
        <f t="shared" si="31"/>
        <v>34.5</v>
      </c>
      <c r="AH47" s="91">
        <f t="shared" si="32"/>
        <v>31.454838709677418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[44]Março!$C$5</f>
        <v>30.1</v>
      </c>
      <c r="C48" s="11">
        <f>[44]Março!$C$6</f>
        <v>31.6</v>
      </c>
      <c r="D48" s="11">
        <f>[44]Março!$C$7</f>
        <v>31.3</v>
      </c>
      <c r="E48" s="11">
        <f>[44]Março!$C$8</f>
        <v>31.4</v>
      </c>
      <c r="F48" s="11">
        <f>[44]Março!$C$9</f>
        <v>31.8</v>
      </c>
      <c r="G48" s="11">
        <f>[44]Março!$C$10</f>
        <v>30.5</v>
      </c>
      <c r="H48" s="11">
        <f>[44]Março!$C$11</f>
        <v>31.3</v>
      </c>
      <c r="I48" s="11">
        <f>[44]Março!$C$12</f>
        <v>32.799999999999997</v>
      </c>
      <c r="J48" s="11">
        <f>[44]Março!$C$13</f>
        <v>32.1</v>
      </c>
      <c r="K48" s="11">
        <f>[44]Março!$C$14</f>
        <v>28.4</v>
      </c>
      <c r="L48" s="11">
        <f>[44]Março!$C$15</f>
        <v>33.1</v>
      </c>
      <c r="M48" s="11">
        <f>[44]Março!$C$16</f>
        <v>31.4</v>
      </c>
      <c r="N48" s="11">
        <f>[44]Março!$C$17</f>
        <v>31.8</v>
      </c>
      <c r="O48" s="11">
        <f>[44]Março!$C$18</f>
        <v>31.7</v>
      </c>
      <c r="P48" s="11">
        <f>[44]Março!$C$19</f>
        <v>32.5</v>
      </c>
      <c r="Q48" s="11">
        <f>[44]Março!$C$20</f>
        <v>33.299999999999997</v>
      </c>
      <c r="R48" s="11">
        <f>[44]Março!$C$21</f>
        <v>31.9</v>
      </c>
      <c r="S48" s="11">
        <f>[44]Março!$C$22</f>
        <v>32.4</v>
      </c>
      <c r="T48" s="11">
        <f>[44]Março!$C$23</f>
        <v>32.700000000000003</v>
      </c>
      <c r="U48" s="11">
        <f>[44]Março!$C$24</f>
        <v>32</v>
      </c>
      <c r="V48" s="11">
        <f>[44]Março!$C$25</f>
        <v>27.1</v>
      </c>
      <c r="W48" s="11">
        <f>[44]Março!$C$26</f>
        <v>29</v>
      </c>
      <c r="X48" s="11">
        <f>[44]Março!$C$27</f>
        <v>31.2</v>
      </c>
      <c r="Y48" s="11">
        <f>[44]Março!$C$28</f>
        <v>32.5</v>
      </c>
      <c r="Z48" s="11">
        <f>[44]Março!$C$29</f>
        <v>33.799999999999997</v>
      </c>
      <c r="AA48" s="11">
        <f>[44]Março!$C$30</f>
        <v>33.4</v>
      </c>
      <c r="AB48" s="11">
        <f>[44]Março!$C$31</f>
        <v>31.3</v>
      </c>
      <c r="AC48" s="11">
        <f>[44]Março!$C$32</f>
        <v>30.4</v>
      </c>
      <c r="AD48" s="11">
        <f>[44]Março!$C$33</f>
        <v>32.4</v>
      </c>
      <c r="AE48" s="11">
        <f>[44]Março!$C$34</f>
        <v>32.1</v>
      </c>
      <c r="AF48" s="11">
        <f>[44]Março!$C$35</f>
        <v>33.5</v>
      </c>
      <c r="AG48" s="128">
        <f>MAX(B48:AF48)</f>
        <v>33.799999999999997</v>
      </c>
      <c r="AH48" s="91">
        <f>AVERAGE(B48:AF48)</f>
        <v>31.638709677419353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>
        <f>[45]Março!$C$5</f>
        <v>30.6</v>
      </c>
      <c r="C49" s="11">
        <f>[45]Março!$C$6</f>
        <v>34.200000000000003</v>
      </c>
      <c r="D49" s="11">
        <f>[45]Março!$C$7</f>
        <v>33.5</v>
      </c>
      <c r="E49" s="11">
        <f>[45]Março!$C$8</f>
        <v>32</v>
      </c>
      <c r="F49" s="11">
        <f>[45]Março!$C$9</f>
        <v>33.700000000000003</v>
      </c>
      <c r="G49" s="11">
        <f>[45]Março!$C$10</f>
        <v>35.5</v>
      </c>
      <c r="H49" s="11">
        <f>[45]Março!$C$11</f>
        <v>34.6</v>
      </c>
      <c r="I49" s="11">
        <f>[45]Março!$C$12</f>
        <v>35</v>
      </c>
      <c r="J49" s="11">
        <f>[45]Março!$C$13</f>
        <v>35.6</v>
      </c>
      <c r="K49" s="11">
        <f>[45]Março!$C$14</f>
        <v>34</v>
      </c>
      <c r="L49" s="11">
        <f>[45]Março!$C$15</f>
        <v>32</v>
      </c>
      <c r="M49" s="11">
        <f>[45]Março!$C$16</f>
        <v>36.4</v>
      </c>
      <c r="N49" s="11">
        <f>[45]Março!$C$17</f>
        <v>34</v>
      </c>
      <c r="O49" s="11">
        <f>[45]Março!$C$18</f>
        <v>32.9</v>
      </c>
      <c r="P49" s="11">
        <f>[45]Março!$C$19</f>
        <v>33</v>
      </c>
      <c r="Q49" s="11">
        <f>[45]Março!$C$20</f>
        <v>32</v>
      </c>
      <c r="R49" s="11">
        <f>[45]Março!$C$21</f>
        <v>34.4</v>
      </c>
      <c r="S49" s="11">
        <f>[45]Março!$C$22</f>
        <v>34.9</v>
      </c>
      <c r="T49" s="11">
        <f>[45]Março!$C$23</f>
        <v>34</v>
      </c>
      <c r="U49" s="11">
        <f>[45]Março!$C$24</f>
        <v>34.1</v>
      </c>
      <c r="V49" s="11">
        <f>[45]Março!$C$25</f>
        <v>29.9</v>
      </c>
      <c r="W49" s="11">
        <f>[45]Março!$C$26</f>
        <v>30.8</v>
      </c>
      <c r="X49" s="11">
        <f>[45]Março!$C$27</f>
        <v>33.6</v>
      </c>
      <c r="Y49" s="11">
        <f>[45]Março!$C$28</f>
        <v>35</v>
      </c>
      <c r="Z49" s="11">
        <f>[45]Março!$C$29</f>
        <v>34.799999999999997</v>
      </c>
      <c r="AA49" s="11">
        <f>[45]Março!$C$30</f>
        <v>35.700000000000003</v>
      </c>
      <c r="AB49" s="11">
        <f>[45]Março!$C$31</f>
        <v>36.6</v>
      </c>
      <c r="AC49" s="11">
        <f>[45]Março!$C$32</f>
        <v>34.799999999999997</v>
      </c>
      <c r="AD49" s="11">
        <f>[45]Março!$C$33</f>
        <v>35.6</v>
      </c>
      <c r="AE49" s="11">
        <f>[45]Março!$C$34</f>
        <v>35</v>
      </c>
      <c r="AF49" s="11">
        <f>[45]Março!$C$35</f>
        <v>34.799999999999997</v>
      </c>
      <c r="AG49" s="128">
        <f>MAX(B49:AF49)</f>
        <v>36.6</v>
      </c>
      <c r="AH49" s="91">
        <f>AVERAGE(B49:AF49)</f>
        <v>33.967741935483872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33">MAX(B5:B49)</f>
        <v>34.6</v>
      </c>
      <c r="C50" s="13">
        <f t="shared" si="33"/>
        <v>36</v>
      </c>
      <c r="D50" s="13">
        <f t="shared" si="33"/>
        <v>36.200000000000003</v>
      </c>
      <c r="E50" s="13">
        <f t="shared" si="33"/>
        <v>36.5</v>
      </c>
      <c r="F50" s="13">
        <f t="shared" si="33"/>
        <v>37.5</v>
      </c>
      <c r="G50" s="13">
        <f t="shared" si="33"/>
        <v>36.1</v>
      </c>
      <c r="H50" s="13">
        <f t="shared" si="33"/>
        <v>36.700000000000003</v>
      </c>
      <c r="I50" s="13">
        <f t="shared" si="33"/>
        <v>36.799999999999997</v>
      </c>
      <c r="J50" s="13">
        <f t="shared" si="33"/>
        <v>35.6</v>
      </c>
      <c r="K50" s="13">
        <f t="shared" si="33"/>
        <v>34</v>
      </c>
      <c r="L50" s="13">
        <f t="shared" si="33"/>
        <v>34.5</v>
      </c>
      <c r="M50" s="13">
        <f t="shared" si="33"/>
        <v>36.4</v>
      </c>
      <c r="N50" s="13">
        <f t="shared" si="33"/>
        <v>34</v>
      </c>
      <c r="O50" s="13">
        <f t="shared" si="33"/>
        <v>34.1</v>
      </c>
      <c r="P50" s="13">
        <f t="shared" si="33"/>
        <v>34</v>
      </c>
      <c r="Q50" s="13">
        <f t="shared" si="33"/>
        <v>33.299999999999997</v>
      </c>
      <c r="R50" s="13">
        <f t="shared" si="33"/>
        <v>34.700000000000003</v>
      </c>
      <c r="S50" s="13">
        <f t="shared" si="33"/>
        <v>34.9</v>
      </c>
      <c r="T50" s="13">
        <f t="shared" si="33"/>
        <v>35.200000000000003</v>
      </c>
      <c r="U50" s="13">
        <f t="shared" si="33"/>
        <v>34.1</v>
      </c>
      <c r="V50" s="13">
        <f t="shared" si="33"/>
        <v>30.1</v>
      </c>
      <c r="W50" s="13">
        <f t="shared" si="33"/>
        <v>32.700000000000003</v>
      </c>
      <c r="X50" s="13">
        <f t="shared" si="33"/>
        <v>33.6</v>
      </c>
      <c r="Y50" s="13">
        <f t="shared" si="33"/>
        <v>35</v>
      </c>
      <c r="Z50" s="13">
        <f t="shared" si="33"/>
        <v>35.200000000000003</v>
      </c>
      <c r="AA50" s="13">
        <f t="shared" si="33"/>
        <v>35.700000000000003</v>
      </c>
      <c r="AB50" s="13">
        <f t="shared" si="33"/>
        <v>36.6</v>
      </c>
      <c r="AC50" s="13">
        <f t="shared" si="33"/>
        <v>35.4</v>
      </c>
      <c r="AD50" s="13">
        <f t="shared" si="33"/>
        <v>35.6</v>
      </c>
      <c r="AE50" s="13">
        <f t="shared" si="33"/>
        <v>35</v>
      </c>
      <c r="AF50" s="13">
        <f t="shared" si="33"/>
        <v>35.299999999999997</v>
      </c>
      <c r="AG50" s="15">
        <f t="shared" si="33"/>
        <v>37.5</v>
      </c>
      <c r="AH50" s="91">
        <f>AVERAGE(AH5:AH49)</f>
        <v>31.71811021505377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112"/>
      <c r="AF52" s="88"/>
      <c r="AG52" s="52"/>
      <c r="AH52" s="51"/>
      <c r="AM52" t="s">
        <v>47</v>
      </c>
    </row>
    <row r="53" spans="1:39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5"/>
      <c r="AG54" s="52"/>
      <c r="AH54" s="92"/>
    </row>
    <row r="55" spans="1:39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112"/>
      <c r="AF55" s="55"/>
      <c r="AG55" s="52"/>
      <c r="AH55" s="54"/>
      <c r="AJ55" s="12" t="s">
        <v>47</v>
      </c>
      <c r="AL55" t="s">
        <v>47</v>
      </c>
    </row>
    <row r="56" spans="1:39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112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3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K66" sqref="AK6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8" ht="20.100000000000001" customHeight="1" x14ac:dyDescent="0.2">
      <c r="A1" s="145" t="s">
        <v>24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7"/>
    </row>
    <row r="2" spans="1:38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66"/>
      <c r="AF2" s="143"/>
      <c r="AG2" s="143"/>
      <c r="AH2" s="144"/>
    </row>
    <row r="3" spans="1:38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65">
        <f t="shared" si="0"/>
        <v>29</v>
      </c>
      <c r="AE3" s="164">
        <v>30</v>
      </c>
      <c r="AF3" s="164">
        <v>31</v>
      </c>
      <c r="AG3" s="46" t="s">
        <v>38</v>
      </c>
      <c r="AH3" s="60" t="s">
        <v>36</v>
      </c>
    </row>
    <row r="4" spans="1:38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65"/>
      <c r="AE4" s="164"/>
      <c r="AF4" s="164"/>
      <c r="AG4" s="46" t="s">
        <v>35</v>
      </c>
      <c r="AH4" s="60" t="s">
        <v>35</v>
      </c>
    </row>
    <row r="5" spans="1:38" s="5" customFormat="1" x14ac:dyDescent="0.2">
      <c r="A5" s="58" t="s">
        <v>40</v>
      </c>
      <c r="B5" s="124">
        <f>[1]Março!$D$5</f>
        <v>22.7</v>
      </c>
      <c r="C5" s="124">
        <f>[1]Março!$D$6</f>
        <v>23</v>
      </c>
      <c r="D5" s="124">
        <f>[1]Março!$D$7</f>
        <v>20.2</v>
      </c>
      <c r="E5" s="124">
        <f>[1]Março!$D$8</f>
        <v>21.1</v>
      </c>
      <c r="F5" s="124">
        <f>[1]Março!$D$9</f>
        <v>23</v>
      </c>
      <c r="G5" s="124">
        <f>[1]Março!$D$10</f>
        <v>21.7</v>
      </c>
      <c r="H5" s="124">
        <f>[1]Março!$D$11</f>
        <v>23.2</v>
      </c>
      <c r="I5" s="124">
        <f>[1]Março!$D$12</f>
        <v>23.2</v>
      </c>
      <c r="J5" s="124">
        <f>[1]Março!$D$13</f>
        <v>22.9</v>
      </c>
      <c r="K5" s="124">
        <f>[1]Março!$D$14</f>
        <v>22.4</v>
      </c>
      <c r="L5" s="124">
        <f>[1]Março!$D$15</f>
        <v>22.9</v>
      </c>
      <c r="M5" s="124">
        <f>[1]Março!$D$16</f>
        <v>22.8</v>
      </c>
      <c r="N5" s="124">
        <f>[1]Março!$D$17</f>
        <v>22.2</v>
      </c>
      <c r="O5" s="124">
        <f>[1]Março!$D$18</f>
        <v>23.9</v>
      </c>
      <c r="P5" s="124">
        <f>[1]Março!$D$19</f>
        <v>22.2</v>
      </c>
      <c r="Q5" s="124">
        <f>[1]Março!$D$20</f>
        <v>21.6</v>
      </c>
      <c r="R5" s="124">
        <f>[1]Março!$D$21</f>
        <v>22.4</v>
      </c>
      <c r="S5" s="124">
        <f>[1]Março!$D$22</f>
        <v>22.7</v>
      </c>
      <c r="T5" s="124">
        <f>[1]Março!$D$23</f>
        <v>21.6</v>
      </c>
      <c r="U5" s="124">
        <f>[1]Março!$D$24</f>
        <v>21.4</v>
      </c>
      <c r="V5" s="124">
        <f>[1]Março!$D$25</f>
        <v>20.9</v>
      </c>
      <c r="W5" s="124">
        <f>[1]Março!$D$26</f>
        <v>19</v>
      </c>
      <c r="X5" s="124">
        <f>[1]Março!$D$27</f>
        <v>19</v>
      </c>
      <c r="Y5" s="124">
        <f>[1]Março!$D$28</f>
        <v>18.2</v>
      </c>
      <c r="Z5" s="124">
        <f>[1]Março!$D$29</f>
        <v>17.5</v>
      </c>
      <c r="AA5" s="124">
        <f>[1]Março!$D$30</f>
        <v>18.7</v>
      </c>
      <c r="AB5" s="124">
        <f>[1]Março!$D$31</f>
        <v>20.3</v>
      </c>
      <c r="AC5" s="124">
        <f>[1]Março!$D$32</f>
        <v>21.9</v>
      </c>
      <c r="AD5" s="124">
        <f>[1]Março!$D$33</f>
        <v>21.2</v>
      </c>
      <c r="AE5" s="124">
        <f>[1]Março!$D$34</f>
        <v>20</v>
      </c>
      <c r="AF5" s="124">
        <f>[1]Março!$D$35</f>
        <v>18</v>
      </c>
      <c r="AG5" s="15">
        <f t="shared" ref="AG5:AG6" si="1">MIN(B5:AF5)</f>
        <v>17.5</v>
      </c>
      <c r="AH5" s="91">
        <f t="shared" ref="AH5:AH6" si="2">AVERAGE(B5:AF5)</f>
        <v>21.348387096774193</v>
      </c>
    </row>
    <row r="6" spans="1:38" x14ac:dyDescent="0.2">
      <c r="A6" s="58" t="s">
        <v>0</v>
      </c>
      <c r="B6" s="11">
        <f>[2]Março!$D$5</f>
        <v>16.2</v>
      </c>
      <c r="C6" s="11">
        <f>[2]Março!$D$6</f>
        <v>17.7</v>
      </c>
      <c r="D6" s="11">
        <f>[2]Março!$D$7</f>
        <v>16</v>
      </c>
      <c r="E6" s="11">
        <f>[2]Março!$D$8</f>
        <v>17.899999999999999</v>
      </c>
      <c r="F6" s="11">
        <f>[2]Março!$D$9</f>
        <v>22.5</v>
      </c>
      <c r="G6" s="11">
        <f>[2]Março!$D$10</f>
        <v>21.4</v>
      </c>
      <c r="H6" s="11">
        <f>[2]Março!$D$11</f>
        <v>21.5</v>
      </c>
      <c r="I6" s="11">
        <f>[2]Março!$D$12</f>
        <v>21.4</v>
      </c>
      <c r="J6" s="11">
        <f>[2]Março!$D$13</f>
        <v>20.5</v>
      </c>
      <c r="K6" s="11">
        <f>[2]Março!$D$14</f>
        <v>20.8</v>
      </c>
      <c r="L6" s="11">
        <f>[2]Março!$D$15</f>
        <v>19.899999999999999</v>
      </c>
      <c r="M6" s="11">
        <f>[2]Março!$D$16</f>
        <v>20</v>
      </c>
      <c r="N6" s="11">
        <f>[2]Março!$D$17</f>
        <v>22.1</v>
      </c>
      <c r="O6" s="11">
        <f>[2]Março!$D$18</f>
        <v>21.6</v>
      </c>
      <c r="P6" s="11">
        <f>[2]Março!$D$19</f>
        <v>20.8</v>
      </c>
      <c r="Q6" s="11">
        <f>[2]Março!$D$20</f>
        <v>20.5</v>
      </c>
      <c r="R6" s="11">
        <f>[2]Março!$D$21</f>
        <v>20.6</v>
      </c>
      <c r="S6" s="11">
        <f>[2]Março!$D$22</f>
        <v>21.8</v>
      </c>
      <c r="T6" s="11">
        <f>[2]Março!$D$23</f>
        <v>22.6</v>
      </c>
      <c r="U6" s="11">
        <f>[2]Março!$D$24</f>
        <v>19</v>
      </c>
      <c r="V6" s="11">
        <f>[2]Março!$D$25</f>
        <v>19</v>
      </c>
      <c r="W6" s="11">
        <f>[2]Março!$D$26</f>
        <v>18.399999999999999</v>
      </c>
      <c r="X6" s="11">
        <f>[2]Março!$D$27</f>
        <v>18.3</v>
      </c>
      <c r="Y6" s="11">
        <f>[2]Março!$D$28</f>
        <v>17.5</v>
      </c>
      <c r="Z6" s="11">
        <f>[2]Março!$D$29</f>
        <v>18.8</v>
      </c>
      <c r="AA6" s="11">
        <f>[2]Março!$D$30</f>
        <v>18.7</v>
      </c>
      <c r="AB6" s="11">
        <f>[2]Março!$D$31</f>
        <v>16.600000000000001</v>
      </c>
      <c r="AC6" s="11">
        <f>[2]Março!$D$32</f>
        <v>18.5</v>
      </c>
      <c r="AD6" s="11">
        <f>[2]Março!$D$33</f>
        <v>20</v>
      </c>
      <c r="AE6" s="11">
        <f>[2]Março!$D$34</f>
        <v>18</v>
      </c>
      <c r="AF6" s="11">
        <f>[2]Março!$D$35</f>
        <v>17.8</v>
      </c>
      <c r="AG6" s="15">
        <f t="shared" si="1"/>
        <v>16</v>
      </c>
      <c r="AH6" s="91">
        <f t="shared" si="2"/>
        <v>19.56129032258065</v>
      </c>
    </row>
    <row r="7" spans="1:38" x14ac:dyDescent="0.2">
      <c r="A7" s="58" t="s">
        <v>104</v>
      </c>
      <c r="B7" s="11">
        <f>[3]Março!$D$5</f>
        <v>20.6</v>
      </c>
      <c r="C7" s="11">
        <f>[3]Março!$D$6</f>
        <v>21</v>
      </c>
      <c r="D7" s="11">
        <f>[3]Março!$D$7</f>
        <v>20.100000000000001</v>
      </c>
      <c r="E7" s="11">
        <f>[3]Março!$D$8</f>
        <v>21.4</v>
      </c>
      <c r="F7" s="11">
        <f>[3]Março!$D$9</f>
        <v>22.1</v>
      </c>
      <c r="G7" s="11">
        <f>[3]Março!$D$10</f>
        <v>21.2</v>
      </c>
      <c r="H7" s="11">
        <f>[3]Março!$D$11</f>
        <v>22.3</v>
      </c>
      <c r="I7" s="11">
        <f>[3]Março!$D$12</f>
        <v>22.5</v>
      </c>
      <c r="J7" s="11">
        <f>[3]Março!$D$13</f>
        <v>22.2</v>
      </c>
      <c r="K7" s="11">
        <f>[3]Março!$D$14</f>
        <v>20.7</v>
      </c>
      <c r="L7" s="11">
        <f>[3]Março!$D$15</f>
        <v>22.9</v>
      </c>
      <c r="M7" s="11">
        <f>[3]Março!$D$16</f>
        <v>22.8</v>
      </c>
      <c r="N7" s="11">
        <f>[3]Março!$D$17</f>
        <v>21.1</v>
      </c>
      <c r="O7" s="11">
        <f>[3]Março!$D$18</f>
        <v>21.5</v>
      </c>
      <c r="P7" s="11">
        <f>[3]Março!$D$19</f>
        <v>22.5</v>
      </c>
      <c r="Q7" s="11">
        <f>[3]Março!$D$20</f>
        <v>20.8</v>
      </c>
      <c r="R7" s="11">
        <f>[3]Março!$D$21</f>
        <v>22.5</v>
      </c>
      <c r="S7" s="11">
        <f>[3]Março!$D$22</f>
        <v>21.9</v>
      </c>
      <c r="T7" s="11">
        <f>[3]Março!$D$23</f>
        <v>21.4</v>
      </c>
      <c r="U7" s="11">
        <f>[3]Março!$D$24</f>
        <v>20</v>
      </c>
      <c r="V7" s="11">
        <f>[3]Março!$D$25</f>
        <v>19.3</v>
      </c>
      <c r="W7" s="11">
        <f>[3]Março!$D$26</f>
        <v>19.2</v>
      </c>
      <c r="X7" s="11">
        <f>[3]Março!$D$27</f>
        <v>20</v>
      </c>
      <c r="Y7" s="11">
        <f>[3]Março!$D$28</f>
        <v>19.600000000000001</v>
      </c>
      <c r="Z7" s="11">
        <f>[3]Março!$D$29</f>
        <v>19.100000000000001</v>
      </c>
      <c r="AA7" s="11">
        <f>[3]Março!$D$30</f>
        <v>21.3</v>
      </c>
      <c r="AB7" s="11">
        <f>[3]Março!$D$31</f>
        <v>20.6</v>
      </c>
      <c r="AC7" s="11">
        <f>[3]Março!$D$32</f>
        <v>21.6</v>
      </c>
      <c r="AD7" s="11">
        <f>[3]Março!$D$33</f>
        <v>21</v>
      </c>
      <c r="AE7" s="11">
        <f>[3]Março!$D$34</f>
        <v>19.899999999999999</v>
      </c>
      <c r="AF7" s="11">
        <f>[3]Março!$D$35</f>
        <v>19.8</v>
      </c>
      <c r="AG7" s="15">
        <f t="shared" ref="AG7" si="3">MIN(B7:AF7)</f>
        <v>19.100000000000001</v>
      </c>
      <c r="AH7" s="91">
        <f t="shared" ref="AH7" si="4">AVERAGE(B7:AF7)</f>
        <v>21.061290322580639</v>
      </c>
    </row>
    <row r="8" spans="1:38" x14ac:dyDescent="0.2">
      <c r="A8" s="58" t="s">
        <v>1</v>
      </c>
      <c r="B8" s="11">
        <f>[4]Março!$D$5</f>
        <v>22</v>
      </c>
      <c r="C8" s="11">
        <f>[4]Março!$D$6</f>
        <v>20.399999999999999</v>
      </c>
      <c r="D8" s="11">
        <f>[4]Março!$D$7</f>
        <v>20.7</v>
      </c>
      <c r="E8" s="11">
        <f>[4]Março!$D$8</f>
        <v>22.3</v>
      </c>
      <c r="F8" s="11">
        <f>[4]Março!$D$9</f>
        <v>24.3</v>
      </c>
      <c r="G8" s="11">
        <f>[4]Março!$D$10</f>
        <v>23.5</v>
      </c>
      <c r="H8" s="11">
        <f>[4]Março!$D$11</f>
        <v>23</v>
      </c>
      <c r="I8" s="11">
        <f>[4]Março!$D$12</f>
        <v>25.2</v>
      </c>
      <c r="J8" s="11">
        <f>[4]Março!$D$13</f>
        <v>20.9</v>
      </c>
      <c r="K8" s="11">
        <f>[4]Março!$D$14</f>
        <v>20.9</v>
      </c>
      <c r="L8" s="11">
        <f>[4]Março!$D$15</f>
        <v>22.5</v>
      </c>
      <c r="M8" s="11">
        <f>[4]Março!$D$16</f>
        <v>22.1</v>
      </c>
      <c r="N8" s="11">
        <f>[4]Março!$D$17</f>
        <v>24.1</v>
      </c>
      <c r="O8" s="11">
        <f>[4]Março!$D$18</f>
        <v>24.1</v>
      </c>
      <c r="P8" s="11">
        <f>[4]Março!$D$19</f>
        <v>23</v>
      </c>
      <c r="Q8" s="11">
        <f>[4]Março!$D$20</f>
        <v>24.3</v>
      </c>
      <c r="R8" s="11">
        <f>[4]Março!$D$21</f>
        <v>24.4</v>
      </c>
      <c r="S8" s="11">
        <f>[4]Março!$D$22</f>
        <v>24.1</v>
      </c>
      <c r="T8" s="11">
        <f>[4]Março!$D$23</f>
        <v>24</v>
      </c>
      <c r="U8" s="11">
        <f>[4]Março!$D$24</f>
        <v>21.2</v>
      </c>
      <c r="V8" s="11">
        <f>[4]Março!$D$25</f>
        <v>21.2</v>
      </c>
      <c r="W8" s="11">
        <f>[4]Março!$D$26</f>
        <v>20.8</v>
      </c>
      <c r="X8" s="11">
        <f>[4]Março!$D$27</f>
        <v>21</v>
      </c>
      <c r="Y8" s="11">
        <f>[4]Março!$D$28</f>
        <v>20.399999999999999</v>
      </c>
      <c r="Z8" s="11">
        <f>[4]Março!$D$29</f>
        <v>20</v>
      </c>
      <c r="AA8" s="11">
        <f>[4]Março!$D$30</f>
        <v>21.5</v>
      </c>
      <c r="AB8" s="11">
        <f>[4]Março!$D$31</f>
        <v>22.1</v>
      </c>
      <c r="AC8" s="11">
        <f>[4]Março!$D$32</f>
        <v>22.6</v>
      </c>
      <c r="AD8" s="11">
        <f>[4]Março!$D$33</f>
        <v>24.3</v>
      </c>
      <c r="AE8" s="11">
        <f>[4]Março!$D$34</f>
        <v>25.5</v>
      </c>
      <c r="AF8" s="11">
        <f>[4]Março!$D$35</f>
        <v>24</v>
      </c>
      <c r="AG8" s="15">
        <f t="shared" ref="AG8" si="5">MIN(B8:AF8)</f>
        <v>20</v>
      </c>
      <c r="AH8" s="91">
        <f t="shared" ref="AH8" si="6">AVERAGE(B8:AF8)</f>
        <v>22.593548387096774</v>
      </c>
    </row>
    <row r="9" spans="1:38" x14ac:dyDescent="0.2">
      <c r="A9" s="58" t="s">
        <v>167</v>
      </c>
      <c r="B9" s="11">
        <f>[5]Março!$D$5</f>
        <v>18.3</v>
      </c>
      <c r="C9" s="11">
        <f>[5]Março!$D$6</f>
        <v>21</v>
      </c>
      <c r="D9" s="11">
        <f>[5]Março!$D$7</f>
        <v>21.8</v>
      </c>
      <c r="E9" s="11">
        <f>[5]Março!$D$8</f>
        <v>21</v>
      </c>
      <c r="F9" s="11">
        <f>[5]Março!$D$9</f>
        <v>22.2</v>
      </c>
      <c r="G9" s="11">
        <f>[5]Março!$D$10</f>
        <v>20.399999999999999</v>
      </c>
      <c r="H9" s="11">
        <f>[5]Março!$D$11</f>
        <v>20.7</v>
      </c>
      <c r="I9" s="11">
        <f>[5]Março!$D$12</f>
        <v>22.5</v>
      </c>
      <c r="J9" s="11">
        <f>[5]Março!$D$13</f>
        <v>19</v>
      </c>
      <c r="K9" s="11">
        <f>[5]Março!$D$14</f>
        <v>20.2</v>
      </c>
      <c r="L9" s="11">
        <f>[5]Março!$D$15</f>
        <v>19.899999999999999</v>
      </c>
      <c r="M9" s="11">
        <f>[5]Março!$D$16</f>
        <v>20</v>
      </c>
      <c r="N9" s="11">
        <f>[5]Março!$D$17</f>
        <v>21.9</v>
      </c>
      <c r="O9" s="11">
        <f>[5]Março!$D$18</f>
        <v>21.9</v>
      </c>
      <c r="P9" s="11">
        <f>[5]Março!$D$19</f>
        <v>20.2</v>
      </c>
      <c r="Q9" s="11">
        <f>[5]Março!$D$20</f>
        <v>20.100000000000001</v>
      </c>
      <c r="R9" s="11">
        <f>[5]Março!$D$21</f>
        <v>18.899999999999999</v>
      </c>
      <c r="S9" s="11">
        <f>[5]Março!$D$22</f>
        <v>21</v>
      </c>
      <c r="T9" s="11">
        <f>[5]Março!$D$23</f>
        <v>21.9</v>
      </c>
      <c r="U9" s="11">
        <f>[5]Março!$D$24</f>
        <v>18.899999999999999</v>
      </c>
      <c r="V9" s="11">
        <f>[5]Março!$D$25</f>
        <v>17.899999999999999</v>
      </c>
      <c r="W9" s="11">
        <f>[5]Março!$D$26</f>
        <v>17.600000000000001</v>
      </c>
      <c r="X9" s="11">
        <f>[5]Março!$D$27</f>
        <v>19.7</v>
      </c>
      <c r="Y9" s="11">
        <f>[5]Março!$D$28</f>
        <v>20</v>
      </c>
      <c r="Z9" s="11">
        <f>[5]Março!$D$29</f>
        <v>19.8</v>
      </c>
      <c r="AA9" s="11">
        <f>[5]Março!$D$30</f>
        <v>18.600000000000001</v>
      </c>
      <c r="AB9" s="11">
        <f>[5]Março!$D$31</f>
        <v>16.399999999999999</v>
      </c>
      <c r="AC9" s="11">
        <f>[5]Março!$D$32</f>
        <v>18.399999999999999</v>
      </c>
      <c r="AD9" s="11">
        <f>[5]Março!$D$33</f>
        <v>19.5</v>
      </c>
      <c r="AE9" s="11">
        <f>[5]Março!$D$34</f>
        <v>19.899999999999999</v>
      </c>
      <c r="AF9" s="11">
        <f>[5]Março!$D$35</f>
        <v>21</v>
      </c>
      <c r="AG9" s="15">
        <f t="shared" ref="AG9" si="7">MIN(B9:AF9)</f>
        <v>16.399999999999999</v>
      </c>
      <c r="AH9" s="91">
        <f t="shared" ref="AH9" si="8">AVERAGE(B9:AF9)</f>
        <v>20.01935483870967</v>
      </c>
    </row>
    <row r="10" spans="1:38" x14ac:dyDescent="0.2">
      <c r="A10" s="58" t="s">
        <v>111</v>
      </c>
      <c r="B10" s="11" t="str">
        <f>[6]Março!$D$5</f>
        <v>*</v>
      </c>
      <c r="C10" s="11" t="str">
        <f>[6]Março!$D$6</f>
        <v>*</v>
      </c>
      <c r="D10" s="11" t="str">
        <f>[6]Março!$D$7</f>
        <v>*</v>
      </c>
      <c r="E10" s="11" t="str">
        <f>[6]Março!$D$8</f>
        <v>*</v>
      </c>
      <c r="F10" s="11" t="str">
        <f>[6]Março!$D$9</f>
        <v>*</v>
      </c>
      <c r="G10" s="11" t="str">
        <f>[6]Março!$D$10</f>
        <v>*</v>
      </c>
      <c r="H10" s="11" t="str">
        <f>[6]Março!$D$11</f>
        <v>*</v>
      </c>
      <c r="I10" s="11" t="str">
        <f>[6]Março!$D$12</f>
        <v>*</v>
      </c>
      <c r="J10" s="11" t="str">
        <f>[6]Março!$D$13</f>
        <v>*</v>
      </c>
      <c r="K10" s="11" t="str">
        <f>[6]Março!$D$14</f>
        <v>*</v>
      </c>
      <c r="L10" s="11" t="str">
        <f>[6]Março!$D$15</f>
        <v>*</v>
      </c>
      <c r="M10" s="11" t="str">
        <f>[6]Março!$D$16</f>
        <v>*</v>
      </c>
      <c r="N10" s="11" t="str">
        <f>[6]Março!$D$17</f>
        <v>*</v>
      </c>
      <c r="O10" s="11" t="str">
        <f>[6]Março!$D$18</f>
        <v>*</v>
      </c>
      <c r="P10" s="11" t="str">
        <f>[6]Março!$D$19</f>
        <v>*</v>
      </c>
      <c r="Q10" s="11" t="str">
        <f>[6]Março!$D$20</f>
        <v>*</v>
      </c>
      <c r="R10" s="11" t="str">
        <f>[6]Março!$D$21</f>
        <v>*</v>
      </c>
      <c r="S10" s="11" t="str">
        <f>[6]Março!$D$22</f>
        <v>*</v>
      </c>
      <c r="T10" s="11" t="str">
        <f>[6]Março!$D$23</f>
        <v>*</v>
      </c>
      <c r="U10" s="11" t="str">
        <f>[6]Março!$D$24</f>
        <v>*</v>
      </c>
      <c r="V10" s="11" t="str">
        <f>[6]Março!$D$25</f>
        <v>*</v>
      </c>
      <c r="W10" s="11" t="str">
        <f>[6]Março!$D$26</f>
        <v>*</v>
      </c>
      <c r="X10" s="11" t="str">
        <f>[6]Março!$D$27</f>
        <v>*</v>
      </c>
      <c r="Y10" s="11" t="str">
        <f>[6]Março!$D$28</f>
        <v>*</v>
      </c>
      <c r="Z10" s="11" t="str">
        <f>[6]Março!$D$29</f>
        <v>*</v>
      </c>
      <c r="AA10" s="11" t="str">
        <f>[6]Março!$D$30</f>
        <v>*</v>
      </c>
      <c r="AB10" s="11" t="str">
        <f>[6]Março!$D$31</f>
        <v>*</v>
      </c>
      <c r="AC10" s="11" t="str">
        <f>[6]Março!$D$32</f>
        <v>*</v>
      </c>
      <c r="AD10" s="11" t="str">
        <f>[6]Março!$D$33</f>
        <v>*</v>
      </c>
      <c r="AE10" s="11" t="str">
        <f>[6]Março!$D$34</f>
        <v>*</v>
      </c>
      <c r="AF10" s="11" t="str">
        <f>[6]Março!$D$35</f>
        <v>*</v>
      </c>
      <c r="AG10" s="15" t="s">
        <v>226</v>
      </c>
      <c r="AH10" s="91" t="s">
        <v>226</v>
      </c>
    </row>
    <row r="11" spans="1:38" x14ac:dyDescent="0.2">
      <c r="A11" s="58" t="s">
        <v>64</v>
      </c>
      <c r="B11" s="11">
        <f>[7]Março!$D$5</f>
        <v>21.6</v>
      </c>
      <c r="C11" s="11">
        <f>[7]Março!$D$6</f>
        <v>23.1</v>
      </c>
      <c r="D11" s="11">
        <f>[7]Março!$D$7</f>
        <v>21.3</v>
      </c>
      <c r="E11" s="11">
        <f>[7]Março!$D$8</f>
        <v>22</v>
      </c>
      <c r="F11" s="11">
        <f>[7]Março!$D$9</f>
        <v>22.8</v>
      </c>
      <c r="G11" s="11">
        <f>[7]Março!$D$10</f>
        <v>23.3</v>
      </c>
      <c r="H11" s="11">
        <f>[7]Março!$D$11</f>
        <v>23.1</v>
      </c>
      <c r="I11" s="11">
        <f>[7]Março!$D$12</f>
        <v>23.8</v>
      </c>
      <c r="J11" s="11">
        <f>[7]Março!$D$13</f>
        <v>23.5</v>
      </c>
      <c r="K11" s="11">
        <f>[7]Março!$D$14</f>
        <v>21.3</v>
      </c>
      <c r="L11" s="11">
        <f>[7]Março!$D$15</f>
        <v>22.4</v>
      </c>
      <c r="M11" s="11">
        <f>[7]Março!$D$16</f>
        <v>21.9</v>
      </c>
      <c r="N11" s="11">
        <f>[7]Março!$D$17</f>
        <v>20.7</v>
      </c>
      <c r="O11" s="11">
        <f>[7]Março!$D$18</f>
        <v>21.7</v>
      </c>
      <c r="P11" s="11">
        <f>[7]Março!$D$19</f>
        <v>22.2</v>
      </c>
      <c r="Q11" s="11">
        <f>[7]Março!$D$20</f>
        <v>24.1</v>
      </c>
      <c r="R11" s="11">
        <f>[7]Março!$D$21</f>
        <v>22.7</v>
      </c>
      <c r="S11" s="11">
        <f>[7]Março!$D$22</f>
        <v>22.5</v>
      </c>
      <c r="T11" s="11">
        <f>[7]Março!$D$23</f>
        <v>23.9</v>
      </c>
      <c r="U11" s="11">
        <f>[7]Março!$D$24</f>
        <v>24.8</v>
      </c>
      <c r="V11" s="11">
        <f>[7]Março!$D$25</f>
        <v>22.2</v>
      </c>
      <c r="W11" s="11">
        <f>[7]Março!$D$26</f>
        <v>21.1</v>
      </c>
      <c r="X11" s="11">
        <f>[7]Março!$D$27</f>
        <v>21.3</v>
      </c>
      <c r="Y11" s="11">
        <f>[7]Março!$D$28</f>
        <v>24.1</v>
      </c>
      <c r="Z11" s="11">
        <f>[7]Março!$D$29</f>
        <v>25</v>
      </c>
      <c r="AA11" s="11">
        <f>[7]Março!$D$30</f>
        <v>25.2</v>
      </c>
      <c r="AB11" s="11">
        <f>[7]Março!$D$31</f>
        <v>24.8</v>
      </c>
      <c r="AC11" s="11">
        <f>[7]Março!$D$32</f>
        <v>23.2</v>
      </c>
      <c r="AD11" s="11">
        <f>[7]Março!$D$33</f>
        <v>22.9</v>
      </c>
      <c r="AE11" s="11">
        <f>[7]Março!$D$34</f>
        <v>21.6</v>
      </c>
      <c r="AF11" s="11">
        <f>[7]Março!$D$35</f>
        <v>23.1</v>
      </c>
      <c r="AG11" s="15">
        <f t="shared" ref="AG11:AG12" si="9">MIN(B11:AF11)</f>
        <v>20.7</v>
      </c>
      <c r="AH11" s="91">
        <f t="shared" ref="AH11:AH12" si="10">AVERAGE(B11:AF11)</f>
        <v>22.812903225806455</v>
      </c>
    </row>
    <row r="12" spans="1:38" x14ac:dyDescent="0.2">
      <c r="A12" s="58" t="s">
        <v>41</v>
      </c>
      <c r="B12" s="11">
        <f>[8]Março!$D$5</f>
        <v>16.5</v>
      </c>
      <c r="C12" s="11">
        <f>[8]Março!$D$6</f>
        <v>20.3</v>
      </c>
      <c r="D12" s="11">
        <f>[8]Março!$D$7</f>
        <v>18.600000000000001</v>
      </c>
      <c r="E12" s="11">
        <f>[8]Março!$D$8</f>
        <v>20.3</v>
      </c>
      <c r="F12" s="11">
        <f>[8]Março!$D$9</f>
        <v>23.6</v>
      </c>
      <c r="G12" s="11">
        <f>[8]Março!$D$10</f>
        <v>22.9</v>
      </c>
      <c r="H12" s="11">
        <f>[8]Março!$D$11</f>
        <v>23.8</v>
      </c>
      <c r="I12" s="11">
        <f>[8]Março!$D$12</f>
        <v>24.2</v>
      </c>
      <c r="J12" s="11">
        <f>[8]Março!$D$13</f>
        <v>20.5</v>
      </c>
      <c r="K12" s="11">
        <f>[8]Março!$D$14</f>
        <v>22</v>
      </c>
      <c r="L12" s="11">
        <f>[8]Março!$D$15</f>
        <v>21</v>
      </c>
      <c r="M12" s="11">
        <f>[8]Março!$D$16</f>
        <v>21.9</v>
      </c>
      <c r="N12" s="11">
        <f>[8]Março!$D$17</f>
        <v>23.5</v>
      </c>
      <c r="O12" s="11">
        <f>[8]Março!$D$18</f>
        <v>23.1</v>
      </c>
      <c r="P12" s="11">
        <f>[8]Março!$D$19</f>
        <v>22.4</v>
      </c>
      <c r="Q12" s="11">
        <f>[8]Março!$D$20</f>
        <v>23.1</v>
      </c>
      <c r="R12" s="11">
        <f>[8]Março!$D$21</f>
        <v>21.3</v>
      </c>
      <c r="S12" s="11">
        <f>[8]Março!$D$22</f>
        <v>21.9</v>
      </c>
      <c r="T12" s="11">
        <f>[8]Março!$D$23</f>
        <v>23.5</v>
      </c>
      <c r="U12" s="11">
        <f>[8]Março!$D$24</f>
        <v>20.9</v>
      </c>
      <c r="V12" s="11">
        <f>[8]Março!$D$25</f>
        <v>20.9</v>
      </c>
      <c r="W12" s="11">
        <f>[8]Março!$D$26</f>
        <v>19.5</v>
      </c>
      <c r="X12" s="11">
        <f>[8]Março!$D$27</f>
        <v>21.3</v>
      </c>
      <c r="Y12" s="11">
        <f>[8]Março!$D$28</f>
        <v>19.899999999999999</v>
      </c>
      <c r="Z12" s="11">
        <f>[8]Março!$D$29</f>
        <v>19.100000000000001</v>
      </c>
      <c r="AA12" s="11">
        <f>[8]Março!$D$30</f>
        <v>20.7</v>
      </c>
      <c r="AB12" s="11">
        <f>[8]Março!$D$31</f>
        <v>17.3</v>
      </c>
      <c r="AC12" s="11">
        <f>[8]Março!$D$32</f>
        <v>18.100000000000001</v>
      </c>
      <c r="AD12" s="11">
        <f>[8]Março!$D$33</f>
        <v>20.5</v>
      </c>
      <c r="AE12" s="11">
        <f>[8]Março!$D$34</f>
        <v>19.899999999999999</v>
      </c>
      <c r="AF12" s="11">
        <f>[8]Março!$D$35</f>
        <v>20.6</v>
      </c>
      <c r="AG12" s="15">
        <f t="shared" si="9"/>
        <v>16.5</v>
      </c>
      <c r="AH12" s="91">
        <f t="shared" si="10"/>
        <v>21.067741935483873</v>
      </c>
    </row>
    <row r="13" spans="1:38" x14ac:dyDescent="0.2">
      <c r="A13" s="58" t="s">
        <v>114</v>
      </c>
      <c r="B13" s="11" t="str">
        <f>[9]Março!$D$5</f>
        <v>*</v>
      </c>
      <c r="C13" s="11" t="str">
        <f>[9]Março!$D$6</f>
        <v>*</v>
      </c>
      <c r="D13" s="11" t="str">
        <f>[9]Março!$D$7</f>
        <v>*</v>
      </c>
      <c r="E13" s="11" t="str">
        <f>[9]Março!$D$8</f>
        <v>*</v>
      </c>
      <c r="F13" s="11" t="str">
        <f>[9]Março!$D$9</f>
        <v>*</v>
      </c>
      <c r="G13" s="11" t="str">
        <f>[9]Março!$D$10</f>
        <v>*</v>
      </c>
      <c r="H13" s="11" t="str">
        <f>[9]Março!$D$11</f>
        <v>*</v>
      </c>
      <c r="I13" s="11" t="str">
        <f>[9]Março!$D$12</f>
        <v>*</v>
      </c>
      <c r="J13" s="11" t="str">
        <f>[9]Março!$D$13</f>
        <v>*</v>
      </c>
      <c r="K13" s="11" t="str">
        <f>[9]Março!$D$14</f>
        <v>*</v>
      </c>
      <c r="L13" s="11" t="str">
        <f>[9]Março!$D$15</f>
        <v>*</v>
      </c>
      <c r="M13" s="11" t="str">
        <f>[9]Março!$D$16</f>
        <v>*</v>
      </c>
      <c r="N13" s="11" t="str">
        <f>[9]Março!$D$17</f>
        <v>*</v>
      </c>
      <c r="O13" s="11" t="str">
        <f>[9]Março!$D$18</f>
        <v>*</v>
      </c>
      <c r="P13" s="11" t="str">
        <f>[9]Março!$D$19</f>
        <v>*</v>
      </c>
      <c r="Q13" s="11" t="str">
        <f>[9]Março!$D$20</f>
        <v>*</v>
      </c>
      <c r="R13" s="11" t="str">
        <f>[9]Março!$D$21</f>
        <v>*</v>
      </c>
      <c r="S13" s="11" t="str">
        <f>[9]Março!$D$22</f>
        <v>*</v>
      </c>
      <c r="T13" s="11" t="str">
        <f>[9]Março!$D$23</f>
        <v>*</v>
      </c>
      <c r="U13" s="11" t="str">
        <f>[9]Março!$D$24</f>
        <v>*</v>
      </c>
      <c r="V13" s="11" t="str">
        <f>[9]Março!$D$25</f>
        <v>*</v>
      </c>
      <c r="W13" s="11" t="str">
        <f>[9]Março!$D$26</f>
        <v>*</v>
      </c>
      <c r="X13" s="11" t="str">
        <f>[9]Março!$D$27</f>
        <v>*</v>
      </c>
      <c r="Y13" s="11" t="str">
        <f>[9]Março!$D$28</f>
        <v>*</v>
      </c>
      <c r="Z13" s="11" t="str">
        <f>[9]Março!$D$29</f>
        <v>*</v>
      </c>
      <c r="AA13" s="11" t="str">
        <f>[9]Março!$D$30</f>
        <v>*</v>
      </c>
      <c r="AB13" s="11" t="str">
        <f>[9]Março!$D$31</f>
        <v>*</v>
      </c>
      <c r="AC13" s="11" t="str">
        <f>[9]Março!$D$32</f>
        <v>*</v>
      </c>
      <c r="AD13" s="11" t="str">
        <f>[9]Março!$D$33</f>
        <v>*</v>
      </c>
      <c r="AE13" s="11" t="str">
        <f>[9]Março!$D$34</f>
        <v>*</v>
      </c>
      <c r="AF13" s="11" t="str">
        <f>[9]Março!$D$35</f>
        <v>*</v>
      </c>
      <c r="AG13" s="14" t="s">
        <v>226</v>
      </c>
      <c r="AH13" s="108" t="s">
        <v>226</v>
      </c>
    </row>
    <row r="14" spans="1:38" x14ac:dyDescent="0.2">
      <c r="A14" s="58" t="s">
        <v>118</v>
      </c>
      <c r="B14" s="11">
        <f>[10]Março!$D$5</f>
        <v>22.1</v>
      </c>
      <c r="C14" s="11">
        <f>[10]Março!$D$6</f>
        <v>22.2</v>
      </c>
      <c r="D14" s="11">
        <f>[10]Março!$D$7</f>
        <v>20.8</v>
      </c>
      <c r="E14" s="11">
        <f>[10]Março!$D$8</f>
        <v>21.1</v>
      </c>
      <c r="F14" s="11">
        <f>[10]Março!$D$9</f>
        <v>22.1</v>
      </c>
      <c r="G14" s="11">
        <f>[10]Março!$D$10</f>
        <v>22.1</v>
      </c>
      <c r="H14" s="11">
        <f>[10]Março!$D$11</f>
        <v>22.6</v>
      </c>
      <c r="I14" s="11">
        <f>[10]Março!$D$12</f>
        <v>22.8</v>
      </c>
      <c r="J14" s="11">
        <f>[10]Março!$D$13</f>
        <v>23.3</v>
      </c>
      <c r="K14" s="11">
        <f>[10]Março!$D$14</f>
        <v>21.1</v>
      </c>
      <c r="L14" s="11">
        <f>[10]Março!$D$15</f>
        <v>21.5</v>
      </c>
      <c r="M14" s="11">
        <f>[10]Março!$D$16</f>
        <v>21.5</v>
      </c>
      <c r="N14" s="11">
        <f>[10]Março!$D$17</f>
        <v>20.7</v>
      </c>
      <c r="O14" s="11">
        <f>[10]Março!$D$18</f>
        <v>21</v>
      </c>
      <c r="P14" s="11">
        <f>[10]Março!$D$19</f>
        <v>21.6</v>
      </c>
      <c r="Q14" s="11">
        <f>[10]Março!$D$20</f>
        <v>21.7</v>
      </c>
      <c r="R14" s="11">
        <f>[10]Março!$D$21</f>
        <v>21.3</v>
      </c>
      <c r="S14" s="11">
        <f>[10]Março!$D$22</f>
        <v>21.7</v>
      </c>
      <c r="T14" s="11">
        <f>[10]Março!$D$23</f>
        <v>21.2</v>
      </c>
      <c r="U14" s="11">
        <f>[10]Março!$D$24</f>
        <v>21.2</v>
      </c>
      <c r="V14" s="11">
        <f>[10]Março!$D$25</f>
        <v>20.399999999999999</v>
      </c>
      <c r="W14" s="11">
        <f>[10]Março!$D$26</f>
        <v>18.7</v>
      </c>
      <c r="X14" s="11">
        <f>[10]Março!$D$27</f>
        <v>19.7</v>
      </c>
      <c r="Y14" s="11">
        <f>[10]Março!$D$28</f>
        <v>18.600000000000001</v>
      </c>
      <c r="Z14" s="11">
        <f>[10]Março!$D$29</f>
        <v>18.8</v>
      </c>
      <c r="AA14" s="11">
        <f>[10]Março!$D$30</f>
        <v>19.399999999999999</v>
      </c>
      <c r="AB14" s="11">
        <f>[10]Março!$D$31</f>
        <v>22.2</v>
      </c>
      <c r="AC14" s="11">
        <f>[10]Março!$D$32</f>
        <v>20.9</v>
      </c>
      <c r="AD14" s="11">
        <f>[10]Março!$D$33</f>
        <v>19.8</v>
      </c>
      <c r="AE14" s="11">
        <f>[10]Março!$D$34</f>
        <v>19</v>
      </c>
      <c r="AF14" s="11">
        <f>[10]Março!$D$35</f>
        <v>18</v>
      </c>
      <c r="AG14" s="15">
        <f t="shared" ref="AG14:AG15" si="11">MIN(B14:AF14)</f>
        <v>18</v>
      </c>
      <c r="AH14" s="91">
        <f t="shared" ref="AH14:AH15" si="12">AVERAGE(B14:AF14)</f>
        <v>20.93870967741935</v>
      </c>
      <c r="AJ14" t="s">
        <v>47</v>
      </c>
    </row>
    <row r="15" spans="1:38" x14ac:dyDescent="0.2">
      <c r="A15" s="58" t="s">
        <v>121</v>
      </c>
      <c r="B15" s="11">
        <f>[11]Março!$D$5</f>
        <v>16.899999999999999</v>
      </c>
      <c r="C15" s="11">
        <f>[11]Março!$D$6</f>
        <v>21.8</v>
      </c>
      <c r="D15" s="11">
        <f>[11]Março!$D$7</f>
        <v>18.7</v>
      </c>
      <c r="E15" s="11">
        <f>[11]Março!$D$8</f>
        <v>22</v>
      </c>
      <c r="F15" s="11">
        <f>[11]Março!$D$9</f>
        <v>20</v>
      </c>
      <c r="G15" s="11">
        <f>[11]Março!$D$10</f>
        <v>21.8</v>
      </c>
      <c r="H15" s="11">
        <f>[11]Março!$D$11</f>
        <v>22.2</v>
      </c>
      <c r="I15" s="11">
        <f>[11]Março!$D$12</f>
        <v>21.9</v>
      </c>
      <c r="J15" s="11">
        <f>[11]Março!$D$13</f>
        <v>20.9</v>
      </c>
      <c r="K15" s="11">
        <f>[11]Março!$D$14</f>
        <v>21.5</v>
      </c>
      <c r="L15" s="11">
        <f>[11]Março!$D$15</f>
        <v>20.399999999999999</v>
      </c>
      <c r="M15" s="11">
        <f>[11]Março!$D$16</f>
        <v>22.1</v>
      </c>
      <c r="N15" s="11">
        <f>[11]Março!$D$17</f>
        <v>21.7</v>
      </c>
      <c r="O15" s="11">
        <f>[11]Março!$D$18</f>
        <v>21.9</v>
      </c>
      <c r="P15" s="11">
        <f>[11]Março!$D$19</f>
        <v>21.5</v>
      </c>
      <c r="Q15" s="11">
        <f>[11]Março!$D$20</f>
        <v>21.5</v>
      </c>
      <c r="R15" s="11">
        <f>[11]Março!$D$21</f>
        <v>20.100000000000001</v>
      </c>
      <c r="S15" s="11">
        <f>[11]Março!$D$22</f>
        <v>21.5</v>
      </c>
      <c r="T15" s="11">
        <f>[11]Março!$D$23</f>
        <v>22.3</v>
      </c>
      <c r="U15" s="11">
        <f>[11]Março!$D$24</f>
        <v>19.600000000000001</v>
      </c>
      <c r="V15" s="11">
        <f>[11]Março!$D$25</f>
        <v>18.8</v>
      </c>
      <c r="W15" s="11">
        <f>[11]Março!$D$26</f>
        <v>19.7</v>
      </c>
      <c r="X15" s="11">
        <f>[11]Março!$D$27</f>
        <v>18.600000000000001</v>
      </c>
      <c r="Y15" s="11">
        <f>[11]Março!$D$28</f>
        <v>17.8</v>
      </c>
      <c r="Z15" s="11">
        <f>[11]Março!$D$29</f>
        <v>18</v>
      </c>
      <c r="AA15" s="11">
        <f>[11]Março!$D$30</f>
        <v>18.8</v>
      </c>
      <c r="AB15" s="11">
        <f>[11]Março!$D$31</f>
        <v>16.600000000000001</v>
      </c>
      <c r="AC15" s="11">
        <f>[11]Março!$D$32</f>
        <v>20.399999999999999</v>
      </c>
      <c r="AD15" s="11">
        <f>[11]Março!$D$33</f>
        <v>20.7</v>
      </c>
      <c r="AE15" s="11">
        <f>[11]Março!$D$34</f>
        <v>20.5</v>
      </c>
      <c r="AF15" s="11">
        <f>[11]Março!$D$35</f>
        <v>18.600000000000001</v>
      </c>
      <c r="AG15" s="15">
        <f t="shared" si="11"/>
        <v>16.600000000000001</v>
      </c>
      <c r="AH15" s="91">
        <f t="shared" si="12"/>
        <v>20.283870967741937</v>
      </c>
    </row>
    <row r="16" spans="1:38" x14ac:dyDescent="0.2">
      <c r="A16" s="58" t="s">
        <v>168</v>
      </c>
      <c r="B16" s="11" t="str">
        <f>[12]Março!$D$5</f>
        <v>*</v>
      </c>
      <c r="C16" s="11" t="str">
        <f>[12]Março!$D$6</f>
        <v>*</v>
      </c>
      <c r="D16" s="11" t="str">
        <f>[12]Março!$D$7</f>
        <v>*</v>
      </c>
      <c r="E16" s="11" t="str">
        <f>[12]Março!$D$8</f>
        <v>*</v>
      </c>
      <c r="F16" s="11" t="str">
        <f>[12]Março!$D$9</f>
        <v>*</v>
      </c>
      <c r="G16" s="11" t="str">
        <f>[12]Março!$D$10</f>
        <v>*</v>
      </c>
      <c r="H16" s="11" t="str">
        <f>[12]Março!$D$11</f>
        <v>*</v>
      </c>
      <c r="I16" s="11" t="str">
        <f>[12]Março!$D$12</f>
        <v>*</v>
      </c>
      <c r="J16" s="11" t="str">
        <f>[12]Março!$D$13</f>
        <v>*</v>
      </c>
      <c r="K16" s="11" t="str">
        <f>[12]Março!$D$14</f>
        <v>*</v>
      </c>
      <c r="L16" s="11" t="str">
        <f>[12]Março!$D$15</f>
        <v>*</v>
      </c>
      <c r="M16" s="11" t="str">
        <f>[12]Março!$D$16</f>
        <v>*</v>
      </c>
      <c r="N16" s="11" t="str">
        <f>[12]Março!$D$17</f>
        <v>*</v>
      </c>
      <c r="O16" s="11" t="str">
        <f>[12]Março!$D$18</f>
        <v>*</v>
      </c>
      <c r="P16" s="11" t="str">
        <f>[12]Março!$D$19</f>
        <v>*</v>
      </c>
      <c r="Q16" s="11" t="str">
        <f>[12]Março!$D$20</f>
        <v>*</v>
      </c>
      <c r="R16" s="11" t="str">
        <f>[12]Março!$D$21</f>
        <v>*</v>
      </c>
      <c r="S16" s="11" t="str">
        <f>[12]Março!$D$22</f>
        <v>*</v>
      </c>
      <c r="T16" s="11" t="str">
        <f>[12]Março!$D$23</f>
        <v>*</v>
      </c>
      <c r="U16" s="11" t="str">
        <f>[12]Março!$D$24</f>
        <v>*</v>
      </c>
      <c r="V16" s="11" t="str">
        <f>[12]Março!$D$25</f>
        <v>*</v>
      </c>
      <c r="W16" s="11" t="str">
        <f>[12]Março!$D$26</f>
        <v>*</v>
      </c>
      <c r="X16" s="11" t="str">
        <f>[12]Março!$D$27</f>
        <v>*</v>
      </c>
      <c r="Y16" s="11" t="str">
        <f>[12]Março!$D$28</f>
        <v>*</v>
      </c>
      <c r="Z16" s="11" t="str">
        <f>[12]Março!$D$29</f>
        <v>*</v>
      </c>
      <c r="AA16" s="11" t="str">
        <f>[12]Março!$D$30</f>
        <v>*</v>
      </c>
      <c r="AB16" s="11" t="str">
        <f>[12]Março!$D$31</f>
        <v>*</v>
      </c>
      <c r="AC16" s="11" t="str">
        <f>[12]Março!$D$32</f>
        <v>*</v>
      </c>
      <c r="AD16" s="11" t="str">
        <f>[12]Março!$D$33</f>
        <v>*</v>
      </c>
      <c r="AE16" s="11" t="str">
        <f>[12]Março!$D$34</f>
        <v>*</v>
      </c>
      <c r="AF16" s="11" t="str">
        <f>[12]Março!$D$35</f>
        <v>*</v>
      </c>
      <c r="AG16" s="14" t="s">
        <v>226</v>
      </c>
      <c r="AH16" s="108" t="s">
        <v>226</v>
      </c>
      <c r="AJ16" s="12" t="s">
        <v>47</v>
      </c>
      <c r="AL16" t="s">
        <v>47</v>
      </c>
    </row>
    <row r="17" spans="1:39" x14ac:dyDescent="0.2">
      <c r="A17" s="58" t="s">
        <v>2</v>
      </c>
      <c r="B17" s="11">
        <f>[13]Março!$D$5</f>
        <v>19</v>
      </c>
      <c r="C17" s="11">
        <f>[13]Março!$D$6</f>
        <v>20.8</v>
      </c>
      <c r="D17" s="11">
        <f>[13]Março!$D$7</f>
        <v>18.2</v>
      </c>
      <c r="E17" s="11">
        <f>[13]Março!$D$8</f>
        <v>22.2</v>
      </c>
      <c r="F17" s="11">
        <f>[13]Março!$D$9</f>
        <v>21.3</v>
      </c>
      <c r="G17" s="11">
        <f>[13]Março!$D$10</f>
        <v>20.5</v>
      </c>
      <c r="H17" s="11">
        <f>[13]Março!$D$11</f>
        <v>22</v>
      </c>
      <c r="I17" s="11">
        <f>[13]Março!$D$12</f>
        <v>22.1</v>
      </c>
      <c r="J17" s="11">
        <f>[13]Março!$D$13</f>
        <v>21.3</v>
      </c>
      <c r="K17" s="11">
        <f>[13]Março!$D$14</f>
        <v>20.2</v>
      </c>
      <c r="L17" s="11">
        <f>[13]Março!$D$15</f>
        <v>19.8</v>
      </c>
      <c r="M17" s="11">
        <f>[13]Março!$D$16</f>
        <v>19.8</v>
      </c>
      <c r="N17" s="11">
        <f>[13]Março!$D$17</f>
        <v>21.4</v>
      </c>
      <c r="O17" s="11">
        <f>[13]Março!$D$18</f>
        <v>21.5</v>
      </c>
      <c r="P17" s="11">
        <f>[13]Março!$D$19</f>
        <v>20.6</v>
      </c>
      <c r="Q17" s="11">
        <f>[13]Março!$D$20</f>
        <v>21.4</v>
      </c>
      <c r="R17" s="11">
        <f>[13]Março!$D$21</f>
        <v>23.2</v>
      </c>
      <c r="S17" s="11">
        <f>[13]Março!$D$22</f>
        <v>22</v>
      </c>
      <c r="T17" s="11">
        <f>[13]Março!$D$23</f>
        <v>22.1</v>
      </c>
      <c r="U17" s="11">
        <f>[13]Março!$D$24</f>
        <v>18.399999999999999</v>
      </c>
      <c r="V17" s="11">
        <f>[13]Março!$D$25</f>
        <v>17.5</v>
      </c>
      <c r="W17" s="11">
        <f>[13]Março!$D$26</f>
        <v>18.600000000000001</v>
      </c>
      <c r="X17" s="11">
        <f>[13]Março!$D$27</f>
        <v>19.5</v>
      </c>
      <c r="Y17" s="11">
        <f>[13]Março!$D$28</f>
        <v>19.600000000000001</v>
      </c>
      <c r="Z17" s="11">
        <f>[13]Março!$D$29</f>
        <v>18.600000000000001</v>
      </c>
      <c r="AA17" s="11">
        <f>[13]Março!$D$30</f>
        <v>18.8</v>
      </c>
      <c r="AB17" s="11">
        <f>[13]Março!$D$31</f>
        <v>19</v>
      </c>
      <c r="AC17" s="11">
        <f>[13]Março!$D$32</f>
        <v>21</v>
      </c>
      <c r="AD17" s="11">
        <f>[13]Março!$D$33</f>
        <v>22.6</v>
      </c>
      <c r="AE17" s="11">
        <f>[13]Março!$D$34</f>
        <v>22.9</v>
      </c>
      <c r="AF17" s="11">
        <f>[13]Março!$D$35</f>
        <v>22.1</v>
      </c>
      <c r="AG17" s="15">
        <f t="shared" ref="AG17:AG23" si="13">MIN(B17:AF17)</f>
        <v>17.5</v>
      </c>
      <c r="AH17" s="91">
        <f t="shared" ref="AH17:AH22" si="14">AVERAGE(B17:AF17)</f>
        <v>20.580645161290327</v>
      </c>
      <c r="AJ17" s="12" t="s">
        <v>47</v>
      </c>
      <c r="AL17" t="s">
        <v>47</v>
      </c>
    </row>
    <row r="18" spans="1:39" x14ac:dyDescent="0.2">
      <c r="A18" s="58" t="s">
        <v>3</v>
      </c>
      <c r="B18" s="11">
        <f>[14]Março!$D$5</f>
        <v>22.1</v>
      </c>
      <c r="C18" s="11">
        <f>[14]Março!$D$6</f>
        <v>21.7</v>
      </c>
      <c r="D18" s="11">
        <f>[14]Março!$D$7</f>
        <v>20.7</v>
      </c>
      <c r="E18" s="11">
        <f>[14]Março!$D$8</f>
        <v>20.7</v>
      </c>
      <c r="F18" s="11">
        <f>[14]Março!$D$9</f>
        <v>21.5</v>
      </c>
      <c r="G18" s="11">
        <f>[14]Março!$D$10</f>
        <v>21.7</v>
      </c>
      <c r="H18" s="11">
        <f>[14]Março!$D$11</f>
        <v>21.8</v>
      </c>
      <c r="I18" s="11">
        <f>[14]Março!$D$12</f>
        <v>21.7</v>
      </c>
      <c r="J18" s="11">
        <f>[14]Março!$D$13</f>
        <v>21.9</v>
      </c>
      <c r="K18" s="11">
        <f>[14]Março!$D$14</f>
        <v>21</v>
      </c>
      <c r="L18" s="11">
        <f>[14]Março!$D$15</f>
        <v>21.4</v>
      </c>
      <c r="M18" s="11">
        <f>[14]Março!$D$16</f>
        <v>21.4</v>
      </c>
      <c r="N18" s="11">
        <f>[14]Março!$D$17</f>
        <v>21.3</v>
      </c>
      <c r="O18" s="11">
        <f>[14]Março!$D$18</f>
        <v>22.5</v>
      </c>
      <c r="P18" s="11">
        <f>[14]Março!$D$19</f>
        <v>21.7</v>
      </c>
      <c r="Q18" s="11">
        <f>[14]Março!$D$20</f>
        <v>21</v>
      </c>
      <c r="R18" s="11">
        <f>[14]Março!$D$21</f>
        <v>22.2</v>
      </c>
      <c r="S18" s="11">
        <f>[14]Março!$D$22</f>
        <v>22</v>
      </c>
      <c r="T18" s="11">
        <f>[14]Março!$D$23</f>
        <v>22</v>
      </c>
      <c r="U18" s="11">
        <f>[14]Março!$D$24</f>
        <v>21</v>
      </c>
      <c r="V18" s="11">
        <f>[14]Março!$D$25</f>
        <v>19.8</v>
      </c>
      <c r="W18" s="11">
        <f>[14]Março!$D$26</f>
        <v>21</v>
      </c>
      <c r="X18" s="11">
        <f>[14]Março!$D$27</f>
        <v>18.3</v>
      </c>
      <c r="Y18" s="11">
        <f>[14]Março!$D$28</f>
        <v>19.399999999999999</v>
      </c>
      <c r="Z18" s="11">
        <f>[14]Março!$D$29</f>
        <v>19.8</v>
      </c>
      <c r="AA18" s="11">
        <f>[14]Março!$D$30</f>
        <v>19.899999999999999</v>
      </c>
      <c r="AB18" s="11">
        <f>[14]Março!$D$31</f>
        <v>21</v>
      </c>
      <c r="AC18" s="11">
        <f>[14]Março!$D$32</f>
        <v>21.7</v>
      </c>
      <c r="AD18" s="11">
        <f>[14]Março!$D$33</f>
        <v>21.3</v>
      </c>
      <c r="AE18" s="11">
        <f>[14]Março!$D$34</f>
        <v>20.7</v>
      </c>
      <c r="AF18" s="11">
        <f>[14]Março!$D$35</f>
        <v>18.2</v>
      </c>
      <c r="AG18" s="15">
        <f t="shared" si="13"/>
        <v>18.2</v>
      </c>
      <c r="AH18" s="91">
        <f>AVERAGE(B18:AF18)</f>
        <v>21.045161290322582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[15]Março!$D$5</f>
        <v>20.3</v>
      </c>
      <c r="C19" s="11">
        <f>[15]Março!$D$6</f>
        <v>20.7</v>
      </c>
      <c r="D19" s="11">
        <f>[15]Março!$D$7</f>
        <v>18.600000000000001</v>
      </c>
      <c r="E19" s="11">
        <f>[15]Março!$D$8</f>
        <v>19.3</v>
      </c>
      <c r="F19" s="11">
        <f>[15]Março!$D$9</f>
        <v>18.7</v>
      </c>
      <c r="G19" s="11">
        <f>[15]Março!$D$10</f>
        <v>20.6</v>
      </c>
      <c r="H19" s="11">
        <f>[15]Março!$D$11</f>
        <v>20.8</v>
      </c>
      <c r="I19" s="11">
        <f>[15]Março!$D$12</f>
        <v>20.2</v>
      </c>
      <c r="J19" s="11">
        <f>[15]Março!$D$13</f>
        <v>20.5</v>
      </c>
      <c r="K19" s="11">
        <f>[15]Março!$D$14</f>
        <v>20.100000000000001</v>
      </c>
      <c r="L19" s="11">
        <f>[15]Março!$D$15</f>
        <v>19.600000000000001</v>
      </c>
      <c r="M19" s="11">
        <f>[15]Março!$D$16</f>
        <v>20.3</v>
      </c>
      <c r="N19" s="11">
        <f>[15]Março!$D$17</f>
        <v>19.8</v>
      </c>
      <c r="O19" s="11">
        <f>[15]Março!$D$18</f>
        <v>20.2</v>
      </c>
      <c r="P19" s="11">
        <f>[15]Março!$D$19</f>
        <v>19.7</v>
      </c>
      <c r="Q19" s="11">
        <f>[15]Março!$D$20</f>
        <v>19.100000000000001</v>
      </c>
      <c r="R19" s="11">
        <f>[15]Março!$D$21</f>
        <v>20.3</v>
      </c>
      <c r="S19" s="11">
        <f>[15]Março!$D$22</f>
        <v>20.7</v>
      </c>
      <c r="T19" s="11">
        <f>[15]Março!$D$23</f>
        <v>20.2</v>
      </c>
      <c r="U19" s="11">
        <f>[15]Março!$D$24</f>
        <v>18.399999999999999</v>
      </c>
      <c r="V19" s="11">
        <f>[15]Março!$D$25</f>
        <v>18.2</v>
      </c>
      <c r="W19" s="11">
        <f>[15]Março!$D$26</f>
        <v>18.5</v>
      </c>
      <c r="X19" s="11">
        <f>[15]Março!$D$27</f>
        <v>17.8</v>
      </c>
      <c r="Y19" s="11">
        <f>[15]Março!$D$28</f>
        <v>18.399999999999999</v>
      </c>
      <c r="Z19" s="11">
        <f>[15]Março!$D$29</f>
        <v>19.399999999999999</v>
      </c>
      <c r="AA19" s="11">
        <f>[15]Março!$D$30</f>
        <v>19.899999999999999</v>
      </c>
      <c r="AB19" s="11">
        <f>[15]Março!$D$31</f>
        <v>21.6</v>
      </c>
      <c r="AC19" s="11">
        <f>[15]Março!$D$32</f>
        <v>20.3</v>
      </c>
      <c r="AD19" s="11">
        <f>[15]Março!$D$33</f>
        <v>19.5</v>
      </c>
      <c r="AE19" s="11">
        <f>[15]Março!$D$34</f>
        <v>20.2</v>
      </c>
      <c r="AF19" s="11">
        <f>[15]Março!$D$35</f>
        <v>20.3</v>
      </c>
      <c r="AG19" s="15">
        <f t="shared" si="13"/>
        <v>17.8</v>
      </c>
      <c r="AH19" s="91">
        <f t="shared" si="14"/>
        <v>19.748387096774188</v>
      </c>
    </row>
    <row r="20" spans="1:39" x14ac:dyDescent="0.2">
      <c r="A20" s="58" t="s">
        <v>5</v>
      </c>
      <c r="B20" s="11">
        <f>[16]Março!$D$5</f>
        <v>23.5</v>
      </c>
      <c r="C20" s="11">
        <f>[16]Março!$D$6</f>
        <v>26.5</v>
      </c>
      <c r="D20" s="11">
        <f>[16]Março!$D$7</f>
        <v>25.2</v>
      </c>
      <c r="E20" s="11">
        <f>[16]Março!$D$8</f>
        <v>24.5</v>
      </c>
      <c r="F20" s="11">
        <f>[16]Março!$D$9</f>
        <v>26.7</v>
      </c>
      <c r="G20" s="11">
        <f>[16]Março!$D$10</f>
        <v>25.5</v>
      </c>
      <c r="H20" s="11">
        <f>[16]Março!$D$11</f>
        <v>25.6</v>
      </c>
      <c r="I20" s="11">
        <f>[16]Março!$D$12</f>
        <v>25.7</v>
      </c>
      <c r="J20" s="11">
        <f>[16]Março!$D$13</f>
        <v>23.2</v>
      </c>
      <c r="K20" s="11">
        <f>[16]Março!$D$14</f>
        <v>22.5</v>
      </c>
      <c r="L20" s="11">
        <f>[16]Março!$D$15</f>
        <v>22.7</v>
      </c>
      <c r="M20" s="11">
        <f>[16]Março!$D$16</f>
        <v>24.5</v>
      </c>
      <c r="N20" s="11">
        <f>[16]Março!$D$17</f>
        <v>24.6</v>
      </c>
      <c r="O20" s="11">
        <f>[16]Março!$D$18</f>
        <v>24.7</v>
      </c>
      <c r="P20" s="11">
        <f>[16]Março!$D$19</f>
        <v>22.9</v>
      </c>
      <c r="Q20" s="11">
        <f>[16]Março!$D$20</f>
        <v>24.4</v>
      </c>
      <c r="R20" s="11">
        <f>[16]Março!$D$21</f>
        <v>24.6</v>
      </c>
      <c r="S20" s="11">
        <f>[16]Março!$D$22</f>
        <v>25.7</v>
      </c>
      <c r="T20" s="11">
        <f>[16]Março!$D$23</f>
        <v>25.6</v>
      </c>
      <c r="U20" s="11">
        <f>[16]Março!$D$24</f>
        <v>22.2</v>
      </c>
      <c r="V20" s="11">
        <f>[16]Março!$D$25</f>
        <v>20.8</v>
      </c>
      <c r="W20" s="11">
        <f>[16]Março!$D$26</f>
        <v>20.7</v>
      </c>
      <c r="X20" s="11">
        <f>[16]Março!$D$27</f>
        <v>22.8</v>
      </c>
      <c r="Y20" s="11">
        <f>[16]Março!$D$28</f>
        <v>23.1</v>
      </c>
      <c r="Z20" s="11">
        <f>[16]Março!$D$29</f>
        <v>23</v>
      </c>
      <c r="AA20" s="11">
        <f>[16]Março!$D$30</f>
        <v>22.8</v>
      </c>
      <c r="AB20" s="11">
        <f>[16]Março!$D$31</f>
        <v>24</v>
      </c>
      <c r="AC20" s="11">
        <f>[16]Março!$D$32</f>
        <v>23.4</v>
      </c>
      <c r="AD20" s="11">
        <f>[16]Março!$D$33</f>
        <v>24.6</v>
      </c>
      <c r="AE20" s="11">
        <f>[16]Março!$D$34</f>
        <v>23.8</v>
      </c>
      <c r="AF20" s="11">
        <f>[16]Março!$D$35</f>
        <v>26.3</v>
      </c>
      <c r="AG20" s="15">
        <f t="shared" si="13"/>
        <v>20.7</v>
      </c>
      <c r="AH20" s="91">
        <f>AVERAGE(B20:AF20)</f>
        <v>24.067741935483863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[17]Março!$D$5</f>
        <v>20.2</v>
      </c>
      <c r="C21" s="11">
        <f>[17]Março!$D$6</f>
        <v>19.7</v>
      </c>
      <c r="D21" s="11">
        <f>[17]Março!$D$7</f>
        <v>18.5</v>
      </c>
      <c r="E21" s="11">
        <f>[17]Março!$D$8</f>
        <v>19.600000000000001</v>
      </c>
      <c r="F21" s="11">
        <f>[17]Março!$D$9</f>
        <v>19.8</v>
      </c>
      <c r="G21" s="11">
        <f>[17]Março!$D$10</f>
        <v>20.5</v>
      </c>
      <c r="H21" s="11">
        <f>[17]Março!$D$11</f>
        <v>20.399999999999999</v>
      </c>
      <c r="I21" s="11">
        <f>[17]Março!$D$12</f>
        <v>20.3</v>
      </c>
      <c r="J21" s="11">
        <f>[17]Março!$D$13</f>
        <v>19.8</v>
      </c>
      <c r="K21" s="11">
        <f>[17]Março!$D$14</f>
        <v>19.5</v>
      </c>
      <c r="L21" s="11">
        <f>[17]Março!$D$15</f>
        <v>20.100000000000001</v>
      </c>
      <c r="M21" s="11">
        <f>[17]Março!$D$16</f>
        <v>19.399999999999999</v>
      </c>
      <c r="N21" s="11">
        <f>[17]Março!$D$17</f>
        <v>19.600000000000001</v>
      </c>
      <c r="O21" s="11">
        <f>[17]Março!$D$18</f>
        <v>21.2</v>
      </c>
      <c r="P21" s="11">
        <f>[17]Março!$D$19</f>
        <v>19.899999999999999</v>
      </c>
      <c r="Q21" s="11">
        <f>[17]Março!$D$20</f>
        <v>19.600000000000001</v>
      </c>
      <c r="R21" s="11">
        <f>[17]Março!$D$21</f>
        <v>20.9</v>
      </c>
      <c r="S21" s="11">
        <f>[17]Março!$D$22</f>
        <v>20.5</v>
      </c>
      <c r="T21" s="11">
        <f>[17]Março!$D$23</f>
        <v>20.3</v>
      </c>
      <c r="U21" s="11">
        <f>[17]Março!$D$24</f>
        <v>19</v>
      </c>
      <c r="V21" s="11">
        <f>[17]Março!$D$25</f>
        <v>18.7</v>
      </c>
      <c r="W21" s="11">
        <f>[17]Março!$D$26</f>
        <v>18.7</v>
      </c>
      <c r="X21" s="11">
        <f>[17]Março!$D$27</f>
        <v>17.5</v>
      </c>
      <c r="Y21" s="11">
        <f>[17]Março!$D$28</f>
        <v>18.2</v>
      </c>
      <c r="Z21" s="11">
        <f>[17]Março!$D$29</f>
        <v>20.2</v>
      </c>
      <c r="AA21" s="11">
        <f>[17]Março!$D$30</f>
        <v>19.8</v>
      </c>
      <c r="AB21" s="11">
        <f>[17]Março!$D$31</f>
        <v>20.5</v>
      </c>
      <c r="AC21" s="11">
        <f>[17]Março!$D$32</f>
        <v>20.2</v>
      </c>
      <c r="AD21" s="11">
        <f>[17]Março!$D$33</f>
        <v>19.7</v>
      </c>
      <c r="AE21" s="11">
        <f>[17]Março!$D$34</f>
        <v>19.899999999999999</v>
      </c>
      <c r="AF21" s="11">
        <f>[17]Março!$D$35</f>
        <v>18.8</v>
      </c>
      <c r="AG21" s="15">
        <f>MIN(B21:AF21)</f>
        <v>17.5</v>
      </c>
      <c r="AH21" s="91">
        <f>AVERAGE(B21:AF21)</f>
        <v>19.70967741935484</v>
      </c>
      <c r="AJ21" t="s">
        <v>47</v>
      </c>
      <c r="AK21" t="s">
        <v>47</v>
      </c>
      <c r="AM21" t="s">
        <v>47</v>
      </c>
    </row>
    <row r="22" spans="1:39" x14ac:dyDescent="0.2">
      <c r="A22" s="58" t="s">
        <v>6</v>
      </c>
      <c r="B22" s="11">
        <f>[18]Março!$D$5</f>
        <v>23.3</v>
      </c>
      <c r="C22" s="11">
        <f>[18]Março!$D$6</f>
        <v>23.3</v>
      </c>
      <c r="D22" s="11">
        <f>[18]Março!$D$7</f>
        <v>22.2</v>
      </c>
      <c r="E22" s="11">
        <f>[18]Março!$D$8</f>
        <v>22.2</v>
      </c>
      <c r="F22" s="11">
        <f>[18]Março!$D$9</f>
        <v>21.8</v>
      </c>
      <c r="G22" s="11">
        <f>[18]Março!$D$10</f>
        <v>22.3</v>
      </c>
      <c r="H22" s="11">
        <f>[18]Março!$D$11</f>
        <v>22.6</v>
      </c>
      <c r="I22" s="11">
        <f>[18]Março!$D$12</f>
        <v>22.1</v>
      </c>
      <c r="J22" s="11">
        <f>[18]Março!$D$13</f>
        <v>24.2</v>
      </c>
      <c r="K22" s="11">
        <f>[18]Março!$D$14</f>
        <v>22.1</v>
      </c>
      <c r="L22" s="11">
        <f>[18]Março!$D$15</f>
        <v>22.3</v>
      </c>
      <c r="M22" s="11">
        <f>[18]Março!$D$16</f>
        <v>21.9</v>
      </c>
      <c r="N22" s="11">
        <f>[18]Março!$D$17</f>
        <v>22.9</v>
      </c>
      <c r="O22" s="11">
        <f>[18]Março!$D$18</f>
        <v>23.2</v>
      </c>
      <c r="P22" s="11">
        <f>[18]Março!$D$19</f>
        <v>23.2</v>
      </c>
      <c r="Q22" s="11">
        <f>[18]Março!$D$20</f>
        <v>22.3</v>
      </c>
      <c r="R22" s="11">
        <f>[18]Março!$D$21</f>
        <v>24</v>
      </c>
      <c r="S22" s="11">
        <f>[18]Março!$D$22</f>
        <v>23.1</v>
      </c>
      <c r="T22" s="11">
        <f>[18]Março!$D$23</f>
        <v>22.1</v>
      </c>
      <c r="U22" s="11">
        <f>[18]Março!$D$24</f>
        <v>22.4</v>
      </c>
      <c r="V22" s="11">
        <f>[18]Março!$D$25</f>
        <v>20.9</v>
      </c>
      <c r="W22" s="11">
        <f>[18]Março!$D$26</f>
        <v>19.600000000000001</v>
      </c>
      <c r="X22" s="11">
        <f>[18]Março!$D$27</f>
        <v>20.5</v>
      </c>
      <c r="Y22" s="11">
        <f>[18]Março!$D$28</f>
        <v>20.9</v>
      </c>
      <c r="Z22" s="11">
        <f>[18]Março!$D$29</f>
        <v>20</v>
      </c>
      <c r="AA22" s="11">
        <f>[18]Março!$D$30</f>
        <v>21.5</v>
      </c>
      <c r="AB22" s="11">
        <f>[18]Março!$D$31</f>
        <v>21.1</v>
      </c>
      <c r="AC22" s="11">
        <f>[18]Março!$D$32</f>
        <v>23.1</v>
      </c>
      <c r="AD22" s="11">
        <f>[18]Março!$D$33</f>
        <v>23</v>
      </c>
      <c r="AE22" s="11">
        <f>[18]Março!$D$34</f>
        <v>22.6</v>
      </c>
      <c r="AF22" s="11">
        <f>[18]Março!$D$35</f>
        <v>21.7</v>
      </c>
      <c r="AG22" s="15">
        <f t="shared" si="13"/>
        <v>19.600000000000001</v>
      </c>
      <c r="AH22" s="91">
        <f t="shared" si="14"/>
        <v>22.20645161290323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[19]Março!$D$5</f>
        <v>17.7</v>
      </c>
      <c r="C23" s="11">
        <f>[19]Março!$D$6</f>
        <v>20.100000000000001</v>
      </c>
      <c r="D23" s="11">
        <f>[19]Março!$D$7</f>
        <v>20.2</v>
      </c>
      <c r="E23" s="11">
        <f>[19]Março!$D$8</f>
        <v>21.9</v>
      </c>
      <c r="F23" s="11">
        <f>[19]Março!$D$9</f>
        <v>22.9</v>
      </c>
      <c r="G23" s="11">
        <f>[19]Março!$D$10</f>
        <v>22.1</v>
      </c>
      <c r="H23" s="11">
        <f>[19]Março!$D$11</f>
        <v>21.5</v>
      </c>
      <c r="I23" s="11">
        <f>[19]Março!$D$12</f>
        <v>21.4</v>
      </c>
      <c r="J23" s="11">
        <f>[19]Março!$D$13</f>
        <v>21.2</v>
      </c>
      <c r="K23" s="11">
        <f>[19]Março!$D$14</f>
        <v>20.2</v>
      </c>
      <c r="L23" s="11">
        <f>[19]Março!$D$15</f>
        <v>20.2</v>
      </c>
      <c r="M23" s="11">
        <f>[19]Março!$D$16</f>
        <v>21</v>
      </c>
      <c r="N23" s="11">
        <f>[19]Março!$D$17</f>
        <v>20.9</v>
      </c>
      <c r="O23" s="11">
        <f>[19]Março!$D$18</f>
        <v>20.8</v>
      </c>
      <c r="P23" s="11">
        <f>[19]Março!$D$19</f>
        <v>21.1</v>
      </c>
      <c r="Q23" s="11">
        <f>[19]Março!$D$20</f>
        <v>21.6</v>
      </c>
      <c r="R23" s="11">
        <f>[19]Março!$D$21</f>
        <v>20.8</v>
      </c>
      <c r="S23" s="11">
        <f>[19]Março!$D$22</f>
        <v>21.3</v>
      </c>
      <c r="T23" s="11">
        <f>[19]Março!$D$23</f>
        <v>21.6</v>
      </c>
      <c r="U23" s="11">
        <f>[19]Março!$D$24</f>
        <v>19.100000000000001</v>
      </c>
      <c r="V23" s="11">
        <f>[19]Março!$D$25</f>
        <v>19</v>
      </c>
      <c r="W23" s="11">
        <f>[19]Março!$D$26</f>
        <v>20.100000000000001</v>
      </c>
      <c r="X23" s="11">
        <f>[19]Março!$D$27</f>
        <v>19.2</v>
      </c>
      <c r="Y23" s="11">
        <f>[19]Março!$D$28</f>
        <v>18.5</v>
      </c>
      <c r="Z23" s="11">
        <f>[19]Março!$D$29</f>
        <v>18.899999999999999</v>
      </c>
      <c r="AA23" s="11">
        <f>[19]Março!$D$30</f>
        <v>20.399999999999999</v>
      </c>
      <c r="AB23" s="11">
        <f>[19]Março!$D$31</f>
        <v>18.3</v>
      </c>
      <c r="AC23" s="11">
        <f>[19]Março!$D$32</f>
        <v>20.100000000000001</v>
      </c>
      <c r="AD23" s="11">
        <f>[19]Março!$D$33</f>
        <v>21.2</v>
      </c>
      <c r="AE23" s="11">
        <f>[19]Março!$D$34</f>
        <v>20.399999999999999</v>
      </c>
      <c r="AF23" s="11">
        <f>[19]Março!$D$35</f>
        <v>19.3</v>
      </c>
      <c r="AG23" s="15">
        <f t="shared" si="13"/>
        <v>17.7</v>
      </c>
      <c r="AH23" s="91">
        <f>AVERAGE(B23:AF23)</f>
        <v>20.419354838709676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[20]Março!$D$5</f>
        <v>*</v>
      </c>
      <c r="C24" s="11" t="str">
        <f>[20]Março!$D$6</f>
        <v>*</v>
      </c>
      <c r="D24" s="11" t="str">
        <f>[20]Março!$D$7</f>
        <v>*</v>
      </c>
      <c r="E24" s="11" t="str">
        <f>[20]Março!$D$8</f>
        <v>*</v>
      </c>
      <c r="F24" s="11" t="str">
        <f>[20]Março!$D$9</f>
        <v>*</v>
      </c>
      <c r="G24" s="11" t="str">
        <f>[20]Março!$D$10</f>
        <v>*</v>
      </c>
      <c r="H24" s="11" t="str">
        <f>[20]Março!$D$11</f>
        <v>*</v>
      </c>
      <c r="I24" s="11" t="str">
        <f>[20]Março!$D$12</f>
        <v>*</v>
      </c>
      <c r="J24" s="11" t="str">
        <f>[20]Março!$D$13</f>
        <v>*</v>
      </c>
      <c r="K24" s="11" t="str">
        <f>[20]Março!$D$14</f>
        <v>*</v>
      </c>
      <c r="L24" s="11" t="str">
        <f>[20]Março!$D$15</f>
        <v>*</v>
      </c>
      <c r="M24" s="11" t="str">
        <f>[20]Março!$D$16</f>
        <v>*</v>
      </c>
      <c r="N24" s="11" t="str">
        <f>[20]Março!$D$17</f>
        <v>*</v>
      </c>
      <c r="O24" s="11" t="str">
        <f>[20]Março!$D$18</f>
        <v>*</v>
      </c>
      <c r="P24" s="11" t="str">
        <f>[20]Março!$D$19</f>
        <v>*</v>
      </c>
      <c r="Q24" s="11" t="str">
        <f>[20]Março!$D$20</f>
        <v>*</v>
      </c>
      <c r="R24" s="11" t="str">
        <f>[20]Março!$D$21</f>
        <v>*</v>
      </c>
      <c r="S24" s="11" t="str">
        <f>[20]Março!$D$22</f>
        <v>*</v>
      </c>
      <c r="T24" s="11" t="str">
        <f>[20]Março!$D$23</f>
        <v>*</v>
      </c>
      <c r="U24" s="11" t="str">
        <f>[20]Março!$D$24</f>
        <v>*</v>
      </c>
      <c r="V24" s="11" t="str">
        <f>[20]Março!$D$25</f>
        <v>*</v>
      </c>
      <c r="W24" s="11" t="str">
        <f>[20]Março!$D$26</f>
        <v>*</v>
      </c>
      <c r="X24" s="11" t="str">
        <f>[20]Março!$D$27</f>
        <v>*</v>
      </c>
      <c r="Y24" s="11" t="str">
        <f>[20]Março!$D$28</f>
        <v>*</v>
      </c>
      <c r="Z24" s="11" t="str">
        <f>[20]Março!$D$29</f>
        <v>*</v>
      </c>
      <c r="AA24" s="11" t="str">
        <f>[20]Março!$D$30</f>
        <v>*</v>
      </c>
      <c r="AB24" s="11" t="str">
        <f>[20]Março!$D$31</f>
        <v>*</v>
      </c>
      <c r="AC24" s="11" t="str">
        <f>[20]Março!$D$32</f>
        <v>*</v>
      </c>
      <c r="AD24" s="11" t="str">
        <f>[20]Março!$D$33</f>
        <v>*</v>
      </c>
      <c r="AE24" s="11" t="str">
        <f>[20]Março!$D$34</f>
        <v>*</v>
      </c>
      <c r="AF24" s="11" t="str">
        <f>[20]Março!$D$35</f>
        <v>*</v>
      </c>
      <c r="AG24" s="15" t="s">
        <v>226</v>
      </c>
      <c r="AH24" s="91" t="s">
        <v>226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[21]Março!$D$5</f>
        <v>14.3</v>
      </c>
      <c r="C25" s="11">
        <f>[21]Março!$D$6</f>
        <v>15.3</v>
      </c>
      <c r="D25" s="11">
        <f>[21]Março!$D$7</f>
        <v>14.4</v>
      </c>
      <c r="E25" s="11">
        <f>[21]Março!$D$8</f>
        <v>19.600000000000001</v>
      </c>
      <c r="F25" s="11">
        <f>[21]Março!$D$9</f>
        <v>22.6</v>
      </c>
      <c r="G25" s="11">
        <f>[21]Março!$D$10</f>
        <v>21</v>
      </c>
      <c r="H25" s="11">
        <f>[21]Março!$D$11</f>
        <v>21.7</v>
      </c>
      <c r="I25" s="11">
        <f>[21]Março!$D$12</f>
        <v>21.8</v>
      </c>
      <c r="J25" s="11">
        <f>[21]Março!$D$13</f>
        <v>20.7</v>
      </c>
      <c r="K25" s="11">
        <f>[21]Março!$D$14</f>
        <v>20.6</v>
      </c>
      <c r="L25" s="11">
        <f>[21]Março!$D$15</f>
        <v>20.2</v>
      </c>
      <c r="M25" s="11">
        <f>[21]Março!$D$16</f>
        <v>21.1</v>
      </c>
      <c r="N25" s="11">
        <f>[21]Março!$D$17</f>
        <v>20.9</v>
      </c>
      <c r="O25" s="11">
        <f>[21]Março!$D$18</f>
        <v>20.5</v>
      </c>
      <c r="P25" s="11">
        <f>[21]Março!$D$19</f>
        <v>22.3</v>
      </c>
      <c r="Q25" s="11">
        <f>[21]Março!$D$20</f>
        <v>21.6</v>
      </c>
      <c r="R25" s="11">
        <f>[21]Março!$D$21</f>
        <v>21.3</v>
      </c>
      <c r="S25" s="11">
        <f>[21]Março!$D$22</f>
        <v>21.9</v>
      </c>
      <c r="T25" s="11">
        <f>[21]Março!$D$23</f>
        <v>21.4</v>
      </c>
      <c r="U25" s="11">
        <f>[21]Março!$D$24</f>
        <v>20.6</v>
      </c>
      <c r="V25" s="11">
        <f>[21]Março!$D$25</f>
        <v>17.899999999999999</v>
      </c>
      <c r="W25" s="11">
        <f>[21]Março!$D$26</f>
        <v>18.7</v>
      </c>
      <c r="X25" s="11">
        <f>[21]Março!$D$27</f>
        <v>17.7</v>
      </c>
      <c r="Y25" s="11">
        <f>[21]Março!$D$28</f>
        <v>17.5</v>
      </c>
      <c r="Z25" s="11">
        <f>[21]Março!$D$29</f>
        <v>18.3</v>
      </c>
      <c r="AA25" s="11">
        <f>[21]Março!$D$30</f>
        <v>16.7</v>
      </c>
      <c r="AB25" s="11">
        <f>[21]Março!$D$31</f>
        <v>14.6</v>
      </c>
      <c r="AC25" s="11">
        <f>[21]Março!$D$32</f>
        <v>17.7</v>
      </c>
      <c r="AD25" s="11">
        <f>[21]Março!$D$33</f>
        <v>21</v>
      </c>
      <c r="AE25" s="11">
        <f>[21]Março!$D$34</f>
        <v>20.2</v>
      </c>
      <c r="AF25" s="11">
        <f>[21]Março!$D$35</f>
        <v>16.5</v>
      </c>
      <c r="AG25" s="15">
        <f t="shared" ref="AG25:AG26" si="15">MIN(B25:AF25)</f>
        <v>14.3</v>
      </c>
      <c r="AH25" s="91">
        <f t="shared" ref="AH25:AH26" si="16">AVERAGE(B25:AF25)</f>
        <v>19.374193548387098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[22]Março!$D$5</f>
        <v>17.5</v>
      </c>
      <c r="C26" s="11">
        <f>[22]Março!$D$6</f>
        <v>20.7</v>
      </c>
      <c r="D26" s="11">
        <f>[22]Março!$D$7</f>
        <v>18.5</v>
      </c>
      <c r="E26" s="11">
        <f>[22]Março!$D$8</f>
        <v>21.6</v>
      </c>
      <c r="F26" s="11">
        <f>[22]Março!$D$9</f>
        <v>23.1</v>
      </c>
      <c r="G26" s="11">
        <f>[22]Março!$D$10</f>
        <v>22.4</v>
      </c>
      <c r="H26" s="11">
        <f>[22]Março!$D$11</f>
        <v>21.9</v>
      </c>
      <c r="I26" s="11">
        <f>[22]Março!$D$12</f>
        <v>22.2</v>
      </c>
      <c r="J26" s="11">
        <f>[22]Março!$D$13</f>
        <v>22.7</v>
      </c>
      <c r="K26" s="11">
        <f>[22]Março!$D$14</f>
        <v>20.7</v>
      </c>
      <c r="L26" s="11">
        <f>[22]Março!$D$15</f>
        <v>20.9</v>
      </c>
      <c r="M26" s="11">
        <f>[22]Março!$D$16</f>
        <v>19.600000000000001</v>
      </c>
      <c r="N26" s="11">
        <f>[22]Março!$D$17</f>
        <v>20.7</v>
      </c>
      <c r="O26" s="11">
        <f>[22]Março!$D$18</f>
        <v>21</v>
      </c>
      <c r="P26" s="11">
        <f>[22]Março!$D$19</f>
        <v>22.2</v>
      </c>
      <c r="Q26" s="11">
        <f>[22]Março!$D$20</f>
        <v>22</v>
      </c>
      <c r="R26" s="11">
        <f>[22]Março!$D$21</f>
        <v>22.4</v>
      </c>
      <c r="S26" s="11">
        <f>[22]Março!$D$22</f>
        <v>20.8</v>
      </c>
      <c r="T26" s="11">
        <f>[22]Março!$D$23</f>
        <v>21.3</v>
      </c>
      <c r="U26" s="11">
        <f>[22]Março!$D$24</f>
        <v>18.899999999999999</v>
      </c>
      <c r="V26" s="11">
        <f>[22]Março!$D$25</f>
        <v>19</v>
      </c>
      <c r="W26" s="11">
        <f>[22]Março!$D$26</f>
        <v>20</v>
      </c>
      <c r="X26" s="11">
        <f>[22]Março!$D$27</f>
        <v>20.5</v>
      </c>
      <c r="Y26" s="11">
        <f>[22]Março!$D$28</f>
        <v>18.600000000000001</v>
      </c>
      <c r="Z26" s="11">
        <f>[22]Março!$D$29</f>
        <v>18.3</v>
      </c>
      <c r="AA26" s="11">
        <f>[22]Março!$D$30</f>
        <v>22.7</v>
      </c>
      <c r="AB26" s="11">
        <f>[22]Março!$D$31</f>
        <v>19.8</v>
      </c>
      <c r="AC26" s="11">
        <f>[22]Março!$D$32</f>
        <v>21.7</v>
      </c>
      <c r="AD26" s="11">
        <f>[22]Março!$D$33</f>
        <v>21.3</v>
      </c>
      <c r="AE26" s="11">
        <f>[22]Março!$D$34</f>
        <v>20.2</v>
      </c>
      <c r="AF26" s="11">
        <f>[22]Março!$D$35</f>
        <v>19</v>
      </c>
      <c r="AG26" s="15">
        <f t="shared" si="15"/>
        <v>17.5</v>
      </c>
      <c r="AH26" s="91">
        <f t="shared" si="16"/>
        <v>20.716129032258067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[23]Março!$D$5</f>
        <v>18.2</v>
      </c>
      <c r="C27" s="11">
        <f>[23]Março!$D$6</f>
        <v>19.399999999999999</v>
      </c>
      <c r="D27" s="11">
        <f>[23]Março!$D$7</f>
        <v>16.8</v>
      </c>
      <c r="E27" s="11">
        <f>[23]Março!$D$8</f>
        <v>22.2</v>
      </c>
      <c r="F27" s="11">
        <f>[23]Março!$D$9</f>
        <v>22.4</v>
      </c>
      <c r="G27" s="11">
        <f>[23]Março!$D$10</f>
        <v>22.8</v>
      </c>
      <c r="H27" s="11">
        <f>[23]Março!$D$11</f>
        <v>22.3</v>
      </c>
      <c r="I27" s="11">
        <f>[23]Março!$D$12</f>
        <v>21.9</v>
      </c>
      <c r="J27" s="11">
        <f>[23]Março!$D$13</f>
        <v>20.7</v>
      </c>
      <c r="K27" s="11">
        <f>[23]Março!$D$14</f>
        <v>21.9</v>
      </c>
      <c r="L27" s="11">
        <f>[23]Março!$D$15</f>
        <v>22</v>
      </c>
      <c r="M27" s="11">
        <f>[23]Março!$D$16</f>
        <v>21.1</v>
      </c>
      <c r="N27" s="11">
        <f>[23]Março!$D$17</f>
        <v>21.6</v>
      </c>
      <c r="O27" s="11">
        <f>[23]Março!$D$18</f>
        <v>20.8</v>
      </c>
      <c r="P27" s="11">
        <f>[23]Março!$D$19</f>
        <v>22.3</v>
      </c>
      <c r="Q27" s="11">
        <f>[23]Março!$D$20</f>
        <v>22</v>
      </c>
      <c r="R27" s="11">
        <f>[23]Março!$D$21</f>
        <v>21</v>
      </c>
      <c r="S27" s="11">
        <f>[23]Março!$D$22</f>
        <v>21.7</v>
      </c>
      <c r="T27" s="11">
        <f>[23]Março!$D$23</f>
        <v>22.1</v>
      </c>
      <c r="U27" s="11">
        <f>[23]Março!$D$24</f>
        <v>20</v>
      </c>
      <c r="V27" s="11">
        <f>[23]Março!$D$25</f>
        <v>18.5</v>
      </c>
      <c r="W27" s="11">
        <f>[23]Março!$D$26</f>
        <v>20</v>
      </c>
      <c r="X27" s="11">
        <f>[23]Março!$D$27</f>
        <v>19</v>
      </c>
      <c r="Y27" s="11">
        <f>[23]Março!$D$28</f>
        <v>19</v>
      </c>
      <c r="Z27" s="11">
        <f>[23]Março!$D$29</f>
        <v>19.399999999999999</v>
      </c>
      <c r="AA27" s="11">
        <f>[23]Março!$D$30</f>
        <v>19.5</v>
      </c>
      <c r="AB27" s="11">
        <f>[23]Março!$D$31</f>
        <v>18.2</v>
      </c>
      <c r="AC27" s="11">
        <f>[23]Março!$D$32</f>
        <v>20.399999999999999</v>
      </c>
      <c r="AD27" s="11">
        <f>[23]Março!$D$33</f>
        <v>20.100000000000001</v>
      </c>
      <c r="AE27" s="11">
        <f>[23]Março!$D$34</f>
        <v>19.399999999999999</v>
      </c>
      <c r="AF27" s="11">
        <f>[23]Março!$D$35</f>
        <v>17.8</v>
      </c>
      <c r="AG27" s="15">
        <f>MIN(B27:AF27)</f>
        <v>16.8</v>
      </c>
      <c r="AH27" s="91">
        <f>AVERAGE(B27:AF27)</f>
        <v>20.467741935483872</v>
      </c>
      <c r="AJ27" t="s">
        <v>47</v>
      </c>
      <c r="AL27" t="s">
        <v>47</v>
      </c>
    </row>
    <row r="28" spans="1:39" x14ac:dyDescent="0.2">
      <c r="A28" s="58" t="s">
        <v>9</v>
      </c>
      <c r="B28" s="11">
        <f>[24]Março!$D$5</f>
        <v>20.399999999999999</v>
      </c>
      <c r="C28" s="11">
        <f>[24]Março!$D$6</f>
        <v>21.6</v>
      </c>
      <c r="D28" s="11">
        <f>[24]Março!$D$7</f>
        <v>22.7</v>
      </c>
      <c r="E28" s="11">
        <f>[24]Março!$D$8</f>
        <v>22</v>
      </c>
      <c r="F28" s="11">
        <f>[24]Março!$D$9</f>
        <v>22.5</v>
      </c>
      <c r="G28" s="11">
        <f>[24]Março!$D$10</f>
        <v>22.9</v>
      </c>
      <c r="H28" s="11">
        <f>[24]Março!$D$11</f>
        <v>22.5</v>
      </c>
      <c r="I28" s="11">
        <f>[24]Março!$D$12</f>
        <v>22.4</v>
      </c>
      <c r="J28" s="11">
        <f>[24]Março!$D$13</f>
        <v>22.3</v>
      </c>
      <c r="K28" s="11">
        <f>[24]Março!$D$14</f>
        <v>21.2</v>
      </c>
      <c r="L28" s="11">
        <f>[24]Março!$D$15</f>
        <v>22.7</v>
      </c>
      <c r="M28" s="11">
        <f>[24]Março!$D$16</f>
        <v>22.5</v>
      </c>
      <c r="N28" s="11">
        <f>[24]Março!$D$17</f>
        <v>21.6</v>
      </c>
      <c r="O28" s="11">
        <f>[24]Março!$D$18</f>
        <v>21.4</v>
      </c>
      <c r="P28" s="11">
        <f>[24]Março!$D$19</f>
        <v>22.3</v>
      </c>
      <c r="Q28" s="11">
        <f>[24]Março!$D$20</f>
        <v>20.7</v>
      </c>
      <c r="R28" s="11">
        <f>[24]Março!$D$21</f>
        <v>22.5</v>
      </c>
      <c r="S28" s="11">
        <f>[24]Março!$D$22</f>
        <v>21.3</v>
      </c>
      <c r="T28" s="11">
        <f>[24]Março!$D$23</f>
        <v>21.1</v>
      </c>
      <c r="U28" s="11">
        <f>[24]Março!$D$24</f>
        <v>19.600000000000001</v>
      </c>
      <c r="V28" s="11">
        <f>[24]Março!$D$25</f>
        <v>19.399999999999999</v>
      </c>
      <c r="W28" s="11">
        <f>[24]Março!$D$26</f>
        <v>18.899999999999999</v>
      </c>
      <c r="X28" s="11">
        <f>[24]Março!$D$27</f>
        <v>20.100000000000001</v>
      </c>
      <c r="Y28" s="11">
        <f>[24]Março!$D$28</f>
        <v>21</v>
      </c>
      <c r="Z28" s="11">
        <f>[24]Março!$D$29</f>
        <v>22.6</v>
      </c>
      <c r="AA28" s="11">
        <f>[24]Março!$D$30</f>
        <v>21.2</v>
      </c>
      <c r="AB28" s="11">
        <f>[24]Março!$D$31</f>
        <v>20.399999999999999</v>
      </c>
      <c r="AC28" s="11">
        <f>[24]Março!$D$32</f>
        <v>21.6</v>
      </c>
      <c r="AD28" s="11">
        <f>[24]Março!$D$33</f>
        <v>20.9</v>
      </c>
      <c r="AE28" s="11">
        <f>[24]Março!$D$34</f>
        <v>20.2</v>
      </c>
      <c r="AF28" s="11">
        <f>[24]Março!$D$35</f>
        <v>20.100000000000001</v>
      </c>
      <c r="AG28" s="15">
        <f t="shared" ref="AG28:AG31" si="17">MIN(B28:AF28)</f>
        <v>18.899999999999999</v>
      </c>
      <c r="AH28" s="91">
        <f t="shared" ref="AH28:AH31" si="18">AVERAGE(B28:AF28)</f>
        <v>21.374193548387101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[25]Março!$D$5</f>
        <v>19.7</v>
      </c>
      <c r="C29" s="11">
        <f>[25]Março!$D$6</f>
        <v>21.9</v>
      </c>
      <c r="D29" s="11">
        <f>[25]Março!$D$7</f>
        <v>20.3</v>
      </c>
      <c r="E29" s="11">
        <f>[25]Março!$D$8</f>
        <v>20.9</v>
      </c>
      <c r="F29" s="11">
        <f>[25]Março!$D$9</f>
        <v>23.2</v>
      </c>
      <c r="G29" s="11">
        <f>[25]Março!$D$10</f>
        <v>23.5</v>
      </c>
      <c r="H29" s="11">
        <f>[25]Março!$D$11</f>
        <v>22.9</v>
      </c>
      <c r="I29" s="11">
        <f>[25]Março!$D$12</f>
        <v>24.5</v>
      </c>
      <c r="J29" s="11">
        <f>[25]Março!$D$13</f>
        <v>20.5</v>
      </c>
      <c r="K29" s="11">
        <f>[25]Março!$D$14</f>
        <v>21.6</v>
      </c>
      <c r="L29" s="11">
        <f>[25]Março!$D$15</f>
        <v>21.3</v>
      </c>
      <c r="M29" s="11">
        <f>[25]Março!$D$16</f>
        <v>22</v>
      </c>
      <c r="N29" s="11">
        <f>[25]Março!$D$17</f>
        <v>23.4</v>
      </c>
      <c r="O29" s="11">
        <f>[25]Março!$D$18</f>
        <v>22.2</v>
      </c>
      <c r="P29" s="11">
        <f>[25]Março!$D$19</f>
        <v>21.9</v>
      </c>
      <c r="Q29" s="11">
        <f>[25]Março!$D$20</f>
        <v>23.1</v>
      </c>
      <c r="R29" s="11">
        <f>[25]Março!$D$21</f>
        <v>23.1</v>
      </c>
      <c r="S29" s="11">
        <f>[25]Março!$D$22</f>
        <v>21</v>
      </c>
      <c r="T29" s="11">
        <f>[25]Março!$D$23</f>
        <v>22.3</v>
      </c>
      <c r="U29" s="11">
        <f>[25]Março!$D$24</f>
        <v>20.399999999999999</v>
      </c>
      <c r="V29" s="11">
        <f>[25]Março!$D$25</f>
        <v>19.899999999999999</v>
      </c>
      <c r="W29" s="11">
        <f>[25]Março!$D$26</f>
        <v>19.7</v>
      </c>
      <c r="X29" s="11">
        <f>[25]Março!$D$27</f>
        <v>21.9</v>
      </c>
      <c r="Y29" s="11">
        <f>[25]Março!$D$28</f>
        <v>20.3</v>
      </c>
      <c r="Z29" s="11">
        <f>[25]Março!$D$29</f>
        <v>19.100000000000001</v>
      </c>
      <c r="AA29" s="11">
        <f>[25]Março!$D$30</f>
        <v>21.6</v>
      </c>
      <c r="AB29" s="11">
        <f>[25]Março!$D$31</f>
        <v>20.8</v>
      </c>
      <c r="AC29" s="11">
        <f>[25]Março!$D$32</f>
        <v>19.7</v>
      </c>
      <c r="AD29" s="11">
        <f>[25]Março!$D$33</f>
        <v>21.5</v>
      </c>
      <c r="AE29" s="11">
        <f>[25]Março!$D$34</f>
        <v>22.5</v>
      </c>
      <c r="AF29" s="11">
        <f>[25]Março!$D$35</f>
        <v>21.3</v>
      </c>
      <c r="AG29" s="15">
        <f t="shared" si="17"/>
        <v>19.100000000000001</v>
      </c>
      <c r="AH29" s="91">
        <f t="shared" si="18"/>
        <v>21.548387096774189</v>
      </c>
      <c r="AM29" t="s">
        <v>47</v>
      </c>
    </row>
    <row r="30" spans="1:39" x14ac:dyDescent="0.2">
      <c r="A30" s="58" t="s">
        <v>10</v>
      </c>
      <c r="B30" s="11">
        <f>[26]Março!$D$5</f>
        <v>17.8</v>
      </c>
      <c r="C30" s="11">
        <f>[26]Março!$D$6</f>
        <v>19.5</v>
      </c>
      <c r="D30" s="11">
        <f>[26]Março!$D$7</f>
        <v>18</v>
      </c>
      <c r="E30" s="11">
        <f>[26]Março!$D$8</f>
        <v>20.8</v>
      </c>
      <c r="F30" s="11">
        <f>[26]Março!$D$9</f>
        <v>22.9</v>
      </c>
      <c r="G30" s="11">
        <f>[26]Março!$D$10</f>
        <v>22.6</v>
      </c>
      <c r="H30" s="11">
        <f>[26]Março!$D$11</f>
        <v>22.3</v>
      </c>
      <c r="I30" s="11">
        <f>[26]Março!$D$12</f>
        <v>22.3</v>
      </c>
      <c r="J30" s="11">
        <f>[26]Março!$D$13</f>
        <v>21.5</v>
      </c>
      <c r="K30" s="11">
        <f>[26]Março!$D$14</f>
        <v>21.6</v>
      </c>
      <c r="L30" s="11">
        <f>[26]Março!$D$15</f>
        <v>21.3</v>
      </c>
      <c r="M30" s="11">
        <f>[26]Março!$D$16</f>
        <v>21.2</v>
      </c>
      <c r="N30" s="11">
        <f>[26]Março!$D$17</f>
        <v>21.9</v>
      </c>
      <c r="O30" s="11">
        <f>[26]Março!$D$18</f>
        <v>21.7</v>
      </c>
      <c r="P30" s="11">
        <f>[26]Março!$D$19</f>
        <v>21.2</v>
      </c>
      <c r="Q30" s="11">
        <f>[26]Março!$D$20</f>
        <v>20.7</v>
      </c>
      <c r="R30" s="11">
        <f>[26]Março!$D$21</f>
        <v>20.3</v>
      </c>
      <c r="S30" s="11">
        <f>[26]Março!$D$22</f>
        <v>22.1</v>
      </c>
      <c r="T30" s="11">
        <f>[26]Março!$D$23</f>
        <v>22.3</v>
      </c>
      <c r="U30" s="11">
        <f>[26]Março!$D$24</f>
        <v>19.8</v>
      </c>
      <c r="V30" s="11">
        <f>[26]Março!$D$25</f>
        <v>18.399999999999999</v>
      </c>
      <c r="W30" s="11">
        <f>[26]Março!$D$26</f>
        <v>20.5</v>
      </c>
      <c r="X30" s="11">
        <f>[26]Março!$D$27</f>
        <v>18.600000000000001</v>
      </c>
      <c r="Y30" s="11">
        <f>[26]Março!$D$28</f>
        <v>18.600000000000001</v>
      </c>
      <c r="Z30" s="11">
        <f>[26]Março!$D$29</f>
        <v>19.3</v>
      </c>
      <c r="AA30" s="11">
        <f>[26]Março!$D$30</f>
        <v>20.3</v>
      </c>
      <c r="AB30" s="11">
        <f>[26]Março!$D$31</f>
        <v>17.7</v>
      </c>
      <c r="AC30" s="11">
        <f>[26]Março!$D$32</f>
        <v>19.600000000000001</v>
      </c>
      <c r="AD30" s="11">
        <f>[26]Março!$D$33</f>
        <v>21</v>
      </c>
      <c r="AE30" s="11">
        <f>[26]Março!$D$34</f>
        <v>20</v>
      </c>
      <c r="AF30" s="11">
        <f>[26]Março!$D$35</f>
        <v>18.3</v>
      </c>
      <c r="AG30" s="15">
        <f t="shared" si="17"/>
        <v>17.7</v>
      </c>
      <c r="AH30" s="91">
        <f t="shared" si="18"/>
        <v>20.454838709677421</v>
      </c>
      <c r="AL30" t="s">
        <v>47</v>
      </c>
    </row>
    <row r="31" spans="1:39" x14ac:dyDescent="0.2">
      <c r="A31" s="58" t="s">
        <v>172</v>
      </c>
      <c r="B31" s="11">
        <f>[27]Março!$D$5</f>
        <v>18.7</v>
      </c>
      <c r="C31" s="11">
        <f>[27]Março!$D$6</f>
        <v>19.5</v>
      </c>
      <c r="D31" s="11">
        <f>[27]Março!$D$7</f>
        <v>20.100000000000001</v>
      </c>
      <c r="E31" s="11">
        <f>[27]Março!$D$8</f>
        <v>20.399999999999999</v>
      </c>
      <c r="F31" s="11">
        <f>[27]Março!$D$9</f>
        <v>22.5</v>
      </c>
      <c r="G31" s="11">
        <f>[27]Março!$D$10</f>
        <v>21.5</v>
      </c>
      <c r="H31" s="11">
        <f>[27]Março!$D$11</f>
        <v>21.4</v>
      </c>
      <c r="I31" s="11">
        <f>[27]Março!$D$12</f>
        <v>21.7</v>
      </c>
      <c r="J31" s="11">
        <f>[27]Março!$D$13</f>
        <v>21</v>
      </c>
      <c r="K31" s="11">
        <f>[27]Março!$D$14</f>
        <v>20.6</v>
      </c>
      <c r="L31" s="11">
        <f>[27]Março!$D$15</f>
        <v>20.7</v>
      </c>
      <c r="M31" s="11">
        <f>[27]Março!$D$16</f>
        <v>20.5</v>
      </c>
      <c r="N31" s="11">
        <f>[27]Março!$D$17</f>
        <v>21.5</v>
      </c>
      <c r="O31" s="11">
        <f>[27]Março!$D$18</f>
        <v>21.3</v>
      </c>
      <c r="P31" s="11">
        <f>[27]Março!$D$19</f>
        <v>20.399999999999999</v>
      </c>
      <c r="Q31" s="11">
        <f>[27]Março!$D$20</f>
        <v>21.1</v>
      </c>
      <c r="R31" s="11">
        <f>[27]Março!$D$21</f>
        <v>19.5</v>
      </c>
      <c r="S31" s="11">
        <f>[27]Março!$D$22</f>
        <v>21.4</v>
      </c>
      <c r="T31" s="11">
        <f>[27]Março!$D$23</f>
        <v>22.3</v>
      </c>
      <c r="U31" s="11">
        <f>[27]Março!$D$24</f>
        <v>18.399999999999999</v>
      </c>
      <c r="V31" s="11">
        <f>[27]Março!$D$25</f>
        <v>18.600000000000001</v>
      </c>
      <c r="W31" s="11">
        <f>[27]Março!$D$26</f>
        <v>19.3</v>
      </c>
      <c r="X31" s="11">
        <f>[27]Março!$D$27</f>
        <v>18.899999999999999</v>
      </c>
      <c r="Y31" s="11">
        <f>[27]Março!$D$28</f>
        <v>18.5</v>
      </c>
      <c r="Z31" s="11">
        <f>[27]Março!$D$29</f>
        <v>19</v>
      </c>
      <c r="AA31" s="11">
        <f>[27]Março!$D$30</f>
        <v>20</v>
      </c>
      <c r="AB31" s="11">
        <f>[27]Março!$D$31</f>
        <v>17.8</v>
      </c>
      <c r="AC31" s="11">
        <f>[27]Março!$D$32</f>
        <v>19.7</v>
      </c>
      <c r="AD31" s="11">
        <f>[27]Março!$D$33</f>
        <v>20.7</v>
      </c>
      <c r="AE31" s="11">
        <f>[27]Março!$D$34</f>
        <v>19.3</v>
      </c>
      <c r="AF31" s="11">
        <f>[27]Março!$D$35</f>
        <v>17.8</v>
      </c>
      <c r="AG31" s="15">
        <f t="shared" si="17"/>
        <v>17.8</v>
      </c>
      <c r="AH31" s="91">
        <f t="shared" si="18"/>
        <v>20.132258064516126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>
        <f>[28]Março!$D$5</f>
        <v>18</v>
      </c>
      <c r="C32" s="11">
        <f>[28]Março!$D$6</f>
        <v>19.7</v>
      </c>
      <c r="D32" s="11">
        <f>[28]Março!$D$7</f>
        <v>18.100000000000001</v>
      </c>
      <c r="E32" s="11">
        <f>[28]Março!$D$8</f>
        <v>19.5</v>
      </c>
      <c r="F32" s="11">
        <f>[28]Março!$D$9</f>
        <v>21.7</v>
      </c>
      <c r="G32" s="11">
        <f>[28]Março!$D$10</f>
        <v>20.5</v>
      </c>
      <c r="H32" s="11">
        <f>[28]Março!$D$11</f>
        <v>21.2</v>
      </c>
      <c r="I32" s="11">
        <f>[28]Março!$D$12</f>
        <v>21.3</v>
      </c>
      <c r="J32" s="11">
        <f>[28]Março!$D$13</f>
        <v>21.7</v>
      </c>
      <c r="K32" s="11">
        <f>[28]Março!$D$14</f>
        <v>20.8</v>
      </c>
      <c r="L32" s="11">
        <f>[28]Março!$D$15</f>
        <v>21.1</v>
      </c>
      <c r="M32" s="11">
        <f>[28]Março!$D$16</f>
        <v>20.8</v>
      </c>
      <c r="N32" s="11">
        <f>[28]Março!$D$17</f>
        <v>21.6</v>
      </c>
      <c r="O32" s="11">
        <f>[28]Março!$D$18</f>
        <v>21.8</v>
      </c>
      <c r="P32" s="11">
        <f>[28]Março!$D$19</f>
        <v>21</v>
      </c>
      <c r="Q32" s="11">
        <f>[28]Março!$D$20</f>
        <v>22.1</v>
      </c>
      <c r="R32" s="11">
        <f>[28]Março!$D$21</f>
        <v>22.3</v>
      </c>
      <c r="S32" s="11">
        <f>[28]Março!$D$22</f>
        <v>20.7</v>
      </c>
      <c r="T32" s="11">
        <f>[28]Março!$D$23</f>
        <v>20.8</v>
      </c>
      <c r="U32" s="11">
        <f>[28]Março!$D$24</f>
        <v>18.3</v>
      </c>
      <c r="V32" s="11">
        <f>[28]Março!$D$25</f>
        <v>18.899999999999999</v>
      </c>
      <c r="W32" s="11">
        <f>[28]Março!$D$26</f>
        <v>18.899999999999999</v>
      </c>
      <c r="X32" s="11">
        <f>[28]Março!$D$27</f>
        <v>18.100000000000001</v>
      </c>
      <c r="Y32" s="11">
        <f>[28]Março!$D$28</f>
        <v>17.7</v>
      </c>
      <c r="Z32" s="11">
        <f>[28]Março!$D$29</f>
        <v>16.8</v>
      </c>
      <c r="AA32" s="11">
        <f>[28]Março!$D$30</f>
        <v>20.9</v>
      </c>
      <c r="AB32" s="11">
        <f>[28]Março!$D$31</f>
        <v>20.2</v>
      </c>
      <c r="AC32" s="11">
        <f>[28]Março!$D$32</f>
        <v>20.5</v>
      </c>
      <c r="AD32" s="11">
        <f>[28]Março!$D$33</f>
        <v>20.6</v>
      </c>
      <c r="AE32" s="11">
        <f>[28]Março!$D$34</f>
        <v>19.3</v>
      </c>
      <c r="AF32" s="11">
        <f>[28]Março!$D$35</f>
        <v>18.899999999999999</v>
      </c>
      <c r="AG32" s="15">
        <f t="shared" ref="AG32:AG35" si="19">MIN(B32:AF32)</f>
        <v>16.8</v>
      </c>
      <c r="AH32" s="91">
        <f t="shared" ref="AH32:AH35" si="20">AVERAGE(B32:AF32)</f>
        <v>20.122580645161293</v>
      </c>
    </row>
    <row r="33" spans="1:39" s="5" customFormat="1" x14ac:dyDescent="0.2">
      <c r="A33" s="58" t="s">
        <v>12</v>
      </c>
      <c r="B33" s="11">
        <f>[29]Março!$D$5</f>
        <v>22.3</v>
      </c>
      <c r="C33" s="11">
        <f>[29]Março!$D$6</f>
        <v>23.5</v>
      </c>
      <c r="D33" s="11">
        <f>[29]Março!$D$7</f>
        <v>21.8</v>
      </c>
      <c r="E33" s="11">
        <f>[29]Março!$D$8</f>
        <v>22.3</v>
      </c>
      <c r="F33" s="11">
        <f>[29]Março!$D$9</f>
        <v>23.8</v>
      </c>
      <c r="G33" s="11">
        <f>[29]Março!$D$10</f>
        <v>23.9</v>
      </c>
      <c r="H33" s="11">
        <f>[29]Março!$D$11</f>
        <v>23</v>
      </c>
      <c r="I33" s="11">
        <f>[29]Março!$D$12</f>
        <v>24.1</v>
      </c>
      <c r="J33" s="11">
        <f>[29]Março!$D$13</f>
        <v>21.5</v>
      </c>
      <c r="K33" s="11">
        <f>[29]Março!$D$14</f>
        <v>21.4</v>
      </c>
      <c r="L33" s="11">
        <f>[29]Março!$D$15</f>
        <v>22.2</v>
      </c>
      <c r="M33" s="11">
        <f>[29]Março!$D$16</f>
        <v>22.7</v>
      </c>
      <c r="N33" s="11">
        <f>[29]Março!$D$17</f>
        <v>23</v>
      </c>
      <c r="O33" s="11">
        <f>[29]Março!$D$18</f>
        <v>24.6</v>
      </c>
      <c r="P33" s="11">
        <f>[29]Março!$D$19</f>
        <v>22.8</v>
      </c>
      <c r="Q33" s="11">
        <f>[29]Março!$D$20</f>
        <v>23.3</v>
      </c>
      <c r="R33" s="11">
        <f>[29]Março!$D$21</f>
        <v>23.6</v>
      </c>
      <c r="S33" s="11">
        <f>[29]Março!$D$22</f>
        <v>23.8</v>
      </c>
      <c r="T33" s="11">
        <f>[29]Março!$D$23</f>
        <v>23.2</v>
      </c>
      <c r="U33" s="11">
        <f>[29]Março!$D$24</f>
        <v>21.8</v>
      </c>
      <c r="V33" s="11">
        <f>[29]Março!$D$25</f>
        <v>20.3</v>
      </c>
      <c r="W33" s="11">
        <f>[29]Março!$D$26</f>
        <v>20.7</v>
      </c>
      <c r="X33" s="11">
        <f>[29]Março!$D$27</f>
        <v>21.4</v>
      </c>
      <c r="Y33" s="11">
        <f>[29]Março!$D$28</f>
        <v>22.1</v>
      </c>
      <c r="Z33" s="11">
        <f>[29]Março!$D$29</f>
        <v>20.100000000000001</v>
      </c>
      <c r="AA33" s="11">
        <f>[29]Março!$D$30</f>
        <v>22</v>
      </c>
      <c r="AB33" s="11">
        <f>[29]Março!$D$31</f>
        <v>21.6</v>
      </c>
      <c r="AC33" s="11">
        <f>[29]Março!$D$32</f>
        <v>22.4</v>
      </c>
      <c r="AD33" s="11">
        <f>[29]Março!$D$33</f>
        <v>23.3</v>
      </c>
      <c r="AE33" s="11">
        <f>[29]Março!$D$34</f>
        <v>23.5</v>
      </c>
      <c r="AF33" s="11">
        <f>[29]Março!$D$35</f>
        <v>23.4</v>
      </c>
      <c r="AG33" s="15">
        <f t="shared" si="19"/>
        <v>20.100000000000001</v>
      </c>
      <c r="AH33" s="91">
        <f t="shared" si="20"/>
        <v>22.56129032258065</v>
      </c>
      <c r="AL33" s="5" t="s">
        <v>47</v>
      </c>
    </row>
    <row r="34" spans="1:39" x14ac:dyDescent="0.2">
      <c r="A34" s="58" t="s">
        <v>13</v>
      </c>
      <c r="B34" s="11">
        <f>[30]Março!$D$5</f>
        <v>22.7</v>
      </c>
      <c r="C34" s="11">
        <f>[30]Março!$D$6</f>
        <v>22.6</v>
      </c>
      <c r="D34" s="11">
        <f>[30]Março!$D$7</f>
        <v>21.7</v>
      </c>
      <c r="E34" s="11">
        <f>[30]Março!$D$8</f>
        <v>22.9</v>
      </c>
      <c r="F34" s="11">
        <f>[30]Março!$D$9</f>
        <v>25.3</v>
      </c>
      <c r="G34" s="11">
        <f>[30]Março!$D$10</f>
        <v>24.5</v>
      </c>
      <c r="H34" s="11">
        <f>[30]Março!$D$11</f>
        <v>24.8</v>
      </c>
      <c r="I34" s="11">
        <f>[30]Março!$D$12</f>
        <v>24.2</v>
      </c>
      <c r="J34" s="11">
        <f>[30]Março!$D$13</f>
        <v>21.9</v>
      </c>
      <c r="K34" s="11">
        <f>[30]Março!$D$14</f>
        <v>21.8</v>
      </c>
      <c r="L34" s="11">
        <f>[30]Março!$D$15</f>
        <v>22.8</v>
      </c>
      <c r="M34" s="11">
        <f>[30]Março!$D$16</f>
        <v>23.1</v>
      </c>
      <c r="N34" s="11">
        <f>[30]Março!$D$17</f>
        <v>23.5</v>
      </c>
      <c r="O34" s="11">
        <f>[30]Março!$D$18</f>
        <v>24.1</v>
      </c>
      <c r="P34" s="11">
        <f>[30]Março!$D$19</f>
        <v>24</v>
      </c>
      <c r="Q34" s="11">
        <f>[30]Março!$D$20</f>
        <v>23.6</v>
      </c>
      <c r="R34" s="11">
        <f>[30]Março!$D$21</f>
        <v>24.6</v>
      </c>
      <c r="S34" s="11">
        <f>[30]Março!$D$22</f>
        <v>24.5</v>
      </c>
      <c r="T34" s="11">
        <f>[30]Março!$D$23</f>
        <v>24.7</v>
      </c>
      <c r="U34" s="11">
        <f>[30]Março!$D$24</f>
        <v>21.7</v>
      </c>
      <c r="V34" s="11">
        <f>[30]Março!$D$25</f>
        <v>21.1</v>
      </c>
      <c r="W34" s="11">
        <f>[30]Março!$D$26</f>
        <v>21.6</v>
      </c>
      <c r="X34" s="11">
        <f>[30]Março!$D$27</f>
        <v>21.7</v>
      </c>
      <c r="Y34" s="11">
        <f>[30]Março!$D$28</f>
        <v>21.2</v>
      </c>
      <c r="Z34" s="11">
        <f>[30]Março!$D$29</f>
        <v>20.8</v>
      </c>
      <c r="AA34" s="11">
        <f>[30]Março!$D$30</f>
        <v>22</v>
      </c>
      <c r="AB34" s="11">
        <f>[30]Março!$D$31</f>
        <v>23.2</v>
      </c>
      <c r="AC34" s="11">
        <f>[30]Março!$D$32</f>
        <v>24.2</v>
      </c>
      <c r="AD34" s="11">
        <f>[30]Março!$D$33</f>
        <v>23.9</v>
      </c>
      <c r="AE34" s="11">
        <f>[30]Março!$D$34</f>
        <v>24.5</v>
      </c>
      <c r="AF34" s="11">
        <f>[30]Março!$D$35</f>
        <v>23.6</v>
      </c>
      <c r="AG34" s="15">
        <f t="shared" si="19"/>
        <v>20.8</v>
      </c>
      <c r="AH34" s="91">
        <f t="shared" si="20"/>
        <v>23.122580645161296</v>
      </c>
      <c r="AJ34" t="s">
        <v>47</v>
      </c>
      <c r="AK34" t="s">
        <v>47</v>
      </c>
    </row>
    <row r="35" spans="1:39" x14ac:dyDescent="0.2">
      <c r="A35" s="58" t="s">
        <v>173</v>
      </c>
      <c r="B35" s="11">
        <f>[31]Março!$D$5</f>
        <v>20.9</v>
      </c>
      <c r="C35" s="11">
        <f>[31]Março!$D$6</f>
        <v>21.2</v>
      </c>
      <c r="D35" s="11">
        <f>[31]Março!$D$7</f>
        <v>19.2</v>
      </c>
      <c r="E35" s="11">
        <f>[31]Março!$D$8</f>
        <v>22.3</v>
      </c>
      <c r="F35" s="11">
        <f>[31]Março!$D$9</f>
        <v>23.8</v>
      </c>
      <c r="G35" s="11">
        <f>[31]Março!$D$10</f>
        <v>23.2</v>
      </c>
      <c r="H35" s="11">
        <f>[31]Março!$D$11</f>
        <v>23</v>
      </c>
      <c r="I35" s="11">
        <f>[31]Março!$D$12</f>
        <v>22.8</v>
      </c>
      <c r="J35" s="11">
        <f>[31]Março!$D$13</f>
        <v>22.8</v>
      </c>
      <c r="K35" s="11">
        <f>[31]Março!$D$14</f>
        <v>21</v>
      </c>
      <c r="L35" s="11">
        <f>[31]Março!$D$15</f>
        <v>21.7</v>
      </c>
      <c r="M35" s="11">
        <f>[31]Março!$D$16</f>
        <v>22.2</v>
      </c>
      <c r="N35" s="11">
        <f>[31]Março!$D$17</f>
        <v>22.4</v>
      </c>
      <c r="O35" s="11">
        <f>[31]Março!$D$18</f>
        <v>22.5</v>
      </c>
      <c r="P35" s="11">
        <f>[31]Março!$D$19</f>
        <v>22.9</v>
      </c>
      <c r="Q35" s="11">
        <f>[31]Março!$D$20</f>
        <v>22.1</v>
      </c>
      <c r="R35" s="11">
        <f>[31]Março!$D$21</f>
        <v>22.6</v>
      </c>
      <c r="S35" s="11">
        <f>[31]Março!$D$22</f>
        <v>22.7</v>
      </c>
      <c r="T35" s="11">
        <f>[31]Março!$D$23</f>
        <v>22.1</v>
      </c>
      <c r="U35" s="11">
        <f>[31]Março!$D$24</f>
        <v>20.2</v>
      </c>
      <c r="V35" s="11">
        <f>[31]Março!$D$25</f>
        <v>19</v>
      </c>
      <c r="W35" s="11">
        <f>[31]Março!$D$26</f>
        <v>18.2</v>
      </c>
      <c r="X35" s="11">
        <f>[31]Março!$D$27</f>
        <v>18.2</v>
      </c>
      <c r="Y35" s="11">
        <f>[31]Março!$D$28</f>
        <v>17.8</v>
      </c>
      <c r="Z35" s="11">
        <f>[31]Março!$D$29</f>
        <v>18.8</v>
      </c>
      <c r="AA35" s="11">
        <f>[31]Março!$D$30</f>
        <v>18.899999999999999</v>
      </c>
      <c r="AB35" s="11">
        <f>[31]Março!$D$31</f>
        <v>18.899999999999999</v>
      </c>
      <c r="AC35" s="11">
        <f>[31]Março!$D$32</f>
        <v>21.4</v>
      </c>
      <c r="AD35" s="11">
        <f>[31]Março!$D$33</f>
        <v>21.7</v>
      </c>
      <c r="AE35" s="11">
        <f>[31]Março!$D$34</f>
        <v>20.100000000000001</v>
      </c>
      <c r="AF35" s="11">
        <f>[31]Março!$D$35</f>
        <v>19.2</v>
      </c>
      <c r="AG35" s="15">
        <f t="shared" si="19"/>
        <v>17.8</v>
      </c>
      <c r="AH35" s="91">
        <f t="shared" si="20"/>
        <v>21.090322580645161</v>
      </c>
      <c r="AK35" t="s">
        <v>47</v>
      </c>
    </row>
    <row r="36" spans="1:39" x14ac:dyDescent="0.2">
      <c r="A36" s="58" t="s">
        <v>144</v>
      </c>
      <c r="B36" s="11" t="str">
        <f>[32]Março!$D$5</f>
        <v>*</v>
      </c>
      <c r="C36" s="11" t="str">
        <f>[32]Março!$D$6</f>
        <v>*</v>
      </c>
      <c r="D36" s="11" t="str">
        <f>[32]Março!$D$7</f>
        <v>*</v>
      </c>
      <c r="E36" s="11" t="str">
        <f>[32]Março!$D$8</f>
        <v>*</v>
      </c>
      <c r="F36" s="11" t="str">
        <f>[32]Março!$D$9</f>
        <v>*</v>
      </c>
      <c r="G36" s="11" t="str">
        <f>[32]Março!$D$10</f>
        <v>*</v>
      </c>
      <c r="H36" s="11" t="str">
        <f>[32]Março!$D$11</f>
        <v>*</v>
      </c>
      <c r="I36" s="11" t="str">
        <f>[32]Março!$D$12</f>
        <v>*</v>
      </c>
      <c r="J36" s="11" t="str">
        <f>[32]Março!$D$13</f>
        <v>*</v>
      </c>
      <c r="K36" s="11" t="str">
        <f>[32]Março!$D$14</f>
        <v>*</v>
      </c>
      <c r="L36" s="11" t="str">
        <f>[32]Março!$D$15</f>
        <v>*</v>
      </c>
      <c r="M36" s="11" t="str">
        <f>[32]Março!$D$16</f>
        <v>*</v>
      </c>
      <c r="N36" s="11" t="str">
        <f>[32]Março!$D$17</f>
        <v>*</v>
      </c>
      <c r="O36" s="11" t="str">
        <f>[32]Março!$D$18</f>
        <v>*</v>
      </c>
      <c r="P36" s="11" t="str">
        <f>[32]Março!$D$19</f>
        <v>*</v>
      </c>
      <c r="Q36" s="11" t="str">
        <f>[32]Março!$D$20</f>
        <v>*</v>
      </c>
      <c r="R36" s="11" t="str">
        <f>[32]Março!$D$21</f>
        <v>*</v>
      </c>
      <c r="S36" s="11" t="str">
        <f>[32]Março!$D$22</f>
        <v>*</v>
      </c>
      <c r="T36" s="11" t="str">
        <f>[32]Março!$D$23</f>
        <v>*</v>
      </c>
      <c r="U36" s="11" t="str">
        <f>[32]Março!$D$24</f>
        <v>*</v>
      </c>
      <c r="V36" s="11" t="str">
        <f>[32]Março!$D$25</f>
        <v>*</v>
      </c>
      <c r="W36" s="11" t="str">
        <f>[32]Março!$D$26</f>
        <v>*</v>
      </c>
      <c r="X36" s="11" t="str">
        <f>[32]Março!$D$27</f>
        <v>*</v>
      </c>
      <c r="Y36" s="11" t="str">
        <f>[32]Março!$D$28</f>
        <v>*</v>
      </c>
      <c r="Z36" s="11" t="str">
        <f>[32]Março!$D$29</f>
        <v>*</v>
      </c>
      <c r="AA36" s="11" t="str">
        <f>[32]Março!$D$30</f>
        <v>*</v>
      </c>
      <c r="AB36" s="11" t="str">
        <f>[32]Março!$D$31</f>
        <v>*</v>
      </c>
      <c r="AC36" s="11" t="str">
        <f>[32]Março!$D$32</f>
        <v>*</v>
      </c>
      <c r="AD36" s="11" t="str">
        <f>[32]Março!$D$33</f>
        <v>*</v>
      </c>
      <c r="AE36" s="11" t="str">
        <f>[32]Março!$D$34</f>
        <v>*</v>
      </c>
      <c r="AF36" s="11" t="str">
        <f>[32]Março!$D$35</f>
        <v>*</v>
      </c>
      <c r="AG36" s="15" t="s">
        <v>226</v>
      </c>
      <c r="AH36" s="91" t="s">
        <v>226</v>
      </c>
      <c r="AJ36" t="s">
        <v>47</v>
      </c>
    </row>
    <row r="37" spans="1:39" x14ac:dyDescent="0.2">
      <c r="A37" s="58" t="s">
        <v>14</v>
      </c>
      <c r="B37" s="11">
        <f>[33]Março!$D$5</f>
        <v>23</v>
      </c>
      <c r="C37" s="11" t="str">
        <f>[33]Março!$D$6</f>
        <v>*</v>
      </c>
      <c r="D37" s="11">
        <f>[33]Março!$D$7</f>
        <v>22.6</v>
      </c>
      <c r="E37" s="11">
        <f>[33]Março!$D$8</f>
        <v>23.2</v>
      </c>
      <c r="F37" s="11">
        <f>[33]Março!$D$9</f>
        <v>24</v>
      </c>
      <c r="G37" s="11">
        <f>[33]Março!$D$10</f>
        <v>25.2</v>
      </c>
      <c r="H37" s="11">
        <f>[33]Março!$D$11</f>
        <v>22.7</v>
      </c>
      <c r="I37" s="11">
        <f>[33]Março!$D$12</f>
        <v>23.3</v>
      </c>
      <c r="J37" s="11">
        <f>[33]Março!$D$13</f>
        <v>23.1</v>
      </c>
      <c r="K37" s="11">
        <f>[33]Março!$D$14</f>
        <v>21.2</v>
      </c>
      <c r="L37" s="11">
        <f>[33]Março!$D$15</f>
        <v>21.7</v>
      </c>
      <c r="M37" s="11">
        <f>[33]Março!$D$16</f>
        <v>22.5</v>
      </c>
      <c r="N37" s="11">
        <f>[33]Março!$D$17</f>
        <v>22.4</v>
      </c>
      <c r="O37" s="11">
        <f>[33]Março!$D$18</f>
        <v>23.7</v>
      </c>
      <c r="P37" s="11">
        <f>[33]Março!$D$19</f>
        <v>23</v>
      </c>
      <c r="Q37" s="11">
        <f>[33]Março!$D$20</f>
        <v>22.4</v>
      </c>
      <c r="R37" s="11">
        <f>[33]Março!$D$21</f>
        <v>22.8</v>
      </c>
      <c r="S37" s="11">
        <f>[33]Março!$D$22</f>
        <v>22.9</v>
      </c>
      <c r="T37" s="11">
        <f>[33]Março!$D$23</f>
        <v>23.3</v>
      </c>
      <c r="U37" s="11">
        <f>[33]Março!$D$24</f>
        <v>21.9</v>
      </c>
      <c r="V37" s="11">
        <f>[33]Março!$D$25</f>
        <v>21.6</v>
      </c>
      <c r="W37" s="11">
        <f>[33]Março!$D$26</f>
        <v>20</v>
      </c>
      <c r="X37" s="11">
        <f>[33]Março!$D$27</f>
        <v>21.3</v>
      </c>
      <c r="Y37" s="11">
        <f>[33]Março!$D$28</f>
        <v>23.2</v>
      </c>
      <c r="Z37" s="11">
        <f>[33]Março!$D$29</f>
        <v>20.7</v>
      </c>
      <c r="AA37" s="11">
        <f>[33]Março!$D$30</f>
        <v>20.7</v>
      </c>
      <c r="AB37" s="11">
        <f>[33]Março!$D$31</f>
        <v>21.8</v>
      </c>
      <c r="AC37" s="11">
        <f>[33]Março!$D$32</f>
        <v>22.9</v>
      </c>
      <c r="AD37" s="11">
        <f>[33]Março!$D$33</f>
        <v>22.3</v>
      </c>
      <c r="AE37" s="11">
        <f>[33]Março!$D$34</f>
        <v>20.7</v>
      </c>
      <c r="AF37" s="11">
        <f>[33]Março!$D$35</f>
        <v>19.2</v>
      </c>
      <c r="AG37" s="15">
        <f t="shared" ref="AG37:AG38" si="21">MIN(B37:AF37)</f>
        <v>19.2</v>
      </c>
      <c r="AH37" s="91">
        <f t="shared" ref="AH37:AH38" si="22">AVERAGE(B37:AF37)</f>
        <v>22.310000000000002</v>
      </c>
      <c r="AL37" t="s">
        <v>47</v>
      </c>
    </row>
    <row r="38" spans="1:39" x14ac:dyDescent="0.2">
      <c r="A38" s="58" t="s">
        <v>174</v>
      </c>
      <c r="B38" s="11">
        <f>[34]Março!$D$5</f>
        <v>23.5</v>
      </c>
      <c r="C38" s="11">
        <f>[34]Março!$D$6</f>
        <v>22.6</v>
      </c>
      <c r="D38" s="11">
        <f>[34]Março!$D$7</f>
        <v>21.9</v>
      </c>
      <c r="E38" s="11">
        <f>[34]Março!$D$8</f>
        <v>22.3</v>
      </c>
      <c r="F38" s="11">
        <f>[34]Março!$D$9</f>
        <v>23.3</v>
      </c>
      <c r="G38" s="11">
        <f>[34]Março!$D$10</f>
        <v>23.1</v>
      </c>
      <c r="H38" s="11">
        <f>[34]Março!$D$11</f>
        <v>23.4</v>
      </c>
      <c r="I38" s="11">
        <f>[34]Março!$D$12</f>
        <v>22.2</v>
      </c>
      <c r="J38" s="11">
        <f>[34]Março!$D$13</f>
        <v>23.6</v>
      </c>
      <c r="K38" s="11">
        <f>[34]Março!$D$14</f>
        <v>22.1</v>
      </c>
      <c r="L38" s="11">
        <f>[34]Março!$D$15</f>
        <v>23</v>
      </c>
      <c r="M38" s="11">
        <f>[34]Março!$D$16</f>
        <v>22.9</v>
      </c>
      <c r="N38" s="11">
        <f>[34]Março!$D$17</f>
        <v>23.9</v>
      </c>
      <c r="O38" s="11">
        <f>[34]Março!$D$18</f>
        <v>23.7</v>
      </c>
      <c r="P38" s="11">
        <f>[34]Março!$D$19</f>
        <v>23.2</v>
      </c>
      <c r="Q38" s="11">
        <f>[34]Março!$D$20</f>
        <v>22</v>
      </c>
      <c r="R38" s="11">
        <f>[34]Março!$D$21</f>
        <v>23.4</v>
      </c>
      <c r="S38" s="11">
        <f>[34]Março!$D$22</f>
        <v>23.7</v>
      </c>
      <c r="T38" s="11">
        <f>[34]Março!$D$23</f>
        <v>22.1</v>
      </c>
      <c r="U38" s="11">
        <f>[34]Março!$D$24</f>
        <v>23.7</v>
      </c>
      <c r="V38" s="11">
        <f>[34]Março!$D$25</f>
        <v>21.8</v>
      </c>
      <c r="W38" s="11">
        <f>[34]Março!$D$26</f>
        <v>20.8</v>
      </c>
      <c r="X38" s="11">
        <f>[34]Março!$D$27</f>
        <v>20.9</v>
      </c>
      <c r="Y38" s="11">
        <f>[34]Março!$D$28</f>
        <v>21.9</v>
      </c>
      <c r="Z38" s="11">
        <f>[34]Março!$D$29</f>
        <v>20.7</v>
      </c>
      <c r="AA38" s="11">
        <f>[34]Março!$D$30</f>
        <v>22.7</v>
      </c>
      <c r="AB38" s="11">
        <f>[34]Março!$D$31</f>
        <v>22.7</v>
      </c>
      <c r="AC38" s="11">
        <f>[34]Março!$D$32</f>
        <v>23.5</v>
      </c>
      <c r="AD38" s="11">
        <f>[34]Março!$D$33</f>
        <v>24.2</v>
      </c>
      <c r="AE38" s="11">
        <f>[34]Março!$D$34</f>
        <v>23.2</v>
      </c>
      <c r="AF38" s="11">
        <f>[34]Março!$D$35</f>
        <v>22.9</v>
      </c>
      <c r="AG38" s="15">
        <f t="shared" si="21"/>
        <v>20.7</v>
      </c>
      <c r="AH38" s="91">
        <f t="shared" si="22"/>
        <v>22.738709677419358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[35]Março!$D$5</f>
        <v>18.5</v>
      </c>
      <c r="C39" s="11">
        <f>[35]Março!$D$6</f>
        <v>19.7</v>
      </c>
      <c r="D39" s="11">
        <f>[35]Março!$D$7</f>
        <v>20</v>
      </c>
      <c r="E39" s="11">
        <f>[35]Março!$D$8</f>
        <v>19.100000000000001</v>
      </c>
      <c r="F39" s="11">
        <f>[35]Março!$D$9</f>
        <v>21.2</v>
      </c>
      <c r="G39" s="11">
        <f>[35]Março!$D$10</f>
        <v>20.5</v>
      </c>
      <c r="H39" s="11">
        <f>[35]Março!$D$11</f>
        <v>20.5</v>
      </c>
      <c r="I39" s="11">
        <f>[35]Março!$D$12</f>
        <v>21.6</v>
      </c>
      <c r="J39" s="11">
        <f>[35]Março!$D$13</f>
        <v>18.5</v>
      </c>
      <c r="K39" s="11">
        <f>[35]Março!$D$14</f>
        <v>20.3</v>
      </c>
      <c r="L39" s="11">
        <f>[35]Março!$D$15</f>
        <v>19.899999999999999</v>
      </c>
      <c r="M39" s="11">
        <f>[35]Março!$D$16</f>
        <v>20.8</v>
      </c>
      <c r="N39" s="11">
        <f>[35]Março!$D$17</f>
        <v>21.8</v>
      </c>
      <c r="O39" s="11">
        <f>[35]Março!$D$18</f>
        <v>20.5</v>
      </c>
      <c r="P39" s="11">
        <f>[35]Março!$D$19</f>
        <v>19.100000000000001</v>
      </c>
      <c r="Q39" s="11">
        <f>[35]Março!$D$20</f>
        <v>20</v>
      </c>
      <c r="R39" s="11">
        <f>[35]Março!$D$21</f>
        <v>18.5</v>
      </c>
      <c r="S39" s="11">
        <f>[35]Março!$D$22</f>
        <v>19.899999999999999</v>
      </c>
      <c r="T39" s="11">
        <f>[35]Março!$D$23</f>
        <v>21.7</v>
      </c>
      <c r="U39" s="11">
        <f>[35]Março!$D$24</f>
        <v>18</v>
      </c>
      <c r="V39" s="11">
        <f>[35]Março!$D$25</f>
        <v>17.8</v>
      </c>
      <c r="W39" s="11">
        <f>[35]Março!$D$26</f>
        <v>18.5</v>
      </c>
      <c r="X39" s="11">
        <f>[35]Março!$D$27</f>
        <v>17.899999999999999</v>
      </c>
      <c r="Y39" s="11">
        <f>[35]Março!$D$28</f>
        <v>18.5</v>
      </c>
      <c r="Z39" s="11">
        <f>[35]Março!$D$29</f>
        <v>20.100000000000001</v>
      </c>
      <c r="AA39" s="11">
        <f>[35]Março!$D$30</f>
        <v>20.5</v>
      </c>
      <c r="AB39" s="11">
        <f>[35]Março!$D$31</f>
        <v>17.600000000000001</v>
      </c>
      <c r="AC39" s="11">
        <f>[35]Março!$D$32</f>
        <v>19.8</v>
      </c>
      <c r="AD39" s="11">
        <f>[35]Março!$D$33</f>
        <v>19.7</v>
      </c>
      <c r="AE39" s="11">
        <f>[35]Março!$D$34</f>
        <v>18.5</v>
      </c>
      <c r="AF39" s="11">
        <f>[35]Março!$D$35</f>
        <v>19.5</v>
      </c>
      <c r="AG39" s="15">
        <f t="shared" ref="AG39:AG41" si="23">MIN(B39:AF39)</f>
        <v>17.600000000000001</v>
      </c>
      <c r="AH39" s="91">
        <f t="shared" ref="AH39:AH41" si="24">AVERAGE(B39:AF39)</f>
        <v>19.62903225806452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>
        <f>[36]Março!$D$5</f>
        <v>18.899999999999999</v>
      </c>
      <c r="C40" s="11">
        <f>[36]Março!$D$6</f>
        <v>23.4</v>
      </c>
      <c r="D40" s="11">
        <f>[36]Março!$D$7</f>
        <v>22.4</v>
      </c>
      <c r="E40" s="11">
        <f>[36]Março!$D$8</f>
        <v>23.1</v>
      </c>
      <c r="F40" s="11">
        <f>[36]Março!$D$9</f>
        <v>25.3</v>
      </c>
      <c r="G40" s="11">
        <f>[36]Março!$D$10</f>
        <v>28.1</v>
      </c>
      <c r="H40" s="11">
        <f>[36]Março!$D$11</f>
        <v>26</v>
      </c>
      <c r="I40" s="11">
        <f>[36]Março!$D$12</f>
        <v>29.2</v>
      </c>
      <c r="J40" s="11">
        <f>[36]Março!$D$13</f>
        <v>20.9</v>
      </c>
      <c r="K40" s="11">
        <f>[36]Março!$D$14</f>
        <v>22</v>
      </c>
      <c r="L40" s="11">
        <f>[36]Março!$D$15</f>
        <v>21.3</v>
      </c>
      <c r="M40" s="11">
        <f>[36]Março!$D$16</f>
        <v>22.9</v>
      </c>
      <c r="N40" s="11">
        <f>[36]Março!$D$17</f>
        <v>22</v>
      </c>
      <c r="O40" s="11">
        <f>[36]Março!$D$18</f>
        <v>22.1</v>
      </c>
      <c r="P40" s="11">
        <f>[36]Março!$D$19</f>
        <v>23.7</v>
      </c>
      <c r="Q40" s="11">
        <f>[36]Março!$D$20</f>
        <v>24.2</v>
      </c>
      <c r="R40" s="11">
        <f>[36]Março!$D$21</f>
        <v>24.8</v>
      </c>
      <c r="S40" s="11">
        <f>[36]Março!$D$22</f>
        <v>24.6</v>
      </c>
      <c r="T40" s="11">
        <f>[36]Março!$D$23</f>
        <v>24.6</v>
      </c>
      <c r="U40" s="11">
        <f>[36]Março!$D$24</f>
        <v>21.2</v>
      </c>
      <c r="V40" s="11">
        <f>[36]Março!$D$25</f>
        <v>21.2</v>
      </c>
      <c r="W40" s="11">
        <f>[36]Março!$D$26</f>
        <v>21</v>
      </c>
      <c r="X40" s="11">
        <f>[36]Março!$D$27</f>
        <v>22.8</v>
      </c>
      <c r="Y40" s="11">
        <f>[36]Março!$D$28</f>
        <v>22.4</v>
      </c>
      <c r="Z40" s="11">
        <f>[36]Março!$D$29</f>
        <v>22.4</v>
      </c>
      <c r="AA40" s="11">
        <f>[36]Março!$D$30</f>
        <v>21.9</v>
      </c>
      <c r="AB40" s="11">
        <f>[36]Março!$D$31</f>
        <v>19.399999999999999</v>
      </c>
      <c r="AC40" s="11">
        <f>[36]Março!$D$32</f>
        <v>19.899999999999999</v>
      </c>
      <c r="AD40" s="11">
        <f>[36]Março!$D$33</f>
        <v>24.5</v>
      </c>
      <c r="AE40" s="11">
        <f>[36]Março!$D$34</f>
        <v>25.1</v>
      </c>
      <c r="AF40" s="11">
        <f>[36]Março!$D$35</f>
        <v>23.8</v>
      </c>
      <c r="AG40" s="15">
        <f t="shared" si="23"/>
        <v>18.899999999999999</v>
      </c>
      <c r="AH40" s="91">
        <f t="shared" si="24"/>
        <v>23.067741935483863</v>
      </c>
      <c r="AJ40" t="s">
        <v>47</v>
      </c>
      <c r="AK40" t="s">
        <v>47</v>
      </c>
      <c r="AM40" t="s">
        <v>47</v>
      </c>
    </row>
    <row r="41" spans="1:39" x14ac:dyDescent="0.2">
      <c r="A41" s="58" t="s">
        <v>175</v>
      </c>
      <c r="B41" s="11">
        <f>[37]Março!$D$5</f>
        <v>20.9</v>
      </c>
      <c r="C41" s="11">
        <f>[37]Março!$D$6</f>
        <v>22.2</v>
      </c>
      <c r="D41" s="11">
        <f>[37]Março!$D$7</f>
        <v>19.5</v>
      </c>
      <c r="E41" s="11">
        <f>[37]Março!$D$8</f>
        <v>21.3</v>
      </c>
      <c r="F41" s="11">
        <f>[37]Março!$D$9</f>
        <v>22.7</v>
      </c>
      <c r="G41" s="11">
        <f>[37]Março!$D$10</f>
        <v>22.6</v>
      </c>
      <c r="H41" s="11">
        <f>[37]Março!$D$11</f>
        <v>22.6</v>
      </c>
      <c r="I41" s="11">
        <f>[37]Março!$D$12</f>
        <v>22.5</v>
      </c>
      <c r="J41" s="11">
        <f>[37]Março!$D$13</f>
        <v>22.4</v>
      </c>
      <c r="K41" s="11">
        <f>[37]Março!$D$14</f>
        <v>21.1</v>
      </c>
      <c r="L41" s="11">
        <f>[37]Março!$D$15</f>
        <v>22.4</v>
      </c>
      <c r="M41" s="11">
        <f>[37]Março!$D$16</f>
        <v>22.8</v>
      </c>
      <c r="N41" s="11">
        <f>[37]Março!$D$17</f>
        <v>21.5</v>
      </c>
      <c r="O41" s="11">
        <f>[37]Março!$D$18</f>
        <v>21.9</v>
      </c>
      <c r="P41" s="11">
        <f>[37]Março!$D$19</f>
        <v>20.8</v>
      </c>
      <c r="Q41" s="11">
        <f>[37]Março!$D$20</f>
        <v>20</v>
      </c>
      <c r="R41" s="11">
        <f>[37]Março!$D$21</f>
        <v>21.8</v>
      </c>
      <c r="S41" s="11">
        <f>[37]Março!$D$22</f>
        <v>22.2</v>
      </c>
      <c r="T41" s="11">
        <f>[37]Março!$D$23</f>
        <v>22</v>
      </c>
      <c r="U41" s="11">
        <f>[37]Março!$D$24</f>
        <v>19.7</v>
      </c>
      <c r="V41" s="11">
        <f>[37]Março!$D$25</f>
        <v>18.8</v>
      </c>
      <c r="W41" s="11">
        <f>[37]Março!$D$26</f>
        <v>18.899999999999999</v>
      </c>
      <c r="X41" s="11">
        <f>[37]Março!$D$27</f>
        <v>18.5</v>
      </c>
      <c r="Y41" s="11">
        <f>[37]Março!$D$28</f>
        <v>18.100000000000001</v>
      </c>
      <c r="Z41" s="11">
        <f>[37]Março!$D$29</f>
        <v>17.399999999999999</v>
      </c>
      <c r="AA41" s="11">
        <f>[37]Março!$D$30</f>
        <v>18</v>
      </c>
      <c r="AB41" s="11">
        <f>[37]Março!$D$31</f>
        <v>20.3</v>
      </c>
      <c r="AC41" s="11">
        <f>[37]Março!$D$32</f>
        <v>21.7</v>
      </c>
      <c r="AD41" s="11">
        <f>[37]Março!$D$33</f>
        <v>21.9</v>
      </c>
      <c r="AE41" s="11">
        <f>[37]Março!$D$34</f>
        <v>20.100000000000001</v>
      </c>
      <c r="AF41" s="11">
        <f>[37]Março!$D$35</f>
        <v>18.600000000000001</v>
      </c>
      <c r="AG41" s="15">
        <f t="shared" si="23"/>
        <v>17.399999999999999</v>
      </c>
      <c r="AH41" s="91">
        <f t="shared" si="24"/>
        <v>20.812903225806455</v>
      </c>
      <c r="AL41" t="s">
        <v>47</v>
      </c>
    </row>
    <row r="42" spans="1:39" x14ac:dyDescent="0.2">
      <c r="A42" s="58" t="s">
        <v>17</v>
      </c>
      <c r="B42" s="11">
        <f>[38]Março!$D$5</f>
        <v>18.899999999999999</v>
      </c>
      <c r="C42" s="11">
        <f>[38]Março!$D$6</f>
        <v>19.600000000000001</v>
      </c>
      <c r="D42" s="11">
        <f>[38]Março!$D$7</f>
        <v>18.100000000000001</v>
      </c>
      <c r="E42" s="11">
        <f>[38]Março!$D$8</f>
        <v>22.1</v>
      </c>
      <c r="F42" s="11">
        <f>[38]Março!$D$9</f>
        <v>22.9</v>
      </c>
      <c r="G42" s="11">
        <f>[38]Março!$D$10</f>
        <v>22.4</v>
      </c>
      <c r="H42" s="11">
        <f>[38]Março!$D$11</f>
        <v>22.1</v>
      </c>
      <c r="I42" s="11">
        <f>[38]Março!$D$12</f>
        <v>22.5</v>
      </c>
      <c r="J42" s="11">
        <f>[38]Março!$D$13</f>
        <v>22.6</v>
      </c>
      <c r="K42" s="11">
        <f>[38]Março!$D$14</f>
        <v>20.6</v>
      </c>
      <c r="L42" s="11">
        <f>[38]Março!$D$15</f>
        <v>20.5</v>
      </c>
      <c r="M42" s="11">
        <f>[38]Março!$D$16</f>
        <v>22.6</v>
      </c>
      <c r="N42" s="11">
        <f>[38]Março!$D$17</f>
        <v>21.6</v>
      </c>
      <c r="O42" s="11">
        <f>[38]Março!$D$18</f>
        <v>21.3</v>
      </c>
      <c r="P42" s="11">
        <f>[38]Março!$D$19</f>
        <v>21.8</v>
      </c>
      <c r="Q42" s="11">
        <f>[38]Março!$D$20</f>
        <v>22</v>
      </c>
      <c r="R42" s="11">
        <f>[38]Março!$D$21</f>
        <v>23.1</v>
      </c>
      <c r="S42" s="11">
        <f>[38]Março!$D$22</f>
        <v>20.7</v>
      </c>
      <c r="T42" s="11">
        <f>[38]Março!$D$23</f>
        <v>20.399999999999999</v>
      </c>
      <c r="U42" s="11">
        <f>[38]Março!$D$24</f>
        <v>19.3</v>
      </c>
      <c r="V42" s="11">
        <f>[38]Março!$D$25</f>
        <v>18.899999999999999</v>
      </c>
      <c r="W42" s="11">
        <f>[38]Março!$D$26</f>
        <v>19.600000000000001</v>
      </c>
      <c r="X42" s="11">
        <f>[38]Março!$D$27</f>
        <v>17.3</v>
      </c>
      <c r="Y42" s="11">
        <f>[38]Março!$D$28</f>
        <v>16.3</v>
      </c>
      <c r="Z42" s="11">
        <f>[38]Março!$D$29</f>
        <v>16.7</v>
      </c>
      <c r="AA42" s="11">
        <f>[38]Março!$D$30</f>
        <v>20.399999999999999</v>
      </c>
      <c r="AB42" s="11">
        <f>[38]Março!$D$31</f>
        <v>19.399999999999999</v>
      </c>
      <c r="AC42" s="11">
        <f>[38]Março!$D$32</f>
        <v>20.8</v>
      </c>
      <c r="AD42" s="11">
        <f>[38]Março!$D$33</f>
        <v>21.7</v>
      </c>
      <c r="AE42" s="11">
        <f>[38]Março!$D$34</f>
        <v>20.399999999999999</v>
      </c>
      <c r="AF42" s="11">
        <f>[38]Março!$D$35</f>
        <v>17.399999999999999</v>
      </c>
      <c r="AG42" s="15">
        <f t="shared" ref="AG42:AG43" si="25">MIN(B42:AF42)</f>
        <v>16.3</v>
      </c>
      <c r="AH42" s="91">
        <f t="shared" ref="AH42:AH43" si="26">AVERAGE(B42:AF42)</f>
        <v>20.451612903225808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[39]Março!$D$5</f>
        <v>20.3</v>
      </c>
      <c r="C43" s="11">
        <f>[39]Março!$D$6</f>
        <v>21.9</v>
      </c>
      <c r="D43" s="11">
        <f>[39]Março!$D$7</f>
        <v>19.5</v>
      </c>
      <c r="E43" s="11">
        <f>[39]Março!$D$8</f>
        <v>21.3</v>
      </c>
      <c r="F43" s="11">
        <f>[39]Março!$D$9</f>
        <v>21.1</v>
      </c>
      <c r="G43" s="11">
        <f>[39]Março!$D$10</f>
        <v>21.9</v>
      </c>
      <c r="H43" s="11">
        <f>[39]Março!$D$11</f>
        <v>22.5</v>
      </c>
      <c r="I43" s="11">
        <f>[39]Março!$D$12</f>
        <v>22</v>
      </c>
      <c r="J43" s="11">
        <f>[39]Março!$D$13</f>
        <v>21.9</v>
      </c>
      <c r="K43" s="11">
        <f>[39]Março!$D$14</f>
        <v>20.5</v>
      </c>
      <c r="L43" s="11">
        <f>[39]Março!$D$15</f>
        <v>21.9</v>
      </c>
      <c r="M43" s="11">
        <f>[39]Março!$D$16</f>
        <v>22.5</v>
      </c>
      <c r="N43" s="11">
        <f>[39]Março!$D$17</f>
        <v>20.6</v>
      </c>
      <c r="O43" s="11">
        <f>[39]Março!$D$18</f>
        <v>20.9</v>
      </c>
      <c r="P43" s="11">
        <f>[39]Março!$D$19</f>
        <v>20.399999999999999</v>
      </c>
      <c r="Q43" s="11">
        <f>[39]Março!$D$20</f>
        <v>20.9</v>
      </c>
      <c r="R43" s="11">
        <f>[39]Março!$D$21</f>
        <v>20.5</v>
      </c>
      <c r="S43" s="11">
        <f>[39]Março!$D$22</f>
        <v>21.9</v>
      </c>
      <c r="T43" s="11">
        <f>[39]Março!$D$23</f>
        <v>20.2</v>
      </c>
      <c r="U43" s="11">
        <f>[39]Março!$D$24</f>
        <v>20.2</v>
      </c>
      <c r="V43" s="11">
        <f>[39]Março!$D$25</f>
        <v>19.5</v>
      </c>
      <c r="W43" s="11">
        <f>[39]Março!$D$26</f>
        <v>18.3</v>
      </c>
      <c r="X43" s="11">
        <f>[39]Março!$D$27</f>
        <v>19.2</v>
      </c>
      <c r="Y43" s="11">
        <f>[39]Março!$D$28</f>
        <v>16.899999999999999</v>
      </c>
      <c r="Z43" s="11">
        <f>[39]Março!$D$29</f>
        <v>16.100000000000001</v>
      </c>
      <c r="AA43" s="11">
        <f>[39]Março!$D$30</f>
        <v>16.899999999999999</v>
      </c>
      <c r="AB43" s="11">
        <f>[39]Março!$D$31</f>
        <v>19.100000000000001</v>
      </c>
      <c r="AC43" s="11">
        <f>[39]Março!$D$32</f>
        <v>21.4</v>
      </c>
      <c r="AD43" s="11">
        <f>[39]Março!$D$33</f>
        <v>20.399999999999999</v>
      </c>
      <c r="AE43" s="11">
        <f>[39]Março!$D$34</f>
        <v>19.100000000000001</v>
      </c>
      <c r="AF43" s="11">
        <f>[39]Março!$D$35</f>
        <v>16</v>
      </c>
      <c r="AG43" s="15">
        <f t="shared" si="25"/>
        <v>16</v>
      </c>
      <c r="AH43" s="91">
        <f t="shared" si="26"/>
        <v>20.187096774193542</v>
      </c>
      <c r="AJ43" t="s">
        <v>47</v>
      </c>
    </row>
    <row r="44" spans="1:39" x14ac:dyDescent="0.2">
      <c r="A44" s="58" t="s">
        <v>18</v>
      </c>
      <c r="B44" s="11">
        <f>[40]Março!$D$5</f>
        <v>20.5</v>
      </c>
      <c r="C44" s="11">
        <f>[40]Março!$D$6</f>
        <v>21.4</v>
      </c>
      <c r="D44" s="11">
        <f>[40]Março!$D$7</f>
        <v>18.8</v>
      </c>
      <c r="E44" s="11">
        <f>[40]Março!$D$8</f>
        <v>20.8</v>
      </c>
      <c r="F44" s="11">
        <f>[40]Março!$D$9</f>
        <v>20.9</v>
      </c>
      <c r="G44" s="11">
        <f>[40]Março!$D$10</f>
        <v>20.3</v>
      </c>
      <c r="H44" s="11">
        <f>[40]Março!$D$11</f>
        <v>19.5</v>
      </c>
      <c r="I44" s="11">
        <f>[40]Março!$D$12</f>
        <v>21.4</v>
      </c>
      <c r="J44" s="11">
        <f>[40]Março!$D$13</f>
        <v>21.7</v>
      </c>
      <c r="K44" s="11">
        <f>[40]Março!$D$14</f>
        <v>19.899999999999999</v>
      </c>
      <c r="L44" s="11">
        <f>[40]Março!$D$15</f>
        <v>21.7</v>
      </c>
      <c r="M44" s="11">
        <f>[40]Março!$D$16</f>
        <v>21</v>
      </c>
      <c r="N44" s="11">
        <f>[40]Março!$D$17</f>
        <v>21.3</v>
      </c>
      <c r="O44" s="11">
        <f>[40]Março!$D$18</f>
        <v>20.7</v>
      </c>
      <c r="P44" s="11">
        <f>[40]Março!$D$19</f>
        <v>20.9</v>
      </c>
      <c r="Q44" s="11">
        <f>[40]Março!$D$20</f>
        <v>19.5</v>
      </c>
      <c r="R44" s="11">
        <f>[40]Março!$D$21</f>
        <v>21.4</v>
      </c>
      <c r="S44" s="11">
        <f>[40]Março!$D$22</f>
        <v>21.7</v>
      </c>
      <c r="T44" s="11">
        <f>[40]Março!$D$23</f>
        <v>21.1</v>
      </c>
      <c r="U44" s="11">
        <f>[40]Março!$D$24</f>
        <v>19.7</v>
      </c>
      <c r="V44" s="11">
        <f>[40]Março!$D$25</f>
        <v>17.899999999999999</v>
      </c>
      <c r="W44" s="11">
        <f>[40]Março!$D$26</f>
        <v>17.899999999999999</v>
      </c>
      <c r="X44" s="11">
        <f>[40]Março!$D$27</f>
        <v>18.600000000000001</v>
      </c>
      <c r="Y44" s="11">
        <f>[40]Março!$D$28</f>
        <v>19.2</v>
      </c>
      <c r="Z44" s="11">
        <f>[40]Março!$D$29</f>
        <v>18.899999999999999</v>
      </c>
      <c r="AA44" s="11">
        <f>[40]Março!$D$30</f>
        <v>20.8</v>
      </c>
      <c r="AB44" s="11">
        <f>[40]Março!$D$31</f>
        <v>19.3</v>
      </c>
      <c r="AC44" s="11">
        <f>[40]Março!$D$32</f>
        <v>21.5</v>
      </c>
      <c r="AD44" s="11">
        <f>[40]Março!$D$33</f>
        <v>20.399999999999999</v>
      </c>
      <c r="AE44" s="11">
        <f>[40]Março!$D$34</f>
        <v>20.399999999999999</v>
      </c>
      <c r="AF44" s="11">
        <f>[40]Março!$D$35</f>
        <v>20.7</v>
      </c>
      <c r="AG44" s="15">
        <f t="shared" ref="AG44:AG47" si="27">MIN(B44:AF44)</f>
        <v>17.899999999999999</v>
      </c>
      <c r="AH44" s="91">
        <f t="shared" ref="AH44:AH47" si="28">AVERAGE(B44:AF44)</f>
        <v>20.316129032258058</v>
      </c>
      <c r="AJ44" t="s">
        <v>47</v>
      </c>
      <c r="AL44" t="s">
        <v>47</v>
      </c>
    </row>
    <row r="45" spans="1:39" x14ac:dyDescent="0.2">
      <c r="A45" s="58" t="s">
        <v>162</v>
      </c>
      <c r="B45" s="11">
        <f>[41]Março!$D$5</f>
        <v>22.5</v>
      </c>
      <c r="C45" s="11">
        <f>[41]Março!$D$6</f>
        <v>22.6</v>
      </c>
      <c r="D45" s="11">
        <f>[41]Março!$D$7</f>
        <v>22.4</v>
      </c>
      <c r="E45" s="11">
        <f>[41]Março!$D$8</f>
        <v>22.8</v>
      </c>
      <c r="F45" s="11">
        <f>[41]Março!$D$9</f>
        <v>22.7</v>
      </c>
      <c r="G45" s="11">
        <f>[41]Março!$D$10</f>
        <v>22.5</v>
      </c>
      <c r="H45" s="11">
        <f>[41]Março!$D$11</f>
        <v>22.9</v>
      </c>
      <c r="I45" s="11">
        <f>[41]Março!$D$12</f>
        <v>23.1</v>
      </c>
      <c r="J45" s="11">
        <f>[41]Março!$D$13</f>
        <v>21.2</v>
      </c>
      <c r="K45" s="11">
        <f>[41]Março!$D$14</f>
        <v>21.5</v>
      </c>
      <c r="L45" s="11">
        <f>[41]Março!$D$15</f>
        <v>22.2</v>
      </c>
      <c r="M45" s="11">
        <f>[41]Março!$D$16</f>
        <v>22.5</v>
      </c>
      <c r="N45" s="11">
        <f>[41]Março!$D$17</f>
        <v>22.3</v>
      </c>
      <c r="O45" s="11">
        <f>[41]Março!$D$18</f>
        <v>22.9</v>
      </c>
      <c r="P45" s="11">
        <f>[41]Março!$D$19</f>
        <v>22.7</v>
      </c>
      <c r="Q45" s="11">
        <f>[41]Março!$D$20</f>
        <v>22.5</v>
      </c>
      <c r="R45" s="11">
        <f>[41]Março!$D$21</f>
        <v>22.7</v>
      </c>
      <c r="S45" s="11">
        <f>[41]Março!$D$22</f>
        <v>23.4</v>
      </c>
      <c r="T45" s="11">
        <f>[41]Março!$D$23</f>
        <v>22.2</v>
      </c>
      <c r="U45" s="11">
        <f>[41]Março!$D$24</f>
        <v>20.6</v>
      </c>
      <c r="V45" s="11">
        <f>[41]Março!$D$25</f>
        <v>21.4</v>
      </c>
      <c r="W45" s="11">
        <f>[41]Março!$D$26</f>
        <v>19.5</v>
      </c>
      <c r="X45" s="11">
        <f>[41]Março!$D$27</f>
        <v>21.3</v>
      </c>
      <c r="Y45" s="11">
        <f>[41]Março!$D$28</f>
        <v>20.3</v>
      </c>
      <c r="Z45" s="11">
        <f>[41]Março!$D$29</f>
        <v>20.7</v>
      </c>
      <c r="AA45" s="11">
        <f>[41]Março!$D$30</f>
        <v>21.3</v>
      </c>
      <c r="AB45" s="11">
        <f>[41]Março!$D$31</f>
        <v>22.1</v>
      </c>
      <c r="AC45" s="11">
        <f>[41]Março!$D$32</f>
        <v>22.8</v>
      </c>
      <c r="AD45" s="11">
        <f>[41]Março!$D$33</f>
        <v>22.1</v>
      </c>
      <c r="AE45" s="11">
        <f>[41]Março!$D$34</f>
        <v>21.2</v>
      </c>
      <c r="AF45" s="11">
        <f>[41]Março!$D$35</f>
        <v>20</v>
      </c>
      <c r="AG45" s="15">
        <f t="shared" si="27"/>
        <v>19.5</v>
      </c>
      <c r="AH45" s="91">
        <f t="shared" si="28"/>
        <v>21.964516129032258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[42]Março!$D$5</f>
        <v>18.8</v>
      </c>
      <c r="C46" s="11">
        <f>[42]Março!$D$6</f>
        <v>18.3</v>
      </c>
      <c r="D46" s="11">
        <f>[42]Março!$D$7</f>
        <v>21.4</v>
      </c>
      <c r="E46" s="11">
        <f>[42]Março!$D$8</f>
        <v>20.3</v>
      </c>
      <c r="F46" s="11">
        <f>[42]Março!$D$9</f>
        <v>19.100000000000001</v>
      </c>
      <c r="G46" s="11">
        <f>[42]Março!$D$10</f>
        <v>20.3</v>
      </c>
      <c r="H46" s="11">
        <f>[42]Março!$D$11</f>
        <v>21.4</v>
      </c>
      <c r="I46" s="11">
        <f>[42]Março!$D$12</f>
        <v>20.9</v>
      </c>
      <c r="J46" s="11">
        <f>[42]Março!$D$13</f>
        <v>19.899999999999999</v>
      </c>
      <c r="K46" s="11">
        <f>[42]Março!$D$14</f>
        <v>20.6</v>
      </c>
      <c r="L46" s="11">
        <f>[42]Março!$D$15</f>
        <v>20</v>
      </c>
      <c r="M46" s="11">
        <f>[42]Março!$D$16</f>
        <v>20</v>
      </c>
      <c r="N46" s="11">
        <f>[42]Março!$D$17</f>
        <v>21.4</v>
      </c>
      <c r="O46" s="11">
        <f>[42]Março!$D$18</f>
        <v>20.7</v>
      </c>
      <c r="P46" s="11">
        <f>[42]Março!$D$19</f>
        <v>21</v>
      </c>
      <c r="Q46" s="11">
        <f>[42]Março!$D$20</f>
        <v>21.2</v>
      </c>
      <c r="R46" s="11">
        <f>[42]Março!$D$21</f>
        <v>20.7</v>
      </c>
      <c r="S46" s="11">
        <f>[42]Março!$D$22</f>
        <v>21</v>
      </c>
      <c r="T46" s="11">
        <f>[42]Março!$D$23</f>
        <v>21.1</v>
      </c>
      <c r="U46" s="11">
        <f>[42]Março!$D$24</f>
        <v>19.399999999999999</v>
      </c>
      <c r="V46" s="11">
        <f>[42]Março!$D$25</f>
        <v>16.8</v>
      </c>
      <c r="W46" s="11">
        <f>[42]Março!$D$26</f>
        <v>18.100000000000001</v>
      </c>
      <c r="X46" s="11">
        <f>[42]Março!$D$27</f>
        <v>19.7</v>
      </c>
      <c r="Y46" s="11">
        <f>[42]Março!$D$28</f>
        <v>19.399999999999999</v>
      </c>
      <c r="Z46" s="11">
        <f>[42]Março!$D$29</f>
        <v>20.399999999999999</v>
      </c>
      <c r="AA46" s="11">
        <f>[42]Março!$D$30</f>
        <v>17.600000000000001</v>
      </c>
      <c r="AB46" s="11">
        <f>[42]Março!$D$31</f>
        <v>16.2</v>
      </c>
      <c r="AC46" s="11">
        <f>[42]Março!$D$32</f>
        <v>19.3</v>
      </c>
      <c r="AD46" s="11">
        <f>[42]Março!$D$33</f>
        <v>20</v>
      </c>
      <c r="AE46" s="11">
        <f>[42]Março!$D$34</f>
        <v>19.399999999999999</v>
      </c>
      <c r="AF46" s="11">
        <f>[42]Março!$D$35</f>
        <v>19.3</v>
      </c>
      <c r="AG46" s="15">
        <f t="shared" si="27"/>
        <v>16.2</v>
      </c>
      <c r="AH46" s="91">
        <f t="shared" si="28"/>
        <v>19.79677419354838</v>
      </c>
      <c r="AI46" s="12" t="s">
        <v>47</v>
      </c>
      <c r="AJ46" t="s">
        <v>47</v>
      </c>
    </row>
    <row r="47" spans="1:39" x14ac:dyDescent="0.2">
      <c r="A47" s="58" t="s">
        <v>31</v>
      </c>
      <c r="B47" s="11">
        <f>[43]Março!$D$5</f>
        <v>20.3</v>
      </c>
      <c r="C47" s="11">
        <f>[43]Março!$D$6</f>
        <v>20.7</v>
      </c>
      <c r="D47" s="11">
        <f>[43]Março!$D$7</f>
        <v>19.100000000000001</v>
      </c>
      <c r="E47" s="11">
        <f>[43]Março!$D$8</f>
        <v>22.5</v>
      </c>
      <c r="F47" s="11">
        <f>[43]Março!$D$9</f>
        <v>20.8</v>
      </c>
      <c r="G47" s="11">
        <f>[43]Março!$D$10</f>
        <v>22</v>
      </c>
      <c r="H47" s="11">
        <f>[43]Março!$D$11</f>
        <v>22.7</v>
      </c>
      <c r="I47" s="11">
        <f>[43]Março!$D$12</f>
        <v>22.4</v>
      </c>
      <c r="J47" s="11">
        <f>[43]Março!$D$13</f>
        <v>22.4</v>
      </c>
      <c r="K47" s="11">
        <f>[43]Março!$D$14</f>
        <v>19.8</v>
      </c>
      <c r="L47" s="11">
        <f>[43]Março!$D$15</f>
        <v>21.3</v>
      </c>
      <c r="M47" s="11">
        <f>[43]Março!$D$16</f>
        <v>20.7</v>
      </c>
      <c r="N47" s="11">
        <f>[43]Março!$D$17</f>
        <v>21.7</v>
      </c>
      <c r="O47" s="11">
        <f>[43]Março!$D$18</f>
        <v>21.8</v>
      </c>
      <c r="P47" s="11">
        <f>[43]Março!$D$19</f>
        <v>20.100000000000001</v>
      </c>
      <c r="Q47" s="11">
        <f>[43]Março!$D$20</f>
        <v>22</v>
      </c>
      <c r="R47" s="11">
        <f>[43]Março!$D$21</f>
        <v>23</v>
      </c>
      <c r="S47" s="11">
        <f>[43]Março!$D$22</f>
        <v>21.3</v>
      </c>
      <c r="T47" s="11">
        <f>[43]Março!$D$23</f>
        <v>21.7</v>
      </c>
      <c r="U47" s="11">
        <f>[43]Março!$D$24</f>
        <v>18.3</v>
      </c>
      <c r="V47" s="11">
        <f>[43]Março!$D$25</f>
        <v>18</v>
      </c>
      <c r="W47" s="11">
        <f>[43]Março!$D$26</f>
        <v>18.899999999999999</v>
      </c>
      <c r="X47" s="11">
        <f>[43]Março!$D$27</f>
        <v>18</v>
      </c>
      <c r="Y47" s="11">
        <f>[43]Março!$D$28</f>
        <v>19.7</v>
      </c>
      <c r="Z47" s="11">
        <f>[43]Março!$D$29</f>
        <v>18</v>
      </c>
      <c r="AA47" s="11">
        <f>[43]Março!$D$30</f>
        <v>18.5</v>
      </c>
      <c r="AB47" s="11">
        <f>[43]Março!$D$31</f>
        <v>19.2</v>
      </c>
      <c r="AC47" s="11">
        <f>[43]Março!$D$32</f>
        <v>20.8</v>
      </c>
      <c r="AD47" s="11">
        <f>[43]Março!$D$33</f>
        <v>22.1</v>
      </c>
      <c r="AE47" s="11">
        <f>[43]Março!$D$34</f>
        <v>20.3</v>
      </c>
      <c r="AF47" s="11">
        <f>[43]Março!$D$35</f>
        <v>20.5</v>
      </c>
      <c r="AG47" s="15">
        <f t="shared" si="27"/>
        <v>18</v>
      </c>
      <c r="AH47" s="91">
        <f t="shared" si="28"/>
        <v>20.6</v>
      </c>
      <c r="AL47" t="s">
        <v>47</v>
      </c>
    </row>
    <row r="48" spans="1:39" x14ac:dyDescent="0.2">
      <c r="A48" s="58" t="s">
        <v>44</v>
      </c>
      <c r="B48" s="11">
        <f>[44]Março!$D$5</f>
        <v>21.7</v>
      </c>
      <c r="C48" s="11">
        <f>[44]Março!$D$6</f>
        <v>21.6</v>
      </c>
      <c r="D48" s="11">
        <f>[44]Março!$D$7</f>
        <v>20.8</v>
      </c>
      <c r="E48" s="11">
        <f>[44]Março!$D$8</f>
        <v>21.7</v>
      </c>
      <c r="F48" s="11">
        <f>[44]Março!$D$9</f>
        <v>21.8</v>
      </c>
      <c r="G48" s="11">
        <f>[44]Março!$D$10</f>
        <v>22</v>
      </c>
      <c r="H48" s="11">
        <f>[44]Março!$D$11</f>
        <v>21.8</v>
      </c>
      <c r="I48" s="11">
        <f>[44]Março!$D$12</f>
        <v>22</v>
      </c>
      <c r="J48" s="11">
        <f>[44]Março!$D$13</f>
        <v>20.7</v>
      </c>
      <c r="K48" s="11">
        <f>[44]Março!$D$14</f>
        <v>20.100000000000001</v>
      </c>
      <c r="L48" s="11">
        <f>[44]Março!$D$15</f>
        <v>21.5</v>
      </c>
      <c r="M48" s="11">
        <f>[44]Março!$D$16</f>
        <v>21.7</v>
      </c>
      <c r="N48" s="11">
        <f>[44]Março!$D$17</f>
        <v>22.3</v>
      </c>
      <c r="O48" s="11">
        <f>[44]Março!$D$18</f>
        <v>22.4</v>
      </c>
      <c r="P48" s="11">
        <f>[44]Março!$D$19</f>
        <v>22</v>
      </c>
      <c r="Q48" s="11">
        <f>[44]Março!$D$20</f>
        <v>21.2</v>
      </c>
      <c r="R48" s="11">
        <f>[44]Março!$D$21</f>
        <v>21.6</v>
      </c>
      <c r="S48" s="11">
        <f>[44]Março!$D$22</f>
        <v>20.5</v>
      </c>
      <c r="T48" s="11">
        <f>[44]Março!$D$23</f>
        <v>21.1</v>
      </c>
      <c r="U48" s="11">
        <f>[44]Março!$D$24</f>
        <v>21</v>
      </c>
      <c r="V48" s="11">
        <f>[44]Março!$D$25</f>
        <v>20.399999999999999</v>
      </c>
      <c r="W48" s="11">
        <f>[44]Março!$D$26</f>
        <v>18.899999999999999</v>
      </c>
      <c r="X48" s="11">
        <f>[44]Março!$D$27</f>
        <v>20.6</v>
      </c>
      <c r="Y48" s="11">
        <f>[44]Março!$D$28</f>
        <v>20.100000000000001</v>
      </c>
      <c r="Z48" s="11">
        <f>[44]Março!$D$29</f>
        <v>21.3</v>
      </c>
      <c r="AA48" s="11">
        <f>[44]Março!$D$30</f>
        <v>20.7</v>
      </c>
      <c r="AB48" s="11">
        <f>[44]Março!$D$31</f>
        <v>22.2</v>
      </c>
      <c r="AC48" s="11">
        <f>[44]Março!$D$32</f>
        <v>22</v>
      </c>
      <c r="AD48" s="11">
        <f>[44]Março!$D$33</f>
        <v>22.9</v>
      </c>
      <c r="AE48" s="11">
        <f>[44]Março!$D$34</f>
        <v>21.6</v>
      </c>
      <c r="AF48" s="11">
        <f>[44]Março!$D$35</f>
        <v>21.8</v>
      </c>
      <c r="AG48" s="15">
        <f>MIN(B48:AF48)</f>
        <v>18.899999999999999</v>
      </c>
      <c r="AH48" s="91">
        <f>AVERAGE(B48:AF48)</f>
        <v>21.35483870967742</v>
      </c>
      <c r="AI48" s="12" t="s">
        <v>47</v>
      </c>
      <c r="AJ48" t="s">
        <v>47</v>
      </c>
      <c r="AL48" t="s">
        <v>47</v>
      </c>
    </row>
    <row r="49" spans="1:39" x14ac:dyDescent="0.2">
      <c r="A49" s="58" t="s">
        <v>20</v>
      </c>
      <c r="B49" s="11">
        <f>[45]Março!$D$5</f>
        <v>23</v>
      </c>
      <c r="C49" s="11">
        <f>[45]Março!$D$6</f>
        <v>23</v>
      </c>
      <c r="D49" s="11">
        <f>[45]Março!$D$7</f>
        <v>23.1</v>
      </c>
      <c r="E49" s="11">
        <f>[45]Março!$D$8</f>
        <v>23.3</v>
      </c>
      <c r="F49" s="11">
        <f>[45]Março!$D$9</f>
        <v>23.6</v>
      </c>
      <c r="G49" s="11">
        <f>[45]Março!$D$10</f>
        <v>23.8</v>
      </c>
      <c r="H49" s="11">
        <f>[45]Março!$D$11</f>
        <v>24.1</v>
      </c>
      <c r="I49" s="11">
        <f>[45]Março!$D$12</f>
        <v>25</v>
      </c>
      <c r="J49" s="11">
        <f>[45]Março!$D$13</f>
        <v>22.4</v>
      </c>
      <c r="K49" s="11">
        <f>[45]Março!$D$14</f>
        <v>22</v>
      </c>
      <c r="L49" s="11">
        <f>[45]Março!$D$15</f>
        <v>22.8</v>
      </c>
      <c r="M49" s="11">
        <f>[45]Março!$D$16</f>
        <v>22.4</v>
      </c>
      <c r="N49" s="11">
        <f>[45]Março!$D$17</f>
        <v>22.9</v>
      </c>
      <c r="O49" s="11">
        <f>[45]Março!$D$18</f>
        <v>23.1</v>
      </c>
      <c r="P49" s="11">
        <f>[45]Março!$D$19</f>
        <v>22</v>
      </c>
      <c r="Q49" s="11">
        <f>[45]Março!$D$20</f>
        <v>22.4</v>
      </c>
      <c r="R49" s="11">
        <f>[45]Março!$D$21</f>
        <v>22.8</v>
      </c>
      <c r="S49" s="11">
        <f>[45]Março!$D$22</f>
        <v>23</v>
      </c>
      <c r="T49" s="11">
        <f>[45]Março!$D$23</f>
        <v>22.8</v>
      </c>
      <c r="U49" s="11">
        <f>[45]Março!$D$24</f>
        <v>20.9</v>
      </c>
      <c r="V49" s="11">
        <f>[45]Março!$D$25</f>
        <v>21.4</v>
      </c>
      <c r="W49" s="11">
        <f>[45]Março!$D$26</f>
        <v>18.7</v>
      </c>
      <c r="X49" s="11">
        <f>[45]Março!$D$27</f>
        <v>20.9</v>
      </c>
      <c r="Y49" s="11">
        <f>[45]Março!$D$28</f>
        <v>20.5</v>
      </c>
      <c r="Z49" s="11">
        <f>[45]Março!$D$29</f>
        <v>20.8</v>
      </c>
      <c r="AA49" s="11">
        <f>[45]Março!$D$30</f>
        <v>21.3</v>
      </c>
      <c r="AB49" s="11">
        <f>[45]Março!$D$31</f>
        <v>22.9</v>
      </c>
      <c r="AC49" s="11">
        <f>[45]Março!$D$32</f>
        <v>22.5</v>
      </c>
      <c r="AD49" s="11">
        <f>[45]Março!$D$33</f>
        <v>21.6</v>
      </c>
      <c r="AE49" s="11">
        <f>[45]Março!$D$34</f>
        <v>20.2</v>
      </c>
      <c r="AF49" s="11">
        <f>[45]Março!$D$35</f>
        <v>19.8</v>
      </c>
      <c r="AG49" s="15">
        <f>MIN(B49:AF49)</f>
        <v>18.7</v>
      </c>
      <c r="AH49" s="91">
        <f>AVERAGE(B49:AF49)</f>
        <v>22.2258064516129</v>
      </c>
    </row>
    <row r="50" spans="1:39" s="5" customFormat="1" ht="17.100000000000001" customHeight="1" x14ac:dyDescent="0.2">
      <c r="A50" s="59" t="s">
        <v>228</v>
      </c>
      <c r="B50" s="13">
        <f t="shared" ref="B50:AG50" si="29">MIN(B5:B49)</f>
        <v>14.3</v>
      </c>
      <c r="C50" s="13">
        <f t="shared" si="29"/>
        <v>15.3</v>
      </c>
      <c r="D50" s="13">
        <f t="shared" si="29"/>
        <v>14.4</v>
      </c>
      <c r="E50" s="13">
        <f t="shared" si="29"/>
        <v>17.899999999999999</v>
      </c>
      <c r="F50" s="13">
        <f t="shared" si="29"/>
        <v>18.7</v>
      </c>
      <c r="G50" s="13">
        <f t="shared" si="29"/>
        <v>20.3</v>
      </c>
      <c r="H50" s="13">
        <f t="shared" si="29"/>
        <v>19.5</v>
      </c>
      <c r="I50" s="13">
        <f t="shared" si="29"/>
        <v>20.2</v>
      </c>
      <c r="J50" s="13">
        <f t="shared" si="29"/>
        <v>18.5</v>
      </c>
      <c r="K50" s="13">
        <f t="shared" si="29"/>
        <v>19.5</v>
      </c>
      <c r="L50" s="13">
        <f t="shared" si="29"/>
        <v>19.600000000000001</v>
      </c>
      <c r="M50" s="13">
        <f t="shared" si="29"/>
        <v>19.399999999999999</v>
      </c>
      <c r="N50" s="13">
        <f t="shared" si="29"/>
        <v>19.600000000000001</v>
      </c>
      <c r="O50" s="13">
        <f t="shared" si="29"/>
        <v>20.2</v>
      </c>
      <c r="P50" s="13">
        <f t="shared" si="29"/>
        <v>19.100000000000001</v>
      </c>
      <c r="Q50" s="13">
        <f t="shared" si="29"/>
        <v>19.100000000000001</v>
      </c>
      <c r="R50" s="13">
        <f t="shared" si="29"/>
        <v>18.5</v>
      </c>
      <c r="S50" s="13">
        <f t="shared" si="29"/>
        <v>19.899999999999999</v>
      </c>
      <c r="T50" s="13">
        <f t="shared" si="29"/>
        <v>20.2</v>
      </c>
      <c r="U50" s="13">
        <f t="shared" si="29"/>
        <v>18</v>
      </c>
      <c r="V50" s="13">
        <f t="shared" si="29"/>
        <v>16.8</v>
      </c>
      <c r="W50" s="13">
        <f t="shared" si="29"/>
        <v>17.600000000000001</v>
      </c>
      <c r="X50" s="13">
        <f t="shared" si="29"/>
        <v>17.3</v>
      </c>
      <c r="Y50" s="13">
        <f t="shared" si="29"/>
        <v>16.3</v>
      </c>
      <c r="Z50" s="13">
        <f t="shared" si="29"/>
        <v>16.100000000000001</v>
      </c>
      <c r="AA50" s="13">
        <f t="shared" si="29"/>
        <v>16.7</v>
      </c>
      <c r="AB50" s="13">
        <f t="shared" si="29"/>
        <v>14.6</v>
      </c>
      <c r="AC50" s="13">
        <f t="shared" si="29"/>
        <v>17.7</v>
      </c>
      <c r="AD50" s="13">
        <f t="shared" si="29"/>
        <v>19.5</v>
      </c>
      <c r="AE50" s="13">
        <f t="shared" si="29"/>
        <v>18</v>
      </c>
      <c r="AF50" s="13">
        <f t="shared" si="29"/>
        <v>16</v>
      </c>
      <c r="AG50" s="15">
        <f t="shared" si="29"/>
        <v>14.3</v>
      </c>
      <c r="AH50" s="91">
        <f>AVERAGE(AH5:AH49)</f>
        <v>21.097104838709676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55"/>
      <c r="AF51" s="61" t="s">
        <v>47</v>
      </c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112"/>
      <c r="AF52" s="88"/>
      <c r="AG52" s="52"/>
      <c r="AH52" s="51"/>
      <c r="AL52" t="s">
        <v>47</v>
      </c>
      <c r="AM52" t="s">
        <v>47</v>
      </c>
    </row>
    <row r="53" spans="1:39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5"/>
      <c r="AG54" s="52"/>
      <c r="AH54" s="92"/>
    </row>
    <row r="55" spans="1:39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112"/>
      <c r="AF55" s="55"/>
      <c r="AG55" s="52"/>
      <c r="AH55" s="54"/>
      <c r="AK55" t="s">
        <v>47</v>
      </c>
      <c r="AL55" t="s">
        <v>47</v>
      </c>
    </row>
    <row r="56" spans="1:39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112"/>
      <c r="AF56" s="56"/>
      <c r="AG56" s="52"/>
      <c r="AH56" s="54"/>
      <c r="AL56" t="s">
        <v>47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3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2" spans="1:39" x14ac:dyDescent="0.2">
      <c r="AI62" s="12" t="s">
        <v>47</v>
      </c>
      <c r="AJ62" t="s">
        <v>47</v>
      </c>
    </row>
    <row r="65" spans="9:35" x14ac:dyDescent="0.2">
      <c r="I65" s="2" t="s">
        <v>47</v>
      </c>
      <c r="Y65" s="2" t="s">
        <v>47</v>
      </c>
      <c r="AB65" s="2" t="s">
        <v>47</v>
      </c>
      <c r="AI65" t="s">
        <v>47</v>
      </c>
    </row>
    <row r="72" spans="9:35" x14ac:dyDescent="0.2">
      <c r="AI72" s="12" t="s">
        <v>47</v>
      </c>
    </row>
  </sheetData>
  <sheetProtection password="C6EC" sheet="1" objects="1" scenarios="1"/>
  <mergeCells count="36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J61" sqref="AJ61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5" t="s">
        <v>25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7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7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49">
        <v>30</v>
      </c>
      <c r="AF3" s="154">
        <v>31</v>
      </c>
      <c r="AG3" s="167" t="s">
        <v>36</v>
      </c>
    </row>
    <row r="4" spans="1:37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55"/>
      <c r="AG4" s="168"/>
    </row>
    <row r="5" spans="1:37" s="5" customFormat="1" x14ac:dyDescent="0.2">
      <c r="A5" s="58" t="s">
        <v>40</v>
      </c>
      <c r="B5" s="124">
        <f>[1]Março!$E$5</f>
        <v>86.458333333333329</v>
      </c>
      <c r="C5" s="124">
        <f>[1]Março!$E$6</f>
        <v>80.625</v>
      </c>
      <c r="D5" s="124">
        <f>[1]Março!$E$7</f>
        <v>78</v>
      </c>
      <c r="E5" s="124">
        <f>[1]Março!$E$8</f>
        <v>77.416666666666671</v>
      </c>
      <c r="F5" s="124">
        <f>[1]Março!$E$9</f>
        <v>77.416666666666671</v>
      </c>
      <c r="G5" s="124">
        <f>[1]Março!$E$10</f>
        <v>74.5</v>
      </c>
      <c r="H5" s="124">
        <f>[1]Março!$E$11</f>
        <v>77.791666666666671</v>
      </c>
      <c r="I5" s="124">
        <f>[1]Março!$E$12</f>
        <v>79.791666666666671</v>
      </c>
      <c r="J5" s="124">
        <f>[1]Março!$E$13</f>
        <v>85.25</v>
      </c>
      <c r="K5" s="124">
        <f>[1]Março!$E$14</f>
        <v>83.666666666666671</v>
      </c>
      <c r="L5" s="124">
        <f>[1]Março!$E$15</f>
        <v>75.375</v>
      </c>
      <c r="M5" s="124">
        <f>[1]Março!$E$16</f>
        <v>77.583333333333329</v>
      </c>
      <c r="N5" s="124">
        <f>[1]Março!$E$17</f>
        <v>85.125</v>
      </c>
      <c r="O5" s="124">
        <f>[1]Março!$E$18</f>
        <v>84</v>
      </c>
      <c r="P5" s="124">
        <f>[1]Março!$E$19</f>
        <v>92.333333333333329</v>
      </c>
      <c r="Q5" s="124">
        <f>[1]Março!$E$20</f>
        <v>83.875</v>
      </c>
      <c r="R5" s="124">
        <f>[1]Março!$E$21</f>
        <v>81.416666666666671</v>
      </c>
      <c r="S5" s="124">
        <f>[1]Março!$E$22</f>
        <v>88.416666666666671</v>
      </c>
      <c r="T5" s="124">
        <f>[1]Março!$E$23</f>
        <v>81.625</v>
      </c>
      <c r="U5" s="124">
        <f>[1]Março!$E$24</f>
        <v>85.166666666666671</v>
      </c>
      <c r="V5" s="124">
        <f>[1]Março!$E$25</f>
        <v>84.25</v>
      </c>
      <c r="W5" s="124">
        <f>[1]Março!$E$26</f>
        <v>81.625</v>
      </c>
      <c r="X5" s="124">
        <f>[1]Março!$E$27</f>
        <v>78.541666666666671</v>
      </c>
      <c r="Y5" s="124">
        <f>[1]Março!$E$28</f>
        <v>73.333333333333329</v>
      </c>
      <c r="Z5" s="124">
        <f>[1]Março!$E$29</f>
        <v>71.791666666666671</v>
      </c>
      <c r="AA5" s="124">
        <f>[1]Março!$E$30</f>
        <v>70.375</v>
      </c>
      <c r="AB5" s="124">
        <f>[1]Março!$E$31</f>
        <v>69.208333333333329</v>
      </c>
      <c r="AC5" s="124">
        <f>[1]Março!$E$32</f>
        <v>72.375</v>
      </c>
      <c r="AD5" s="124">
        <f>[1]Março!$E$33</f>
        <v>74.25</v>
      </c>
      <c r="AE5" s="124">
        <f>[1]Março!$E$34</f>
        <v>71.166666666666671</v>
      </c>
      <c r="AF5" s="124">
        <f>[1]Março!$E$35</f>
        <v>69.583333333333329</v>
      </c>
      <c r="AG5" s="90">
        <f t="shared" ref="AG5:AG7" si="1">AVERAGE(B5:AF5)</f>
        <v>79.107526881720432</v>
      </c>
    </row>
    <row r="6" spans="1:37" x14ac:dyDescent="0.2">
      <c r="A6" s="58" t="s">
        <v>0</v>
      </c>
      <c r="B6" s="11">
        <f>[2]Março!$E$5</f>
        <v>58.708333333333336</v>
      </c>
      <c r="C6" s="11">
        <f>[2]Março!$E$6</f>
        <v>57.833333333333336</v>
      </c>
      <c r="D6" s="11">
        <f>[2]Março!$E$7</f>
        <v>51.666666666666664</v>
      </c>
      <c r="E6" s="11">
        <f>[2]Março!$E$8</f>
        <v>58.166666666666664</v>
      </c>
      <c r="F6" s="11">
        <f>[2]Março!$E$9</f>
        <v>70.083333333333329</v>
      </c>
      <c r="G6" s="11">
        <f>[2]Março!$E$10</f>
        <v>73.25</v>
      </c>
      <c r="H6" s="11">
        <f>[2]Março!$E$11</f>
        <v>77.833333333333329</v>
      </c>
      <c r="I6" s="11">
        <f>[2]Março!$E$12</f>
        <v>69.708333333333329</v>
      </c>
      <c r="J6" s="11">
        <f>[2]Março!$E$13</f>
        <v>82.166666666666671</v>
      </c>
      <c r="K6" s="11">
        <f>[2]Março!$E$14</f>
        <v>79.375</v>
      </c>
      <c r="L6" s="11">
        <f>[2]Março!$E$15</f>
        <v>87</v>
      </c>
      <c r="M6" s="11">
        <f>[2]Março!$E$16</f>
        <v>89.25</v>
      </c>
      <c r="N6" s="11">
        <f>[2]Março!$E$17</f>
        <v>83.666666666666671</v>
      </c>
      <c r="O6" s="11">
        <f>[2]Março!$E$18</f>
        <v>81.333333333333329</v>
      </c>
      <c r="P6" s="11">
        <f>[2]Março!$E$19</f>
        <v>85.583333333333329</v>
      </c>
      <c r="Q6" s="11">
        <f>[2]Março!$E$20</f>
        <v>95.5</v>
      </c>
      <c r="R6" s="11">
        <f>[2]Março!$E$21</f>
        <v>94.6875</v>
      </c>
      <c r="S6" s="11">
        <f>[2]Março!$E$22</f>
        <v>84.083333333333329</v>
      </c>
      <c r="T6" s="11">
        <f>[2]Março!$E$23</f>
        <v>89.458333333333329</v>
      </c>
      <c r="U6" s="11">
        <f>[2]Março!$E$24</f>
        <v>93.681818181818187</v>
      </c>
      <c r="V6" s="11">
        <f>[2]Março!$E$25</f>
        <v>75.8125</v>
      </c>
      <c r="W6" s="11">
        <f>[2]Março!$E$26</f>
        <v>76.791666666666671</v>
      </c>
      <c r="X6" s="11">
        <f>[2]Março!$E$27</f>
        <v>73.791666666666671</v>
      </c>
      <c r="Y6" s="11">
        <f>[2]Março!$E$28</f>
        <v>68.25</v>
      </c>
      <c r="Z6" s="11">
        <f>[2]Março!$E$29</f>
        <v>69.416666666666671</v>
      </c>
      <c r="AA6" s="11">
        <f>[2]Março!$E$30</f>
        <v>66</v>
      </c>
      <c r="AB6" s="11">
        <f>[2]Março!$E$31</f>
        <v>50.75</v>
      </c>
      <c r="AC6" s="11">
        <f>[2]Março!$E$32</f>
        <v>67.375</v>
      </c>
      <c r="AD6" s="11">
        <f>[2]Março!$E$33</f>
        <v>69.708333333333329</v>
      </c>
      <c r="AE6" s="11">
        <f>[2]Março!$E$34</f>
        <v>70.541666666666671</v>
      </c>
      <c r="AF6" s="11">
        <f>[2]Março!$E$35</f>
        <v>72.208333333333329</v>
      </c>
      <c r="AG6" s="90">
        <f t="shared" si="1"/>
        <v>74.957478005865113</v>
      </c>
    </row>
    <row r="7" spans="1:37" x14ac:dyDescent="0.2">
      <c r="A7" s="58" t="s">
        <v>104</v>
      </c>
      <c r="B7" s="11">
        <f>[3]Março!$E$5</f>
        <v>78.25</v>
      </c>
      <c r="C7" s="11">
        <f>[3]Março!$E$6</f>
        <v>70.416666666666671</v>
      </c>
      <c r="D7" s="11">
        <f>[3]Março!$E$7</f>
        <v>65.166666666666671</v>
      </c>
      <c r="E7" s="11">
        <f>[3]Março!$E$8</f>
        <v>71.583333333333329</v>
      </c>
      <c r="F7" s="11">
        <f>[3]Março!$E$9</f>
        <v>77.041666666666671</v>
      </c>
      <c r="G7" s="11">
        <f>[3]Março!$E$10</f>
        <v>80</v>
      </c>
      <c r="H7" s="11">
        <f>[3]Março!$E$11</f>
        <v>83.208333333333329</v>
      </c>
      <c r="I7" s="11">
        <f>[3]Março!$E$12</f>
        <v>73.708333333333329</v>
      </c>
      <c r="J7" s="11">
        <f>[3]Março!$E$13</f>
        <v>86.791666666666671</v>
      </c>
      <c r="K7" s="11">
        <f>[3]Março!$E$14</f>
        <v>79</v>
      </c>
      <c r="L7" s="11">
        <f>[3]Março!$E$15</f>
        <v>76.541666666666671</v>
      </c>
      <c r="M7" s="11">
        <f>[3]Março!$E$16</f>
        <v>80.916666666666671</v>
      </c>
      <c r="N7" s="11">
        <f>[3]Março!$E$17</f>
        <v>89</v>
      </c>
      <c r="O7" s="11">
        <f>[3]Março!$E$18</f>
        <v>88.708333333333329</v>
      </c>
      <c r="P7" s="11">
        <f>[3]Março!$E$19</f>
        <v>91.875</v>
      </c>
      <c r="Q7" s="11">
        <f>[3]Março!$E$20</f>
        <v>87.666666666666671</v>
      </c>
      <c r="R7" s="11">
        <f>[3]Março!$E$21</f>
        <v>91.25</v>
      </c>
      <c r="S7" s="11">
        <f>[3]Março!$E$22</f>
        <v>92.833333333333329</v>
      </c>
      <c r="T7" s="11">
        <f>[3]Março!$E$23</f>
        <v>88.458333333333329</v>
      </c>
      <c r="U7" s="11">
        <f>[3]Março!$E$24</f>
        <v>94.5</v>
      </c>
      <c r="V7" s="11">
        <f>[3]Março!$E$25</f>
        <v>85.916666666666671</v>
      </c>
      <c r="W7" s="11">
        <f>[3]Março!$E$26</f>
        <v>76.75</v>
      </c>
      <c r="X7" s="11">
        <f>[3]Março!$E$27</f>
        <v>73.583333333333329</v>
      </c>
      <c r="Y7" s="11">
        <f>[3]Março!$E$28</f>
        <v>68.041666666666671</v>
      </c>
      <c r="Z7" s="11">
        <f>[3]Março!$E$29</f>
        <v>65.041666666666671</v>
      </c>
      <c r="AA7" s="11">
        <f>[3]Março!$E$30</f>
        <v>62.583333333333336</v>
      </c>
      <c r="AB7" s="11">
        <f>[3]Março!$E$31</f>
        <v>63.333333333333336</v>
      </c>
      <c r="AC7" s="11">
        <f>[3]Março!$E$32</f>
        <v>68.875</v>
      </c>
      <c r="AD7" s="11">
        <f>[3]Março!$E$33</f>
        <v>68.375</v>
      </c>
      <c r="AE7" s="11">
        <f>[3]Março!$E$34</f>
        <v>67.25</v>
      </c>
      <c r="AF7" s="11">
        <f>[3]Março!$E$35</f>
        <v>67.291666666666671</v>
      </c>
      <c r="AG7" s="90">
        <f t="shared" si="1"/>
        <v>77.869623655913983</v>
      </c>
    </row>
    <row r="8" spans="1:37" x14ac:dyDescent="0.2">
      <c r="A8" s="58" t="s">
        <v>1</v>
      </c>
      <c r="B8" s="11">
        <f>[4]Março!$E$5</f>
        <v>76.625</v>
      </c>
      <c r="C8" s="11">
        <f>[4]Março!$E$6</f>
        <v>77.916666666666671</v>
      </c>
      <c r="D8" s="11">
        <f>[4]Março!$E$7</f>
        <v>77.208333333333329</v>
      </c>
      <c r="E8" s="11">
        <f>[4]Março!$E$8</f>
        <v>74.041666666666671</v>
      </c>
      <c r="F8" s="11">
        <f>[4]Março!$E$9</f>
        <v>72.333333333333329</v>
      </c>
      <c r="G8" s="11">
        <f>[4]Março!$E$10</f>
        <v>75.625</v>
      </c>
      <c r="H8" s="11">
        <f>[4]Março!$E$11</f>
        <v>72.458333333333329</v>
      </c>
      <c r="I8" s="11">
        <f>[4]Março!$E$12</f>
        <v>64.708333333333329</v>
      </c>
      <c r="J8" s="11">
        <f>[4]Março!$E$13</f>
        <v>88.416666666666671</v>
      </c>
      <c r="K8" s="11">
        <f>[4]Março!$E$14</f>
        <v>84.291666666666671</v>
      </c>
      <c r="L8" s="11">
        <f>[4]Março!$E$15</f>
        <v>78.791666666666671</v>
      </c>
      <c r="M8" s="11">
        <f>[4]Março!$E$16</f>
        <v>80.5</v>
      </c>
      <c r="N8" s="11">
        <f>[4]Março!$E$17</f>
        <v>79.869565217391298</v>
      </c>
      <c r="O8" s="11">
        <f>[4]Março!$E$18</f>
        <v>83</v>
      </c>
      <c r="P8" s="11">
        <f>[4]Março!$E$19</f>
        <v>85.25</v>
      </c>
      <c r="Q8" s="11">
        <f>[4]Março!$E$20</f>
        <v>74.333333333333329</v>
      </c>
      <c r="R8" s="11">
        <f>[4]Março!$E$21</f>
        <v>80.5</v>
      </c>
      <c r="S8" s="11">
        <f>[4]Março!$E$22</f>
        <v>88.588235294117652</v>
      </c>
      <c r="T8" s="11">
        <f>[4]Março!$E$23</f>
        <v>81.928571428571431</v>
      </c>
      <c r="U8" s="11">
        <f>[4]Março!$E$24</f>
        <v>89.166666666666671</v>
      </c>
      <c r="V8" s="11">
        <f>[4]Março!$E$25</f>
        <v>72.285714285714292</v>
      </c>
      <c r="W8" s="11">
        <f>[4]Março!$E$26</f>
        <v>75.958333333333329</v>
      </c>
      <c r="X8" s="11">
        <f>[4]Março!$E$27</f>
        <v>70.875</v>
      </c>
      <c r="Y8" s="11">
        <f>[4]Março!$E$28</f>
        <v>68.666666666666671</v>
      </c>
      <c r="Z8" s="11">
        <f>[4]Março!$E$29</f>
        <v>68.291666666666671</v>
      </c>
      <c r="AA8" s="11">
        <f>[4]Março!$E$30</f>
        <v>64.526315789473685</v>
      </c>
      <c r="AB8" s="11">
        <f>[4]Março!$E$31</f>
        <v>61.89473684210526</v>
      </c>
      <c r="AC8" s="11">
        <f>[4]Março!$E$32</f>
        <v>68.900000000000006</v>
      </c>
      <c r="AD8" s="11">
        <f>[4]Março!$E$33</f>
        <v>65.0625</v>
      </c>
      <c r="AE8" s="11">
        <f>[4]Março!$E$34</f>
        <v>60.94736842105263</v>
      </c>
      <c r="AF8" s="11">
        <f>[4]Março!$E$35</f>
        <v>64.0625</v>
      </c>
      <c r="AG8" s="90">
        <f t="shared" ref="AG8" si="2">AVERAGE(B8:AF8)</f>
        <v>75.065285181024507</v>
      </c>
    </row>
    <row r="9" spans="1:37" x14ac:dyDescent="0.2">
      <c r="A9" s="58" t="s">
        <v>167</v>
      </c>
      <c r="B9" s="11" t="str">
        <f>[5]Março!$E$5</f>
        <v>*</v>
      </c>
      <c r="C9" s="11" t="str">
        <f>[5]Março!$E$6</f>
        <v>*</v>
      </c>
      <c r="D9" s="11" t="str">
        <f>[5]Março!$E$7</f>
        <v>*</v>
      </c>
      <c r="E9" s="11" t="str">
        <f>[5]Março!$E$8</f>
        <v>*</v>
      </c>
      <c r="F9" s="11" t="str">
        <f>[5]Março!$E$9</f>
        <v>*</v>
      </c>
      <c r="G9" s="11" t="str">
        <f>[5]Março!$E$10</f>
        <v>*</v>
      </c>
      <c r="H9" s="11" t="str">
        <f>[5]Março!$E$11</f>
        <v>*</v>
      </c>
      <c r="I9" s="11" t="str">
        <f>[5]Março!$E$12</f>
        <v>*</v>
      </c>
      <c r="J9" s="11" t="str">
        <f>[5]Março!$E$13</f>
        <v>*</v>
      </c>
      <c r="K9" s="11" t="str">
        <f>[5]Março!$E$14</f>
        <v>*</v>
      </c>
      <c r="L9" s="11" t="str">
        <f>[5]Março!$E$15</f>
        <v>*</v>
      </c>
      <c r="M9" s="11" t="str">
        <f>[5]Março!$E$16</f>
        <v>*</v>
      </c>
      <c r="N9" s="11" t="str">
        <f>[5]Março!$E$17</f>
        <v>*</v>
      </c>
      <c r="O9" s="11" t="str">
        <f>[5]Março!$E$18</f>
        <v>*</v>
      </c>
      <c r="P9" s="11" t="str">
        <f>[5]Março!$E$19</f>
        <v>*</v>
      </c>
      <c r="Q9" s="11" t="str">
        <f>[5]Março!$E$20</f>
        <v>*</v>
      </c>
      <c r="R9" s="11" t="str">
        <f>[5]Março!$E$21</f>
        <v>*</v>
      </c>
      <c r="S9" s="11" t="str">
        <f>[5]Março!$E$22</f>
        <v>*</v>
      </c>
      <c r="T9" s="11" t="str">
        <f>[5]Março!$E$23</f>
        <v>*</v>
      </c>
      <c r="U9" s="11" t="str">
        <f>[5]Março!$E$24</f>
        <v>*</v>
      </c>
      <c r="V9" s="11" t="str">
        <f>[5]Março!$E$25</f>
        <v>*</v>
      </c>
      <c r="W9" s="11" t="str">
        <f>[5]Março!$E$26</f>
        <v>*</v>
      </c>
      <c r="X9" s="11" t="str">
        <f>[5]Março!$E$27</f>
        <v>*</v>
      </c>
      <c r="Y9" s="11" t="str">
        <f>[5]Março!$E$28</f>
        <v>*</v>
      </c>
      <c r="Z9" s="11" t="str">
        <f>[5]Março!$E$29</f>
        <v>*</v>
      </c>
      <c r="AA9" s="11" t="str">
        <f>[5]Março!$E$30</f>
        <v>*</v>
      </c>
      <c r="AB9" s="11" t="str">
        <f>[5]Março!$E$31</f>
        <v>*</v>
      </c>
      <c r="AC9" s="11" t="str">
        <f>[5]Março!$E$32</f>
        <v>*</v>
      </c>
      <c r="AD9" s="11" t="str">
        <f>[5]Março!$E$33</f>
        <v>*</v>
      </c>
      <c r="AE9" s="11" t="str">
        <f>[5]Março!$E$34</f>
        <v>*</v>
      </c>
      <c r="AF9" s="11" t="str">
        <f>[5]Março!$E$35</f>
        <v>*</v>
      </c>
      <c r="AG9" s="90" t="s">
        <v>226</v>
      </c>
    </row>
    <row r="10" spans="1:37" x14ac:dyDescent="0.2">
      <c r="A10" s="58" t="s">
        <v>111</v>
      </c>
      <c r="B10" s="11" t="str">
        <f>[6]Março!$E$5</f>
        <v>*</v>
      </c>
      <c r="C10" s="11" t="str">
        <f>[6]Março!$E$6</f>
        <v>*</v>
      </c>
      <c r="D10" s="11" t="str">
        <f>[6]Março!$E$7</f>
        <v>*</v>
      </c>
      <c r="E10" s="11" t="str">
        <f>[6]Março!$E$8</f>
        <v>*</v>
      </c>
      <c r="F10" s="11" t="str">
        <f>[6]Março!$E$9</f>
        <v>*</v>
      </c>
      <c r="G10" s="11" t="str">
        <f>[6]Março!$E$10</f>
        <v>*</v>
      </c>
      <c r="H10" s="11" t="str">
        <f>[6]Março!$E$11</f>
        <v>*</v>
      </c>
      <c r="I10" s="11" t="str">
        <f>[6]Março!$E$12</f>
        <v>*</v>
      </c>
      <c r="J10" s="11" t="str">
        <f>[6]Março!$E$13</f>
        <v>*</v>
      </c>
      <c r="K10" s="11" t="str">
        <f>[6]Março!$E$14</f>
        <v>*</v>
      </c>
      <c r="L10" s="11" t="str">
        <f>[6]Março!$E$15</f>
        <v>*</v>
      </c>
      <c r="M10" s="11" t="str">
        <f>[6]Março!$E$16</f>
        <v>*</v>
      </c>
      <c r="N10" s="11" t="str">
        <f>[6]Março!$E$17</f>
        <v>*</v>
      </c>
      <c r="O10" s="11" t="str">
        <f>[6]Março!$E$18</f>
        <v>*</v>
      </c>
      <c r="P10" s="11" t="str">
        <f>[6]Março!$E$19</f>
        <v>*</v>
      </c>
      <c r="Q10" s="11" t="str">
        <f>[6]Março!$E$20</f>
        <v>*</v>
      </c>
      <c r="R10" s="11" t="str">
        <f>[6]Março!$E$21</f>
        <v>*</v>
      </c>
      <c r="S10" s="11" t="str">
        <f>[6]Março!$E$22</f>
        <v>*</v>
      </c>
      <c r="T10" s="11" t="str">
        <f>[6]Março!$E$23</f>
        <v>*</v>
      </c>
      <c r="U10" s="11" t="str">
        <f>[6]Março!$E$24</f>
        <v>*</v>
      </c>
      <c r="V10" s="11" t="str">
        <f>[6]Março!$E$25</f>
        <v>*</v>
      </c>
      <c r="W10" s="11" t="str">
        <f>[6]Março!$E$26</f>
        <v>*</v>
      </c>
      <c r="X10" s="11" t="str">
        <f>[6]Março!$E$27</f>
        <v>*</v>
      </c>
      <c r="Y10" s="11" t="str">
        <f>[6]Março!$E$28</f>
        <v>*</v>
      </c>
      <c r="Z10" s="11" t="str">
        <f>[6]Março!$E$29</f>
        <v>*</v>
      </c>
      <c r="AA10" s="11" t="str">
        <f>[6]Março!$E$30</f>
        <v>*</v>
      </c>
      <c r="AB10" s="11" t="str">
        <f>[6]Março!$E$31</f>
        <v>*</v>
      </c>
      <c r="AC10" s="11" t="str">
        <f>[6]Março!$E$32</f>
        <v>*</v>
      </c>
      <c r="AD10" s="11" t="str">
        <f>[6]Março!$E$33</f>
        <v>*</v>
      </c>
      <c r="AE10" s="11" t="str">
        <f>[6]Março!$E$34</f>
        <v>*</v>
      </c>
      <c r="AF10" s="11" t="str">
        <f>[6]Março!$E$35</f>
        <v>*</v>
      </c>
      <c r="AG10" s="90" t="s">
        <v>226</v>
      </c>
    </row>
    <row r="11" spans="1:37" x14ac:dyDescent="0.2">
      <c r="A11" s="58" t="s">
        <v>64</v>
      </c>
      <c r="B11" s="11">
        <f>[7]Março!$E$5</f>
        <v>71.428571428571431</v>
      </c>
      <c r="C11" s="11">
        <f>[7]Março!$E$6</f>
        <v>72.17647058823529</v>
      </c>
      <c r="D11" s="11">
        <f>[7]Março!$E$7</f>
        <v>71.095238095238102</v>
      </c>
      <c r="E11" s="11">
        <f>[7]Março!$E$8</f>
        <v>77.833333333333329</v>
      </c>
      <c r="F11" s="11">
        <f>[7]Março!$E$9</f>
        <v>77.142857142857139</v>
      </c>
      <c r="G11" s="11">
        <f>[7]Março!$E$10</f>
        <v>67.916666666666671</v>
      </c>
      <c r="H11" s="11">
        <f>[7]Março!$E$11</f>
        <v>73.75</v>
      </c>
      <c r="I11" s="11">
        <f>[7]Março!$E$12</f>
        <v>68.166666666666671</v>
      </c>
      <c r="J11" s="11">
        <f>[7]Março!$E$13</f>
        <v>83.045454545454547</v>
      </c>
      <c r="K11" s="11">
        <f>[7]Março!$E$14</f>
        <v>70.857142857142861</v>
      </c>
      <c r="L11" s="11">
        <f>[7]Março!$E$15</f>
        <v>76.5</v>
      </c>
      <c r="M11" s="11">
        <f>[7]Março!$E$16</f>
        <v>75.3</v>
      </c>
      <c r="N11" s="11">
        <f>[7]Março!$E$17</f>
        <v>78.666666666666671</v>
      </c>
      <c r="O11" s="11">
        <f>[7]Março!$E$18</f>
        <v>72</v>
      </c>
      <c r="P11" s="11">
        <f>[7]Março!$E$19</f>
        <v>74.333333333333329</v>
      </c>
      <c r="Q11" s="11">
        <f>[7]Março!$E$20</f>
        <v>75.400000000000006</v>
      </c>
      <c r="R11" s="11">
        <f>[7]Março!$E$21</f>
        <v>70.777777777777771</v>
      </c>
      <c r="S11" s="11">
        <f>[7]Março!$E$22</f>
        <v>90.888888888888886</v>
      </c>
      <c r="T11" s="11">
        <f>[7]Março!$E$23</f>
        <v>67.099999999999994</v>
      </c>
      <c r="U11" s="11">
        <f>[7]Março!$E$24</f>
        <v>75.428571428571431</v>
      </c>
      <c r="V11" s="11">
        <f>[7]Março!$E$25</f>
        <v>67.833333333333329</v>
      </c>
      <c r="W11" s="11">
        <f>[7]Março!$E$26</f>
        <v>62.083333333333336</v>
      </c>
      <c r="X11" s="11">
        <f>[7]Março!$E$27</f>
        <v>62</v>
      </c>
      <c r="Y11" s="11">
        <f>[7]Março!$E$28</f>
        <v>51.833333333333336</v>
      </c>
      <c r="Z11" s="11">
        <f>[7]Março!$E$29</f>
        <v>50.166666666666664</v>
      </c>
      <c r="AA11" s="11">
        <f>[7]Março!$E$30</f>
        <v>46.166666666666664</v>
      </c>
      <c r="AB11" s="11">
        <f>[7]Março!$E$31</f>
        <v>56.53846153846154</v>
      </c>
      <c r="AC11" s="11">
        <f>[7]Março!$E$32</f>
        <v>58.615384615384613</v>
      </c>
      <c r="AD11" s="11">
        <f>[7]Março!$E$33</f>
        <v>55.583333333333336</v>
      </c>
      <c r="AE11" s="11">
        <f>[7]Março!$E$34</f>
        <v>52.25</v>
      </c>
      <c r="AF11" s="11">
        <f>[7]Março!$E$35</f>
        <v>55.666666666666664</v>
      </c>
      <c r="AG11" s="90">
        <f t="shared" ref="AG11:AG12" si="3">AVERAGE(B11:AF11)</f>
        <v>68.017574803438151</v>
      </c>
    </row>
    <row r="12" spans="1:37" x14ac:dyDescent="0.2">
      <c r="A12" s="58" t="s">
        <v>41</v>
      </c>
      <c r="B12" s="11">
        <f>[8]Março!$E$5</f>
        <v>66.083333333333329</v>
      </c>
      <c r="C12" s="11">
        <f>[8]Março!$E$6</f>
        <v>66.958333333333329</v>
      </c>
      <c r="D12" s="11">
        <f>[8]Março!$E$7</f>
        <v>62.791666666666664</v>
      </c>
      <c r="E12" s="11">
        <f>[8]Março!$E$8</f>
        <v>65.666666666666671</v>
      </c>
      <c r="F12" s="11">
        <f>[8]Março!$E$9</f>
        <v>67.083333333333329</v>
      </c>
      <c r="G12" s="11">
        <f>[8]Março!$E$10</f>
        <v>70.791666666666671</v>
      </c>
      <c r="H12" s="11">
        <f>[8]Março!$E$11</f>
        <v>68.416666666666671</v>
      </c>
      <c r="I12" s="11">
        <f>[8]Março!$E$12</f>
        <v>64.25</v>
      </c>
      <c r="J12" s="11">
        <f>[8]Março!$E$13</f>
        <v>79.916666666666671</v>
      </c>
      <c r="K12" s="11">
        <f>[8]Março!$E$14</f>
        <v>84.208333333333329</v>
      </c>
      <c r="L12" s="11">
        <f>[8]Março!$E$15</f>
        <v>83.75</v>
      </c>
      <c r="M12" s="11">
        <f>[8]Março!$E$16</f>
        <v>78.041666666666671</v>
      </c>
      <c r="N12" s="11">
        <f>[8]Março!$E$17</f>
        <v>83.125</v>
      </c>
      <c r="O12" s="11">
        <f>[8]Março!$E$18</f>
        <v>85.041666666666671</v>
      </c>
      <c r="P12" s="11">
        <f>[8]Março!$E$19</f>
        <v>85.5</v>
      </c>
      <c r="Q12" s="11">
        <f>[8]Março!$E$20</f>
        <v>89.125</v>
      </c>
      <c r="R12" s="11">
        <f>[8]Março!$E$21</f>
        <v>84.916666666666671</v>
      </c>
      <c r="S12" s="11">
        <f>[8]Março!$E$22</f>
        <v>84.708333333333329</v>
      </c>
      <c r="T12" s="11">
        <f>[8]Março!$E$23</f>
        <v>85.708333333333329</v>
      </c>
      <c r="U12" s="11">
        <f>[8]Março!$E$24</f>
        <v>92.166666666666671</v>
      </c>
      <c r="V12" s="11">
        <f>[8]Março!$E$25</f>
        <v>81.217391304347828</v>
      </c>
      <c r="W12" s="11">
        <f>[8]Março!$E$26</f>
        <v>74.666666666666671</v>
      </c>
      <c r="X12" s="11">
        <f>[8]Março!$E$27</f>
        <v>74.708333333333329</v>
      </c>
      <c r="Y12" s="11">
        <f>[8]Março!$E$28</f>
        <v>72.666666666666671</v>
      </c>
      <c r="Z12" s="11">
        <f>[8]Março!$E$29</f>
        <v>70.791666666666671</v>
      </c>
      <c r="AA12" s="11">
        <f>[8]Março!$E$30</f>
        <v>70.208333333333329</v>
      </c>
      <c r="AB12" s="11">
        <f>[8]Março!$E$31</f>
        <v>60.833333333333336</v>
      </c>
      <c r="AC12" s="11">
        <f>[8]Março!$E$32</f>
        <v>70.208333333333329</v>
      </c>
      <c r="AD12" s="11">
        <f>[8]Março!$E$33</f>
        <v>72.318181818181813</v>
      </c>
      <c r="AE12" s="11">
        <f>[8]Março!$E$34</f>
        <v>67.416666666666671</v>
      </c>
      <c r="AF12" s="11">
        <f>[8]Março!$E$35</f>
        <v>72.125</v>
      </c>
      <c r="AG12" s="90">
        <f t="shared" si="3"/>
        <v>75.335824939436449</v>
      </c>
    </row>
    <row r="13" spans="1:37" x14ac:dyDescent="0.2">
      <c r="A13" s="58" t="s">
        <v>114</v>
      </c>
      <c r="B13" s="11" t="str">
        <f>[9]Março!$E$5</f>
        <v>*</v>
      </c>
      <c r="C13" s="11" t="str">
        <f>[9]Março!$E$6</f>
        <v>*</v>
      </c>
      <c r="D13" s="11" t="str">
        <f>[9]Março!$E$7</f>
        <v>*</v>
      </c>
      <c r="E13" s="11" t="str">
        <f>[9]Março!$E$8</f>
        <v>*</v>
      </c>
      <c r="F13" s="11" t="str">
        <f>[9]Março!$E$9</f>
        <v>*</v>
      </c>
      <c r="G13" s="11" t="str">
        <f>[9]Março!$E$10</f>
        <v>*</v>
      </c>
      <c r="H13" s="11" t="str">
        <f>[9]Março!$E$11</f>
        <v>*</v>
      </c>
      <c r="I13" s="11" t="str">
        <f>[9]Março!$E$12</f>
        <v>*</v>
      </c>
      <c r="J13" s="11" t="str">
        <f>[9]Março!$E$13</f>
        <v>*</v>
      </c>
      <c r="K13" s="11" t="str">
        <f>[9]Março!$E$14</f>
        <v>*</v>
      </c>
      <c r="L13" s="11" t="str">
        <f>[9]Março!$E$15</f>
        <v>*</v>
      </c>
      <c r="M13" s="11" t="str">
        <f>[9]Março!$E$16</f>
        <v>*</v>
      </c>
      <c r="N13" s="11" t="str">
        <f>[9]Março!$E$17</f>
        <v>*</v>
      </c>
      <c r="O13" s="11" t="str">
        <f>[9]Março!$E$18</f>
        <v>*</v>
      </c>
      <c r="P13" s="11" t="str">
        <f>[9]Março!$E$19</f>
        <v>*</v>
      </c>
      <c r="Q13" s="11" t="str">
        <f>[9]Março!$E$20</f>
        <v>*</v>
      </c>
      <c r="R13" s="11" t="str">
        <f>[9]Março!$E$21</f>
        <v>*</v>
      </c>
      <c r="S13" s="11" t="str">
        <f>[9]Março!$E$22</f>
        <v>*</v>
      </c>
      <c r="T13" s="11" t="str">
        <f>[9]Março!$E$23</f>
        <v>*</v>
      </c>
      <c r="U13" s="11" t="str">
        <f>[9]Março!$E$24</f>
        <v>*</v>
      </c>
      <c r="V13" s="11" t="str">
        <f>[9]Março!$E$25</f>
        <v>*</v>
      </c>
      <c r="W13" s="11" t="str">
        <f>[9]Março!$E$26</f>
        <v>*</v>
      </c>
      <c r="X13" s="11" t="str">
        <f>[9]Março!$E$27</f>
        <v>*</v>
      </c>
      <c r="Y13" s="11" t="str">
        <f>[9]Março!$E$28</f>
        <v>*</v>
      </c>
      <c r="Z13" s="11" t="str">
        <f>[9]Março!$E$29</f>
        <v>*</v>
      </c>
      <c r="AA13" s="11" t="str">
        <f>[9]Março!$E$30</f>
        <v>*</v>
      </c>
      <c r="AB13" s="11" t="str">
        <f>[9]Março!$E$31</f>
        <v>*</v>
      </c>
      <c r="AC13" s="11" t="str">
        <f>[9]Março!$E$32</f>
        <v>*</v>
      </c>
      <c r="AD13" s="11" t="str">
        <f>[9]Março!$E$33</f>
        <v>*</v>
      </c>
      <c r="AE13" s="11" t="str">
        <f>[9]Março!$E$34</f>
        <v>*</v>
      </c>
      <c r="AF13" s="11" t="str">
        <f>[9]Março!$E$35</f>
        <v>*</v>
      </c>
      <c r="AG13" s="94" t="s">
        <v>226</v>
      </c>
    </row>
    <row r="14" spans="1:37" x14ac:dyDescent="0.2">
      <c r="A14" s="58" t="s">
        <v>118</v>
      </c>
      <c r="B14" s="11">
        <f>[10]Março!$E$5</f>
        <v>83</v>
      </c>
      <c r="C14" s="11">
        <f>[10]Março!$E$6</f>
        <v>83.208333333333329</v>
      </c>
      <c r="D14" s="11">
        <f>[10]Março!$E$7</f>
        <v>82.5</v>
      </c>
      <c r="E14" s="11">
        <f>[10]Março!$E$8</f>
        <v>79.833333333333329</v>
      </c>
      <c r="F14" s="11">
        <f>[10]Março!$E$9</f>
        <v>76.5</v>
      </c>
      <c r="G14" s="11">
        <f>[10]Março!$E$10</f>
        <v>72.583333333333329</v>
      </c>
      <c r="H14" s="11">
        <f>[10]Março!$E$11</f>
        <v>71.916666666666671</v>
      </c>
      <c r="I14" s="11">
        <f>[10]Março!$E$12</f>
        <v>78.166666666666671</v>
      </c>
      <c r="J14" s="11">
        <f>[10]Março!$E$13</f>
        <v>83.375</v>
      </c>
      <c r="K14" s="11">
        <f>[10]Março!$E$14</f>
        <v>85.5</v>
      </c>
      <c r="L14" s="11">
        <f>[10]Março!$E$15</f>
        <v>83.5</v>
      </c>
      <c r="M14" s="11">
        <f>[10]Março!$E$16</f>
        <v>80.458333333333329</v>
      </c>
      <c r="N14" s="11">
        <f>[10]Março!$E$17</f>
        <v>81</v>
      </c>
      <c r="O14" s="11">
        <f>[10]Março!$E$18</f>
        <v>87.375</v>
      </c>
      <c r="P14" s="11">
        <f>[10]Março!$E$19</f>
        <v>91.666666666666671</v>
      </c>
      <c r="Q14" s="11">
        <f>[10]Março!$E$20</f>
        <v>88.791666666666671</v>
      </c>
      <c r="R14" s="11">
        <f>[10]Março!$E$21</f>
        <v>83.791666666666671</v>
      </c>
      <c r="S14" s="11">
        <f>[10]Março!$E$22</f>
        <v>85.666666666666671</v>
      </c>
      <c r="T14" s="11">
        <f>[10]Março!$E$23</f>
        <v>80.208333333333329</v>
      </c>
      <c r="U14" s="11">
        <f>[10]Março!$E$24</f>
        <v>89.375</v>
      </c>
      <c r="V14" s="11">
        <f>[10]Março!$E$25</f>
        <v>87.875</v>
      </c>
      <c r="W14" s="11">
        <f>[10]Março!$E$26</f>
        <v>77.208333333333329</v>
      </c>
      <c r="X14" s="11">
        <f>[10]Março!$E$27</f>
        <v>75.583333333333329</v>
      </c>
      <c r="Y14" s="11">
        <f>[10]Março!$E$28</f>
        <v>73.5</v>
      </c>
      <c r="Z14" s="11">
        <f>[10]Março!$E$29</f>
        <v>73.791666666666671</v>
      </c>
      <c r="AA14" s="11">
        <f>[10]Março!$E$30</f>
        <v>71.208333333333329</v>
      </c>
      <c r="AB14" s="11">
        <f>[10]Março!$E$31</f>
        <v>71.458333333333329</v>
      </c>
      <c r="AC14" s="11">
        <f>[10]Março!$E$32</f>
        <v>69.875</v>
      </c>
      <c r="AD14" s="11">
        <f>[10]Março!$E$33</f>
        <v>68.208333333333329</v>
      </c>
      <c r="AE14" s="11">
        <f>[10]Março!$E$34</f>
        <v>68.875</v>
      </c>
      <c r="AF14" s="11">
        <f>[10]Março!$E$35</f>
        <v>70.958333333333329</v>
      </c>
      <c r="AG14" s="90">
        <f t="shared" ref="AG14:AG15" si="4">AVERAGE(B14:AF14)</f>
        <v>79.256720430107549</v>
      </c>
      <c r="AK14" t="s">
        <v>47</v>
      </c>
    </row>
    <row r="15" spans="1:37" x14ac:dyDescent="0.2">
      <c r="A15" s="58" t="s">
        <v>121</v>
      </c>
      <c r="B15" s="11">
        <f>[11]Março!$E$5</f>
        <v>65</v>
      </c>
      <c r="C15" s="11">
        <f>[11]Março!$E$6</f>
        <v>57.444444444444443</v>
      </c>
      <c r="D15" s="11">
        <f>[11]Março!$E$7</f>
        <v>47.277777777777779</v>
      </c>
      <c r="E15" s="11">
        <f>[11]Março!$E$8</f>
        <v>59.833333333333336</v>
      </c>
      <c r="F15" s="11">
        <f>[11]Março!$E$9</f>
        <v>72.764705882352942</v>
      </c>
      <c r="G15" s="11">
        <f>[11]Março!$E$10</f>
        <v>70.0625</v>
      </c>
      <c r="H15" s="11">
        <f>[11]Março!$E$11</f>
        <v>66.647058823529406</v>
      </c>
      <c r="I15" s="11">
        <f>[11]Março!$E$12</f>
        <v>63.764705882352942</v>
      </c>
      <c r="J15" s="11">
        <f>[11]Março!$E$13</f>
        <v>69.5625</v>
      </c>
      <c r="K15" s="11">
        <f>[11]Março!$E$14</f>
        <v>75.625</v>
      </c>
      <c r="L15" s="11">
        <f>[11]Março!$E$15</f>
        <v>77.0625</v>
      </c>
      <c r="M15" s="11">
        <f>[11]Março!$E$16</f>
        <v>86.214285714285708</v>
      </c>
      <c r="N15" s="11">
        <f>[11]Março!$E$17</f>
        <v>85.117647058823536</v>
      </c>
      <c r="O15" s="11">
        <f>[11]Março!$E$18</f>
        <v>77.0625</v>
      </c>
      <c r="P15" s="11">
        <f>[11]Março!$E$19</f>
        <v>83.066666666666663</v>
      </c>
      <c r="Q15" s="11">
        <f>[11]Março!$E$20</f>
        <v>92.2</v>
      </c>
      <c r="R15" s="11">
        <f>[11]Março!$E$21</f>
        <v>91.533333333333331</v>
      </c>
      <c r="S15" s="11">
        <f>[11]Março!$E$22</f>
        <v>86.333333333333329</v>
      </c>
      <c r="T15" s="11">
        <f>[11]Março!$E$23</f>
        <v>87.857142857142861</v>
      </c>
      <c r="U15" s="11">
        <f>[11]Março!$E$24</f>
        <v>92.272727272727266</v>
      </c>
      <c r="V15" s="11">
        <f>[11]Março!$E$25</f>
        <v>80.916666666666671</v>
      </c>
      <c r="W15" s="11">
        <f>[11]Março!$E$26</f>
        <v>69.86666666666666</v>
      </c>
      <c r="X15" s="11">
        <f>[11]Março!$E$27</f>
        <v>62.428571428571431</v>
      </c>
      <c r="Y15" s="11">
        <f>[11]Março!$E$28</f>
        <v>58.142857142857146</v>
      </c>
      <c r="Z15" s="11">
        <f>[11]Março!$E$29</f>
        <v>61.285714285714285</v>
      </c>
      <c r="AA15" s="11">
        <f>[11]Março!$E$30</f>
        <v>59.53846153846154</v>
      </c>
      <c r="AB15" s="11">
        <f>[11]Março!$E$31</f>
        <v>57.53846153846154</v>
      </c>
      <c r="AC15" s="11">
        <f>[11]Março!$E$32</f>
        <v>62.214285714285715</v>
      </c>
      <c r="AD15" s="11">
        <f>[11]Março!$E$33</f>
        <v>59</v>
      </c>
      <c r="AE15" s="11">
        <f>[11]Março!$E$34</f>
        <v>57.692307692307693</v>
      </c>
      <c r="AF15" s="11">
        <f>[11]Março!$E$35</f>
        <v>60.07692307692308</v>
      </c>
      <c r="AG15" s="90">
        <f t="shared" si="4"/>
        <v>70.81945413325866</v>
      </c>
      <c r="AK15" t="s">
        <v>47</v>
      </c>
    </row>
    <row r="16" spans="1:37" x14ac:dyDescent="0.2">
      <c r="A16" s="58" t="s">
        <v>168</v>
      </c>
      <c r="B16" s="11" t="str">
        <f>[12]Março!$E$5</f>
        <v>*</v>
      </c>
      <c r="C16" s="11" t="str">
        <f>[12]Março!$E$6</f>
        <v>*</v>
      </c>
      <c r="D16" s="11" t="str">
        <f>[12]Março!$E$7</f>
        <v>*</v>
      </c>
      <c r="E16" s="11" t="str">
        <f>[12]Março!$E$8</f>
        <v>*</v>
      </c>
      <c r="F16" s="11" t="str">
        <f>[12]Março!$E$9</f>
        <v>*</v>
      </c>
      <c r="G16" s="11" t="str">
        <f>[12]Março!$E$10</f>
        <v>*</v>
      </c>
      <c r="H16" s="11" t="str">
        <f>[12]Março!$E$11</f>
        <v>*</v>
      </c>
      <c r="I16" s="11" t="str">
        <f>[12]Março!$E$12</f>
        <v>*</v>
      </c>
      <c r="J16" s="11" t="str">
        <f>[12]Março!$E$13</f>
        <v>*</v>
      </c>
      <c r="K16" s="11" t="str">
        <f>[12]Março!$E$14</f>
        <v>*</v>
      </c>
      <c r="L16" s="11" t="str">
        <f>[12]Março!$E$15</f>
        <v>*</v>
      </c>
      <c r="M16" s="11" t="str">
        <f>[12]Março!$E$16</f>
        <v>*</v>
      </c>
      <c r="N16" s="11" t="str">
        <f>[12]Março!$E$17</f>
        <v>*</v>
      </c>
      <c r="O16" s="11" t="str">
        <f>[12]Março!$E$18</f>
        <v>*</v>
      </c>
      <c r="P16" s="11" t="str">
        <f>[12]Março!$E$19</f>
        <v>*</v>
      </c>
      <c r="Q16" s="11" t="str">
        <f>[12]Março!$E$20</f>
        <v>*</v>
      </c>
      <c r="R16" s="11" t="str">
        <f>[12]Março!$E$21</f>
        <v>*</v>
      </c>
      <c r="S16" s="11" t="str">
        <f>[12]Março!$E$22</f>
        <v>*</v>
      </c>
      <c r="T16" s="11" t="str">
        <f>[12]Março!$E$23</f>
        <v>*</v>
      </c>
      <c r="U16" s="11" t="str">
        <f>[12]Março!$E$24</f>
        <v>*</v>
      </c>
      <c r="V16" s="11" t="str">
        <f>[12]Março!$E$25</f>
        <v>*</v>
      </c>
      <c r="W16" s="11" t="str">
        <f>[12]Março!$E$26</f>
        <v>*</v>
      </c>
      <c r="X16" s="11" t="str">
        <f>[12]Março!$E$27</f>
        <v>*</v>
      </c>
      <c r="Y16" s="11" t="str">
        <f>[12]Março!$E$28</f>
        <v>*</v>
      </c>
      <c r="Z16" s="11" t="str">
        <f>[12]Março!$E$29</f>
        <v>*</v>
      </c>
      <c r="AA16" s="11" t="str">
        <f>[12]Março!$E$30</f>
        <v>*</v>
      </c>
      <c r="AB16" s="11" t="str">
        <f>[12]Março!$E$31</f>
        <v>*</v>
      </c>
      <c r="AC16" s="11" t="str">
        <f>[12]Março!$E$32</f>
        <v>*</v>
      </c>
      <c r="AD16" s="11" t="str">
        <f>[12]Março!$E$33</f>
        <v>*</v>
      </c>
      <c r="AE16" s="11" t="str">
        <f>[12]Março!$E$34</f>
        <v>*</v>
      </c>
      <c r="AF16" s="11" t="str">
        <f>[12]Março!$E$35</f>
        <v>*</v>
      </c>
      <c r="AG16" s="90" t="s">
        <v>226</v>
      </c>
    </row>
    <row r="17" spans="1:37" x14ac:dyDescent="0.2">
      <c r="A17" s="58" t="s">
        <v>2</v>
      </c>
      <c r="B17" s="11">
        <f>[13]Março!$E$5</f>
        <v>80.833333333333329</v>
      </c>
      <c r="C17" s="11">
        <f>[13]Março!$E$6</f>
        <v>76.958333333333329</v>
      </c>
      <c r="D17" s="11">
        <f>[13]Março!$E$7</f>
        <v>70.125</v>
      </c>
      <c r="E17" s="11">
        <f>[13]Março!$E$8</f>
        <v>67.791666666666671</v>
      </c>
      <c r="F17" s="11">
        <f>[13]Março!$E$9</f>
        <v>77.291666666666671</v>
      </c>
      <c r="G17" s="11">
        <f>[13]Março!$E$10</f>
        <v>77.083333333333329</v>
      </c>
      <c r="H17" s="11">
        <f>[13]Março!$E$11</f>
        <v>79.083333333333329</v>
      </c>
      <c r="I17" s="11">
        <f>[13]Março!$E$12</f>
        <v>74.541666666666671</v>
      </c>
      <c r="J17" s="11">
        <f>[13]Março!$E$13</f>
        <v>80.083333333333329</v>
      </c>
      <c r="K17" s="11">
        <f>[13]Março!$E$14</f>
        <v>83.708333333333329</v>
      </c>
      <c r="L17" s="11">
        <f>[13]Março!$E$15</f>
        <v>81.666666666666671</v>
      </c>
      <c r="M17" s="11">
        <f>[13]Março!$E$16</f>
        <v>81.75</v>
      </c>
      <c r="N17" s="11">
        <f>[13]Março!$E$17</f>
        <v>82.791666666666671</v>
      </c>
      <c r="O17" s="11">
        <f>[13]Março!$E$18</f>
        <v>85.125</v>
      </c>
      <c r="P17" s="11">
        <f>[13]Março!$E$19</f>
        <v>89.291666666666671</v>
      </c>
      <c r="Q17" s="11">
        <f>[13]Março!$E$20</f>
        <v>77.125</v>
      </c>
      <c r="R17" s="11">
        <f>[13]Março!$E$21</f>
        <v>77.958333333333329</v>
      </c>
      <c r="S17" s="11">
        <f>[13]Março!$E$22</f>
        <v>82.291666666666671</v>
      </c>
      <c r="T17" s="11">
        <f>[13]Março!$E$23</f>
        <v>81.916666666666671</v>
      </c>
      <c r="U17" s="11">
        <f>[13]Março!$E$24</f>
        <v>87.5</v>
      </c>
      <c r="V17" s="11">
        <f>[13]Março!$E$25</f>
        <v>86.875</v>
      </c>
      <c r="W17" s="11">
        <f>[13]Março!$E$26</f>
        <v>78.375</v>
      </c>
      <c r="X17" s="11">
        <f>[13]Março!$E$27</f>
        <v>66.916666666666671</v>
      </c>
      <c r="Y17" s="11">
        <f>[13]Março!$E$28</f>
        <v>60.416666666666664</v>
      </c>
      <c r="Z17" s="11">
        <f>[13]Março!$E$29</f>
        <v>58.666666666666664</v>
      </c>
      <c r="AA17" s="11">
        <f>[13]Março!$E$30</f>
        <v>57.458333333333336</v>
      </c>
      <c r="AB17" s="11">
        <f>[13]Março!$E$31</f>
        <v>62</v>
      </c>
      <c r="AC17" s="11">
        <f>[13]Março!$E$32</f>
        <v>67.833333333333329</v>
      </c>
      <c r="AD17" s="11">
        <f>[13]Março!$E$33</f>
        <v>67.541666666666671</v>
      </c>
      <c r="AE17" s="11">
        <f>[13]Março!$E$34</f>
        <v>61.25</v>
      </c>
      <c r="AF17" s="11">
        <f>[13]Março!$E$35</f>
        <v>58.958333333333336</v>
      </c>
      <c r="AG17" s="90">
        <f t="shared" ref="AG17:AG23" si="5">AVERAGE(B17:AF17)</f>
        <v>74.877688172043023</v>
      </c>
      <c r="AI17" s="12" t="s">
        <v>47</v>
      </c>
    </row>
    <row r="18" spans="1:37" x14ac:dyDescent="0.2">
      <c r="A18" s="58" t="s">
        <v>3</v>
      </c>
      <c r="B18" s="11">
        <f>[14]Março!$E$5</f>
        <v>83.2</v>
      </c>
      <c r="C18" s="11">
        <f>[14]Março!$E$6</f>
        <v>85.1</v>
      </c>
      <c r="D18" s="11">
        <f>[14]Março!$E$7</f>
        <v>84.695652173913047</v>
      </c>
      <c r="E18" s="11">
        <f>[14]Março!$E$8</f>
        <v>78.375</v>
      </c>
      <c r="F18" s="11">
        <f>[14]Março!$E$9</f>
        <v>71.375</v>
      </c>
      <c r="G18" s="11">
        <f>[14]Março!$E$10</f>
        <v>70.375</v>
      </c>
      <c r="H18" s="11">
        <f>[14]Março!$E$11</f>
        <v>72.333333333333329</v>
      </c>
      <c r="I18" s="11">
        <f>[14]Março!$E$12</f>
        <v>72.25</v>
      </c>
      <c r="J18" s="11">
        <f>[14]Março!$E$13</f>
        <v>76.166666666666671</v>
      </c>
      <c r="K18" s="11">
        <f>[14]Março!$E$14</f>
        <v>76.291666666666671</v>
      </c>
      <c r="L18" s="11">
        <f>[14]Março!$E$15</f>
        <v>67.333333333333329</v>
      </c>
      <c r="M18" s="11">
        <f>[14]Março!$E$16</f>
        <v>74.166666666666671</v>
      </c>
      <c r="N18" s="11">
        <f>[14]Março!$E$17</f>
        <v>81.125</v>
      </c>
      <c r="O18" s="11">
        <f>[14]Março!$E$18</f>
        <v>84.041666666666671</v>
      </c>
      <c r="P18" s="11">
        <f>[14]Março!$E$19</f>
        <v>80.375</v>
      </c>
      <c r="Q18" s="11">
        <f>[14]Março!$E$20</f>
        <v>76.227272727272734</v>
      </c>
      <c r="R18" s="11">
        <f>[14]Março!$E$21</f>
        <v>78.625</v>
      </c>
      <c r="S18" s="11">
        <f>[14]Março!$E$22</f>
        <v>85.761904761904759</v>
      </c>
      <c r="T18" s="11">
        <f>[14]Março!$E$23</f>
        <v>75.166666666666671</v>
      </c>
      <c r="U18" s="11">
        <f>[14]Março!$E$24</f>
        <v>85.166666666666671</v>
      </c>
      <c r="V18" s="11">
        <f>[14]Março!$E$25</f>
        <v>81.666666666666671</v>
      </c>
      <c r="W18" s="11">
        <f>[14]Março!$E$26</f>
        <v>80.666666666666671</v>
      </c>
      <c r="X18" s="11">
        <f>[14]Março!$E$27</f>
        <v>73.913043478260875</v>
      </c>
      <c r="Y18" s="11">
        <f>[14]Março!$E$28</f>
        <v>71.75</v>
      </c>
      <c r="Z18" s="11">
        <f>[14]Março!$E$29</f>
        <v>68.666666666666671</v>
      </c>
      <c r="AA18" s="11">
        <f>[14]Março!$E$30</f>
        <v>69.416666666666671</v>
      </c>
      <c r="AB18" s="11">
        <f>[14]Março!$E$31</f>
        <v>71.125</v>
      </c>
      <c r="AC18" s="11">
        <f>[14]Março!$E$32</f>
        <v>74.458333333333329</v>
      </c>
      <c r="AD18" s="11">
        <f>[14]Março!$E$33</f>
        <v>72.875</v>
      </c>
      <c r="AE18" s="11">
        <f>[14]Março!$E$34</f>
        <v>65.916666666666671</v>
      </c>
      <c r="AF18" s="11">
        <f>[14]Março!$E$35</f>
        <v>63.875</v>
      </c>
      <c r="AG18" s="90">
        <f t="shared" si="5"/>
        <v>75.886490531441453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>
        <f>[15]Março!$E$5</f>
        <v>82.791666666666671</v>
      </c>
      <c r="C19" s="11">
        <f>[15]Março!$E$6</f>
        <v>81.625</v>
      </c>
      <c r="D19" s="11">
        <f>[15]Março!$E$7</f>
        <v>80.833333333333329</v>
      </c>
      <c r="E19" s="11">
        <f>[15]Março!$E$8</f>
        <v>77.833333333333329</v>
      </c>
      <c r="F19" s="11">
        <f>[15]Março!$E$9</f>
        <v>78.916666666666671</v>
      </c>
      <c r="G19" s="11">
        <f>[15]Março!$E$10</f>
        <v>74.708333333333329</v>
      </c>
      <c r="H19" s="11">
        <f>[15]Março!$E$11</f>
        <v>77.083333333333329</v>
      </c>
      <c r="I19" s="11">
        <f>[15]Março!$E$12</f>
        <v>72.916666666666671</v>
      </c>
      <c r="J19" s="11">
        <f>[15]Março!$E$13</f>
        <v>74.208333333333329</v>
      </c>
      <c r="K19" s="11">
        <f>[15]Março!$E$14</f>
        <v>78.958333333333329</v>
      </c>
      <c r="L19" s="11">
        <f>[15]Março!$E$15</f>
        <v>72.583333333333329</v>
      </c>
      <c r="M19" s="11">
        <f>[15]Março!$E$16</f>
        <v>75.916666666666671</v>
      </c>
      <c r="N19" s="11">
        <f>[15]Março!$E$17</f>
        <v>80.458333333333329</v>
      </c>
      <c r="O19" s="11">
        <f>[15]Março!$E$18</f>
        <v>83.375</v>
      </c>
      <c r="P19" s="11">
        <f>[15]Março!$E$19</f>
        <v>83.875</v>
      </c>
      <c r="Q19" s="11">
        <f>[15]Março!$E$20</f>
        <v>79.958333333333329</v>
      </c>
      <c r="R19" s="11">
        <f>[15]Março!$E$21</f>
        <v>78.416666666666671</v>
      </c>
      <c r="S19" s="11">
        <f>[15]Março!$E$22</f>
        <v>80.666666666666671</v>
      </c>
      <c r="T19" s="11">
        <f>[15]Março!$E$23</f>
        <v>76.541666666666671</v>
      </c>
      <c r="U19" s="11">
        <f>[15]Março!$E$24</f>
        <v>80.583333333333329</v>
      </c>
      <c r="V19" s="11">
        <f>[15]Março!$E$25</f>
        <v>86.333333333333329</v>
      </c>
      <c r="W19" s="11">
        <f>[15]Março!$E$26</f>
        <v>84.958333333333329</v>
      </c>
      <c r="X19" s="11">
        <f>[15]Março!$E$27</f>
        <v>74.875</v>
      </c>
      <c r="Y19" s="11">
        <f>[15]Março!$E$28</f>
        <v>68.625</v>
      </c>
      <c r="Z19" s="11">
        <f>[15]Março!$E$29</f>
        <v>66.125</v>
      </c>
      <c r="AA19" s="11">
        <f>[15]Março!$E$30</f>
        <v>63.5</v>
      </c>
      <c r="AB19" s="11">
        <f>[15]Março!$E$31</f>
        <v>69.041666666666671</v>
      </c>
      <c r="AC19" s="11">
        <f>[15]Março!$E$32</f>
        <v>75.291666666666671</v>
      </c>
      <c r="AD19" s="11">
        <f>[15]Março!$E$33</f>
        <v>71.75</v>
      </c>
      <c r="AE19" s="11">
        <f>[15]Março!$E$34</f>
        <v>64.083333333333329</v>
      </c>
      <c r="AF19" s="11">
        <f>[15]Março!$E$35</f>
        <v>57.083333333333336</v>
      </c>
      <c r="AG19" s="90">
        <f t="shared" si="5"/>
        <v>75.932795698924735</v>
      </c>
      <c r="AI19" t="s">
        <v>47</v>
      </c>
    </row>
    <row r="20" spans="1:37" x14ac:dyDescent="0.2">
      <c r="A20" s="58" t="s">
        <v>5</v>
      </c>
      <c r="B20" s="11">
        <f>[16]Março!$E$5</f>
        <v>72.521739130434781</v>
      </c>
      <c r="C20" s="11">
        <f>[16]Março!$E$6</f>
        <v>69.608695652173907</v>
      </c>
      <c r="D20" s="11">
        <f>[16]Março!$E$7</f>
        <v>68.333333333333329</v>
      </c>
      <c r="E20" s="11">
        <f>[16]Março!$E$8</f>
        <v>70.083333333333329</v>
      </c>
      <c r="F20" s="11">
        <f>[16]Março!$E$9</f>
        <v>71.625</v>
      </c>
      <c r="G20" s="11">
        <f>[16]Março!$E$10</f>
        <v>72.695652173913047</v>
      </c>
      <c r="H20" s="11">
        <f>[16]Março!$E$11</f>
        <v>70.5</v>
      </c>
      <c r="I20" s="11">
        <f>[16]Março!$E$12</f>
        <v>67.708333333333329</v>
      </c>
      <c r="J20" s="11">
        <f>[16]Março!$E$13</f>
        <v>78.583333333333329</v>
      </c>
      <c r="K20" s="11">
        <f>[16]Março!$E$14</f>
        <v>80.375</v>
      </c>
      <c r="L20" s="11">
        <f>[16]Março!$E$15</f>
        <v>68.708333333333329</v>
      </c>
      <c r="M20" s="11">
        <f>[16]Março!$E$16</f>
        <v>73.333333333333329</v>
      </c>
      <c r="N20" s="11">
        <f>[16]Março!$E$17</f>
        <v>74.875</v>
      </c>
      <c r="O20" s="11">
        <f>[16]Março!$E$18</f>
        <v>77.666666666666671</v>
      </c>
      <c r="P20" s="11">
        <f>[16]Março!$E$19</f>
        <v>81.611111111111114</v>
      </c>
      <c r="Q20" s="11">
        <f>[16]Março!$E$20</f>
        <v>80.5</v>
      </c>
      <c r="R20" s="11">
        <f>[16]Março!$E$21</f>
        <v>76.695652173913047</v>
      </c>
      <c r="S20" s="11">
        <f>[16]Março!$E$22</f>
        <v>75.625</v>
      </c>
      <c r="T20" s="11">
        <f>[16]Março!$E$23</f>
        <v>73.086956521739125</v>
      </c>
      <c r="U20" s="11">
        <f>[16]Março!$E$24</f>
        <v>78.291666666666671</v>
      </c>
      <c r="V20" s="11">
        <f>[16]Março!$E$25</f>
        <v>79.875</v>
      </c>
      <c r="W20" s="11">
        <f>[16]Março!$E$26</f>
        <v>75.291666666666671</v>
      </c>
      <c r="X20" s="11">
        <f>[16]Março!$E$27</f>
        <v>69.666666666666671</v>
      </c>
      <c r="Y20" s="11">
        <f>[16]Março!$E$28</f>
        <v>65.458333333333329</v>
      </c>
      <c r="Z20" s="11">
        <f>[16]Março!$E$29</f>
        <v>61.458333333333336</v>
      </c>
      <c r="AA20" s="11">
        <f>[16]Março!$E$30</f>
        <v>58</v>
      </c>
      <c r="AB20" s="11">
        <f>[16]Março!$E$31</f>
        <v>57.166666666666664</v>
      </c>
      <c r="AC20" s="11">
        <f>[16]Março!$E$32</f>
        <v>62.375</v>
      </c>
      <c r="AD20" s="11">
        <f>[16]Março!$E$33</f>
        <v>69.166666666666671</v>
      </c>
      <c r="AE20" s="11">
        <f>[16]Março!$E$34</f>
        <v>75.291666666666671</v>
      </c>
      <c r="AF20" s="11">
        <f>[16]Março!$E$35</f>
        <v>70.166666666666671</v>
      </c>
      <c r="AG20" s="90">
        <f t="shared" si="5"/>
        <v>71.817574411718866</v>
      </c>
      <c r="AH20" s="12" t="s">
        <v>47</v>
      </c>
    </row>
    <row r="21" spans="1:37" x14ac:dyDescent="0.2">
      <c r="A21" s="58" t="s">
        <v>43</v>
      </c>
      <c r="B21" s="11">
        <f>[17]Março!$E$5</f>
        <v>85.666666666666671</v>
      </c>
      <c r="C21" s="11">
        <f>[17]Março!$E$6</f>
        <v>90.375</v>
      </c>
      <c r="D21" s="11">
        <f>[17]Março!$E$7</f>
        <v>86.583333333333329</v>
      </c>
      <c r="E21" s="11">
        <f>[17]Março!$E$8</f>
        <v>79.875</v>
      </c>
      <c r="F21" s="11">
        <f>[17]Março!$E$9</f>
        <v>81.458333333333329</v>
      </c>
      <c r="G21" s="11">
        <f>[17]Março!$E$10</f>
        <v>80.416666666666671</v>
      </c>
      <c r="H21" s="11">
        <f>[17]Março!$E$11</f>
        <v>79.666666666666671</v>
      </c>
      <c r="I21" s="11">
        <f>[17]Março!$E$12</f>
        <v>72.333333333333329</v>
      </c>
      <c r="J21" s="11">
        <f>[17]Março!$E$13</f>
        <v>79.458333333333329</v>
      </c>
      <c r="K21" s="11">
        <f>[17]Março!$E$14</f>
        <v>82.041666666666671</v>
      </c>
      <c r="L21" s="11">
        <f>[17]Março!$E$15</f>
        <v>80.083333333333329</v>
      </c>
      <c r="M21" s="11">
        <f>[17]Março!$E$16</f>
        <v>80.416666666666671</v>
      </c>
      <c r="N21" s="11">
        <f>[17]Março!$E$17</f>
        <v>77.166666666666671</v>
      </c>
      <c r="O21" s="11">
        <f>[17]Março!$E$18</f>
        <v>83.25</v>
      </c>
      <c r="P21" s="11">
        <f>[17]Março!$E$19</f>
        <v>85.333333333333329</v>
      </c>
      <c r="Q21" s="11">
        <f>[17]Março!$E$20</f>
        <v>80.416666666666671</v>
      </c>
      <c r="R21" s="11">
        <f>[17]Março!$E$21</f>
        <v>79.958333333333329</v>
      </c>
      <c r="S21" s="11">
        <f>[17]Março!$E$22</f>
        <v>81.5</v>
      </c>
      <c r="T21" s="11">
        <f>[17]Março!$E$23</f>
        <v>76.833333333333329</v>
      </c>
      <c r="U21" s="11">
        <f>[17]Março!$E$24</f>
        <v>78.875</v>
      </c>
      <c r="V21" s="11">
        <f>[17]Março!$E$25</f>
        <v>85.608695652173907</v>
      </c>
      <c r="W21" s="11">
        <f>[17]Março!$E$26</f>
        <v>83.208333333333329</v>
      </c>
      <c r="X21" s="11">
        <f>[17]Março!$E$27</f>
        <v>74.333333333333329</v>
      </c>
      <c r="Y21" s="11">
        <f>[17]Março!$E$28</f>
        <v>68.791666666666671</v>
      </c>
      <c r="Z21" s="11">
        <f>[17]Março!$E$29</f>
        <v>64.916666666666671</v>
      </c>
      <c r="AA21" s="11">
        <f>[17]Março!$E$30</f>
        <v>65.583333333333329</v>
      </c>
      <c r="AB21" s="11">
        <f>[17]Março!$E$31</f>
        <v>75.083333333333329</v>
      </c>
      <c r="AC21" s="11">
        <f>[17]Março!$E$32</f>
        <v>77</v>
      </c>
      <c r="AD21" s="11">
        <f>[17]Março!$E$33</f>
        <v>70.208333333333329</v>
      </c>
      <c r="AE21" s="11">
        <f>[17]Março!$E$34</f>
        <v>66</v>
      </c>
      <c r="AF21" s="11">
        <f>[17]Março!$E$35</f>
        <v>61.333333333333336</v>
      </c>
      <c r="AG21" s="90">
        <f>AVERAGE(B21:AF21)</f>
        <v>77.863721365123908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[18]Março!$E$5</f>
        <v>83.652173913043484</v>
      </c>
      <c r="C22" s="11">
        <f>[18]Março!$E$6</f>
        <v>81.208333333333329</v>
      </c>
      <c r="D22" s="11">
        <f>[18]Março!$E$7</f>
        <v>79.583333333333329</v>
      </c>
      <c r="E22" s="11">
        <f>[18]Março!$E$8</f>
        <v>80</v>
      </c>
      <c r="F22" s="11">
        <f>[18]Março!$E$9</f>
        <v>81.666666666666671</v>
      </c>
      <c r="G22" s="11">
        <f>[18]Março!$E$10</f>
        <v>83.208333333333329</v>
      </c>
      <c r="H22" s="11">
        <f>[18]Março!$E$11</f>
        <v>79.208333333333329</v>
      </c>
      <c r="I22" s="11">
        <f>[18]Março!$E$12</f>
        <v>70.083333333333329</v>
      </c>
      <c r="J22" s="11">
        <f>[18]Março!$E$13</f>
        <v>78.125</v>
      </c>
      <c r="K22" s="11">
        <f>[18]Março!$E$14</f>
        <v>82.291666666666671</v>
      </c>
      <c r="L22" s="11">
        <f>[18]Março!$E$15</f>
        <v>76.5</v>
      </c>
      <c r="M22" s="11">
        <f>[18]Março!$E$16</f>
        <v>72.875</v>
      </c>
      <c r="N22" s="11">
        <f>[18]Março!$E$17</f>
        <v>77.708333333333329</v>
      </c>
      <c r="O22" s="11">
        <f>[18]Março!$E$18</f>
        <v>79.958333333333329</v>
      </c>
      <c r="P22" s="11">
        <f>[18]Março!$E$19</f>
        <v>83.5</v>
      </c>
      <c r="Q22" s="11">
        <f>[18]Março!$E$20</f>
        <v>81.416666666666671</v>
      </c>
      <c r="R22" s="11">
        <f>[18]Março!$E$21</f>
        <v>76.869565217391298</v>
      </c>
      <c r="S22" s="11">
        <f>[18]Março!$E$22</f>
        <v>78.521739130434781</v>
      </c>
      <c r="T22" s="11">
        <f>[18]Março!$E$23</f>
        <v>76.130434782608702</v>
      </c>
      <c r="U22" s="11">
        <f>[18]Março!$E$24</f>
        <v>81.869565217391298</v>
      </c>
      <c r="V22" s="11">
        <f>[18]Março!$E$25</f>
        <v>82.875</v>
      </c>
      <c r="W22" s="11">
        <f>[18]Março!$E$26</f>
        <v>76.25</v>
      </c>
      <c r="X22" s="11">
        <f>[18]Março!$E$27</f>
        <v>74.083333333333329</v>
      </c>
      <c r="Y22" s="11">
        <f>[18]Março!$E$28</f>
        <v>70.791666666666671</v>
      </c>
      <c r="Z22" s="11">
        <f>[18]Março!$E$29</f>
        <v>69.791666666666671</v>
      </c>
      <c r="AA22" s="11">
        <f>[18]Março!$E$30</f>
        <v>66.958333333333329</v>
      </c>
      <c r="AB22" s="11">
        <f>[18]Março!$E$31</f>
        <v>69.041666666666671</v>
      </c>
      <c r="AC22" s="11">
        <f>[18]Março!$E$32</f>
        <v>77.583333333333329</v>
      </c>
      <c r="AD22" s="11">
        <f>[18]Março!$E$33</f>
        <v>72.666666666666671</v>
      </c>
      <c r="AE22" s="11">
        <f>[18]Março!$E$34</f>
        <v>71.166666666666671</v>
      </c>
      <c r="AF22" s="11">
        <f>[18]Março!$E$35</f>
        <v>72.5</v>
      </c>
      <c r="AG22" s="90">
        <f t="shared" si="5"/>
        <v>77.035004675081808</v>
      </c>
      <c r="AK22" t="s">
        <v>47</v>
      </c>
    </row>
    <row r="23" spans="1:37" x14ac:dyDescent="0.2">
      <c r="A23" s="58" t="s">
        <v>7</v>
      </c>
      <c r="B23" s="11">
        <f>[19]Março!$E$5</f>
        <v>60.833333333333336</v>
      </c>
      <c r="C23" s="11">
        <f>[19]Março!$E$6</f>
        <v>59.25</v>
      </c>
      <c r="D23" s="11">
        <f>[19]Março!$E$7</f>
        <v>45.125</v>
      </c>
      <c r="E23" s="11">
        <f>[19]Março!$E$8</f>
        <v>63.25</v>
      </c>
      <c r="F23" s="11">
        <f>[19]Março!$E$9</f>
        <v>70.416666666666671</v>
      </c>
      <c r="G23" s="11">
        <f>[19]Março!$E$10</f>
        <v>72.75</v>
      </c>
      <c r="H23" s="11">
        <f>[19]Março!$E$11</f>
        <v>73.791666666666671</v>
      </c>
      <c r="I23" s="11">
        <f>[19]Março!$E$12</f>
        <v>69.25</v>
      </c>
      <c r="J23" s="11">
        <f>[19]Março!$E$13</f>
        <v>72.958333333333329</v>
      </c>
      <c r="K23" s="11">
        <f>[19]Março!$E$14</f>
        <v>78.541666666666671</v>
      </c>
      <c r="L23" s="11">
        <f>[19]Março!$E$15</f>
        <v>84.041666666666671</v>
      </c>
      <c r="M23" s="11">
        <f>[19]Março!$E$16</f>
        <v>84.45</v>
      </c>
      <c r="N23" s="11">
        <f>[19]Março!$E$17</f>
        <v>87.333333333333329</v>
      </c>
      <c r="O23" s="11">
        <f>[19]Março!$E$18</f>
        <v>86.208333333333329</v>
      </c>
      <c r="P23" s="11">
        <f>[19]Março!$E$19</f>
        <v>89.083333333333329</v>
      </c>
      <c r="Q23" s="11">
        <f>[19]Março!$E$20</f>
        <v>89.041666666666671</v>
      </c>
      <c r="R23" s="11">
        <f>[19]Março!$E$21</f>
        <v>91.5</v>
      </c>
      <c r="S23" s="11">
        <f>[19]Março!$E$22</f>
        <v>91.4</v>
      </c>
      <c r="T23" s="11">
        <f>[19]Março!$E$23</f>
        <v>89.315789473684205</v>
      </c>
      <c r="U23" s="11">
        <f>[19]Março!$E$24</f>
        <v>92.736842105263165</v>
      </c>
      <c r="V23" s="11">
        <f>[19]Março!$E$25</f>
        <v>77.083333333333329</v>
      </c>
      <c r="W23" s="11">
        <f>[19]Março!$E$26</f>
        <v>75.708333333333329</v>
      </c>
      <c r="X23" s="11">
        <f>[19]Março!$E$27</f>
        <v>69.458333333333329</v>
      </c>
      <c r="Y23" s="11">
        <f>[19]Março!$E$28</f>
        <v>61.416666666666664</v>
      </c>
      <c r="Z23" s="11">
        <f>[19]Março!$E$29</f>
        <v>57.041666666666664</v>
      </c>
      <c r="AA23" s="11">
        <f>[19]Março!$E$30</f>
        <v>65.25</v>
      </c>
      <c r="AB23" s="11">
        <f>[19]Março!$E$31</f>
        <v>58.625</v>
      </c>
      <c r="AC23" s="11">
        <f>[19]Março!$E$32</f>
        <v>68.541666666666671</v>
      </c>
      <c r="AD23" s="11">
        <f>[19]Março!$E$33</f>
        <v>66</v>
      </c>
      <c r="AE23" s="11">
        <f>[19]Março!$E$34</f>
        <v>64.458333333333329</v>
      </c>
      <c r="AF23" s="11">
        <f>[19]Março!$E$35</f>
        <v>63.666666666666664</v>
      </c>
      <c r="AG23" s="90">
        <f t="shared" si="5"/>
        <v>73.500891341256363</v>
      </c>
    </row>
    <row r="24" spans="1:37" x14ac:dyDescent="0.2">
      <c r="A24" s="58" t="s">
        <v>169</v>
      </c>
      <c r="B24" s="11" t="str">
        <f>[20]Março!$E$5</f>
        <v>*</v>
      </c>
      <c r="C24" s="11" t="str">
        <f>[20]Março!$E$6</f>
        <v>*</v>
      </c>
      <c r="D24" s="11" t="str">
        <f>[20]Março!$E$7</f>
        <v>*</v>
      </c>
      <c r="E24" s="11" t="str">
        <f>[20]Março!$E$8</f>
        <v>*</v>
      </c>
      <c r="F24" s="11" t="str">
        <f>[20]Março!$E$9</f>
        <v>*</v>
      </c>
      <c r="G24" s="11" t="str">
        <f>[20]Março!$E$10</f>
        <v>*</v>
      </c>
      <c r="H24" s="11" t="str">
        <f>[20]Março!$E$11</f>
        <v>*</v>
      </c>
      <c r="I24" s="11" t="str">
        <f>[20]Março!$E$12</f>
        <v>*</v>
      </c>
      <c r="J24" s="11" t="str">
        <f>[20]Março!$E$13</f>
        <v>*</v>
      </c>
      <c r="K24" s="11" t="str">
        <f>[20]Março!$E$14</f>
        <v>*</v>
      </c>
      <c r="L24" s="11" t="str">
        <f>[20]Março!$E$15</f>
        <v>*</v>
      </c>
      <c r="M24" s="11" t="str">
        <f>[20]Março!$E$16</f>
        <v>*</v>
      </c>
      <c r="N24" s="11" t="str">
        <f>[20]Março!$E$17</f>
        <v>*</v>
      </c>
      <c r="O24" s="11" t="str">
        <f>[20]Março!$E$18</f>
        <v>*</v>
      </c>
      <c r="P24" s="11" t="str">
        <f>[20]Março!$E$19</f>
        <v>*</v>
      </c>
      <c r="Q24" s="11" t="str">
        <f>[20]Março!$E$20</f>
        <v>*</v>
      </c>
      <c r="R24" s="11" t="str">
        <f>[20]Março!$E$21</f>
        <v>*</v>
      </c>
      <c r="S24" s="11" t="str">
        <f>[20]Março!$E$22</f>
        <v>*</v>
      </c>
      <c r="T24" s="11" t="str">
        <f>[20]Março!$E$23</f>
        <v>*</v>
      </c>
      <c r="U24" s="11" t="str">
        <f>[20]Março!$E$24</f>
        <v>*</v>
      </c>
      <c r="V24" s="11" t="str">
        <f>[20]Março!$E$25</f>
        <v>*</v>
      </c>
      <c r="W24" s="11" t="str">
        <f>[20]Março!$E$26</f>
        <v>*</v>
      </c>
      <c r="X24" s="11" t="str">
        <f>[20]Março!$E$27</f>
        <v>*</v>
      </c>
      <c r="Y24" s="11" t="str">
        <f>[20]Março!$E$28</f>
        <v>*</v>
      </c>
      <c r="Z24" s="11" t="str">
        <f>[20]Março!$E$29</f>
        <v>*</v>
      </c>
      <c r="AA24" s="11" t="str">
        <f>[20]Março!$E$30</f>
        <v>*</v>
      </c>
      <c r="AB24" s="11" t="str">
        <f>[20]Março!$E$31</f>
        <v>*</v>
      </c>
      <c r="AC24" s="11" t="str">
        <f>[20]Março!$E$32</f>
        <v>*</v>
      </c>
      <c r="AD24" s="11" t="str">
        <f>[20]Março!$E$33</f>
        <v>*</v>
      </c>
      <c r="AE24" s="11" t="str">
        <f>[20]Março!$E$34</f>
        <v>*</v>
      </c>
      <c r="AF24" s="11" t="str">
        <f>[20]Março!$E$35</f>
        <v>*</v>
      </c>
      <c r="AG24" s="90" t="s">
        <v>226</v>
      </c>
      <c r="AI24" t="s">
        <v>47</v>
      </c>
      <c r="AK24" t="s">
        <v>47</v>
      </c>
    </row>
    <row r="25" spans="1:37" x14ac:dyDescent="0.2">
      <c r="A25" s="58" t="s">
        <v>170</v>
      </c>
      <c r="B25" s="11">
        <f>[21]Março!$E$5</f>
        <v>65.333333333333329</v>
      </c>
      <c r="C25" s="11">
        <f>[21]Março!$E$6</f>
        <v>62.916666666666664</v>
      </c>
      <c r="D25" s="11">
        <f>[21]Março!$E$7</f>
        <v>61.041666666666664</v>
      </c>
      <c r="E25" s="11">
        <f>[21]Março!$E$8</f>
        <v>62.916666666666664</v>
      </c>
      <c r="F25" s="11">
        <f>[21]Março!$E$9</f>
        <v>72.875</v>
      </c>
      <c r="G25" s="11">
        <f>[21]Março!$E$10</f>
        <v>75.166666666666671</v>
      </c>
      <c r="H25" s="11">
        <f>[21]Março!$E$11</f>
        <v>81.708333333333329</v>
      </c>
      <c r="I25" s="11">
        <f>[21]Março!$E$12</f>
        <v>78.541666666666671</v>
      </c>
      <c r="J25" s="11">
        <f>[21]Março!$E$13</f>
        <v>85.166666666666671</v>
      </c>
      <c r="K25" s="11">
        <f>[21]Março!$E$14</f>
        <v>84.166666666666671</v>
      </c>
      <c r="L25" s="11">
        <f>[21]Março!$E$15</f>
        <v>84.75</v>
      </c>
      <c r="M25" s="11">
        <f>[21]Março!$E$16</f>
        <v>82.166666666666671</v>
      </c>
      <c r="N25" s="11">
        <f>[21]Março!$E$17</f>
        <v>92</v>
      </c>
      <c r="O25" s="11">
        <f>[21]Março!$E$18</f>
        <v>89.791666666666671</v>
      </c>
      <c r="P25" s="11">
        <f>[21]Março!$E$19</f>
        <v>86.291666666666671</v>
      </c>
      <c r="Q25" s="11">
        <f>[21]Março!$E$20</f>
        <v>90.291666666666671</v>
      </c>
      <c r="R25" s="11" t="s">
        <v>226</v>
      </c>
      <c r="S25" s="11">
        <f>[21]Março!$E$22</f>
        <v>88</v>
      </c>
      <c r="T25" s="11">
        <f>[21]Março!$E$23</f>
        <v>93.416666666666671</v>
      </c>
      <c r="U25" s="11">
        <f>[21]Março!$E$24</f>
        <v>94.833333333333329</v>
      </c>
      <c r="V25" s="11">
        <f>[21]Março!$E$25</f>
        <v>86.291666666666671</v>
      </c>
      <c r="W25" s="11">
        <f>[21]Março!$E$26</f>
        <v>77.083333333333329</v>
      </c>
      <c r="X25" s="11">
        <f>[21]Março!$E$27</f>
        <v>75.791666666666671</v>
      </c>
      <c r="Y25" s="11">
        <f>[21]Março!$E$28</f>
        <v>71.958333333333329</v>
      </c>
      <c r="Z25" s="11">
        <f>[21]Março!$E$29</f>
        <v>77.625</v>
      </c>
      <c r="AA25" s="11">
        <f>[21]Março!$E$30</f>
        <v>71.666666666666671</v>
      </c>
      <c r="AB25" s="11">
        <f>[21]Março!$E$31</f>
        <v>63.375</v>
      </c>
      <c r="AC25" s="11">
        <f>[21]Março!$E$32</f>
        <v>74.458333333333329</v>
      </c>
      <c r="AD25" s="11">
        <f>[21]Março!$E$33</f>
        <v>68.375</v>
      </c>
      <c r="AE25" s="11">
        <f>[21]Março!$E$34</f>
        <v>66.375</v>
      </c>
      <c r="AF25" s="11">
        <f>[21]Março!$E$35</f>
        <v>73.916666666666671</v>
      </c>
      <c r="AG25" s="90">
        <f t="shared" ref="AG25:AG26" si="6">AVERAGE(B25:AF25)</f>
        <v>77.94305555555556</v>
      </c>
      <c r="AH25" s="12" t="s">
        <v>47</v>
      </c>
      <c r="AK25" t="s">
        <v>47</v>
      </c>
    </row>
    <row r="26" spans="1:37" x14ac:dyDescent="0.2">
      <c r="A26" s="58" t="s">
        <v>171</v>
      </c>
      <c r="B26" s="11">
        <f>[22]Março!$E$5</f>
        <v>62.333333333333336</v>
      </c>
      <c r="C26" s="11">
        <f>[22]Março!$E$6</f>
        <v>62.791666666666664</v>
      </c>
      <c r="D26" s="11">
        <f>[22]Março!$E$7</f>
        <v>58.041666666666664</v>
      </c>
      <c r="E26" s="11">
        <f>[22]Março!$E$8</f>
        <v>67.041666666666671</v>
      </c>
      <c r="F26" s="11">
        <f>[22]Março!$E$9</f>
        <v>71.458333333333329</v>
      </c>
      <c r="G26" s="11">
        <f>[22]Março!$E$10</f>
        <v>77.125</v>
      </c>
      <c r="H26" s="11">
        <f>[22]Março!$E$11</f>
        <v>74.416666666666671</v>
      </c>
      <c r="I26" s="11">
        <f>[22]Março!$E$12</f>
        <v>71.166666666666671</v>
      </c>
      <c r="J26" s="11">
        <f>[22]Março!$E$13</f>
        <v>70.833333333333329</v>
      </c>
      <c r="K26" s="11">
        <f>[22]Março!$E$14</f>
        <v>74.416666666666671</v>
      </c>
      <c r="L26" s="11">
        <f>[22]Março!$E$15</f>
        <v>77.25</v>
      </c>
      <c r="M26" s="11">
        <f>[22]Março!$E$16</f>
        <v>87.833333333333329</v>
      </c>
      <c r="N26" s="11">
        <f>[22]Março!$E$17</f>
        <v>87.958333333333329</v>
      </c>
      <c r="O26" s="11">
        <f>[22]Março!$E$18</f>
        <v>87.625</v>
      </c>
      <c r="P26" s="11">
        <f>[22]Março!$E$19</f>
        <v>88.041666666666671</v>
      </c>
      <c r="Q26" s="11">
        <f>[22]Março!$E$20</f>
        <v>88.625</v>
      </c>
      <c r="R26" s="11">
        <f>[22]Março!$E$21</f>
        <v>89.791666666666671</v>
      </c>
      <c r="S26" s="11">
        <f>[22]Março!$E$22</f>
        <v>93.208333333333329</v>
      </c>
      <c r="T26" s="11">
        <f>[22]Março!$E$23</f>
        <v>93</v>
      </c>
      <c r="U26" s="11">
        <f>[22]Março!$E$24</f>
        <v>94.083333333333329</v>
      </c>
      <c r="V26" s="11">
        <f>[22]Março!$E$25</f>
        <v>85.458333333333329</v>
      </c>
      <c r="W26" s="11">
        <f>[22]Março!$E$26</f>
        <v>74.875</v>
      </c>
      <c r="X26" s="11">
        <f>[22]Março!$E$27</f>
        <v>70.791666666666671</v>
      </c>
      <c r="Y26" s="11">
        <f>[22]Março!$E$28</f>
        <v>66.083333333333329</v>
      </c>
      <c r="Z26" s="11">
        <f>[22]Março!$E$29</f>
        <v>60.791666666666664</v>
      </c>
      <c r="AA26" s="11">
        <f>[22]Março!$E$30</f>
        <v>58.333333333333336</v>
      </c>
      <c r="AB26" s="11">
        <f>[22]Março!$E$31</f>
        <v>53.208333333333336</v>
      </c>
      <c r="AC26" s="11">
        <f>[22]Março!$E$32</f>
        <v>65.291666666666671</v>
      </c>
      <c r="AD26" s="11">
        <f>[22]Março!$E$33</f>
        <v>68.875</v>
      </c>
      <c r="AE26" s="11">
        <f>[22]Março!$E$34</f>
        <v>68.583333333333329</v>
      </c>
      <c r="AF26" s="11">
        <f>[22]Março!$E$35</f>
        <v>67.791666666666671</v>
      </c>
      <c r="AG26" s="90">
        <f t="shared" si="6"/>
        <v>74.745967741935488</v>
      </c>
      <c r="AJ26" t="s">
        <v>47</v>
      </c>
      <c r="AK26" t="s">
        <v>47</v>
      </c>
    </row>
    <row r="27" spans="1:37" x14ac:dyDescent="0.2">
      <c r="A27" s="58" t="s">
        <v>8</v>
      </c>
      <c r="B27" s="11">
        <f>[23]Março!$E$5</f>
        <v>60.916666666666664</v>
      </c>
      <c r="C27" s="11">
        <f>[23]Março!$E$6</f>
        <v>62.875</v>
      </c>
      <c r="D27" s="11">
        <f>[23]Março!$E$7</f>
        <v>57.666666666666664</v>
      </c>
      <c r="E27" s="11">
        <f>[23]Março!$E$8</f>
        <v>68.708333333333329</v>
      </c>
      <c r="F27" s="11">
        <f>[23]Março!$E$9</f>
        <v>73.708333333333329</v>
      </c>
      <c r="G27" s="11">
        <f>[23]Março!$E$10</f>
        <v>77.75</v>
      </c>
      <c r="H27" s="11">
        <f>[23]Março!$E$11</f>
        <v>82.583333333333329</v>
      </c>
      <c r="I27" s="11">
        <f>[23]Março!$E$12</f>
        <v>74.19047619047619</v>
      </c>
      <c r="J27" s="11">
        <f>[23]Março!$E$13</f>
        <v>85.166666666666671</v>
      </c>
      <c r="K27" s="11">
        <f>[23]Março!$E$14</f>
        <v>79</v>
      </c>
      <c r="L27" s="11">
        <f>[23]Março!$E$15</f>
        <v>81.416666666666671</v>
      </c>
      <c r="M27" s="11">
        <f>[23]Março!$E$16</f>
        <v>81.833333333333329</v>
      </c>
      <c r="N27" s="11">
        <f>[23]Março!$E$17</f>
        <v>93.285714285714292</v>
      </c>
      <c r="O27" s="11">
        <f>[23]Março!$E$18</f>
        <v>92.75</v>
      </c>
      <c r="P27" s="11">
        <f>[23]Março!$E$19</f>
        <v>78.416666666666671</v>
      </c>
      <c r="Q27" s="11">
        <f>[23]Março!$E$20</f>
        <v>90.13636363636364</v>
      </c>
      <c r="R27" s="11">
        <f>[23]Março!$E$21</f>
        <v>94.368421052631575</v>
      </c>
      <c r="S27" s="11">
        <f>[23]Março!$E$22</f>
        <v>82.230769230769226</v>
      </c>
      <c r="T27" s="11">
        <f>[23]Março!$E$23</f>
        <v>91</v>
      </c>
      <c r="U27" s="11">
        <f>[23]Março!$E$24</f>
        <v>89</v>
      </c>
      <c r="V27" s="11">
        <f>[23]Março!$E$25</f>
        <v>84.826086956521735</v>
      </c>
      <c r="W27" s="11">
        <f>[23]Março!$E$26</f>
        <v>77.25</v>
      </c>
      <c r="X27" s="11">
        <f>[23]Março!$E$27</f>
        <v>74.217391304347828</v>
      </c>
      <c r="Y27" s="11">
        <f>[23]Março!$E$28</f>
        <v>68.304347826086953</v>
      </c>
      <c r="Z27" s="11">
        <f>[23]Março!$E$29</f>
        <v>72.458333333333329</v>
      </c>
      <c r="AA27" s="11">
        <f>[23]Março!$E$30</f>
        <v>66.416666666666671</v>
      </c>
      <c r="AB27" s="11">
        <f>[23]Março!$E$31</f>
        <v>62.958333333333336</v>
      </c>
      <c r="AC27" s="11">
        <f>[23]Março!$E$32</f>
        <v>72.5</v>
      </c>
      <c r="AD27" s="11">
        <f>[23]Março!$E$33</f>
        <v>70.75</v>
      </c>
      <c r="AE27" s="11">
        <f>[23]Março!$E$34</f>
        <v>69.041666666666671</v>
      </c>
      <c r="AF27" s="11">
        <f>[23]Março!$E$35</f>
        <v>73.916666666666671</v>
      </c>
      <c r="AG27" s="90">
        <f t="shared" ref="AG27:AG30" si="7">AVERAGE(B27:AF27)</f>
        <v>77.085254961814343</v>
      </c>
    </row>
    <row r="28" spans="1:37" x14ac:dyDescent="0.2">
      <c r="A28" s="58" t="s">
        <v>9</v>
      </c>
      <c r="B28" s="11">
        <f>[24]Março!$E$5</f>
        <v>68.916666666666671</v>
      </c>
      <c r="C28" s="11">
        <f>[24]Março!$E$6</f>
        <v>64.25</v>
      </c>
      <c r="D28" s="11">
        <f>[24]Março!$E$7</f>
        <v>55</v>
      </c>
      <c r="E28" s="11">
        <f>[24]Março!$E$8</f>
        <v>67.875</v>
      </c>
      <c r="F28" s="11">
        <f>[24]Março!$E$9</f>
        <v>73.833333333333329</v>
      </c>
      <c r="G28" s="11">
        <f>[24]Março!$E$10</f>
        <v>74.458333333333329</v>
      </c>
      <c r="H28" s="11">
        <f>[24]Março!$E$11</f>
        <v>79.833333333333329</v>
      </c>
      <c r="I28" s="11">
        <f>[24]Março!$E$12</f>
        <v>70.833333333333329</v>
      </c>
      <c r="J28" s="11">
        <f>[24]Março!$E$13</f>
        <v>81.5</v>
      </c>
      <c r="K28" s="11">
        <f>[24]Março!$E$14</f>
        <v>75.458333333333329</v>
      </c>
      <c r="L28" s="11">
        <f>[24]Março!$E$15</f>
        <v>73.541666666666671</v>
      </c>
      <c r="M28" s="11">
        <f>[24]Março!$E$16</f>
        <v>77.833333333333329</v>
      </c>
      <c r="N28" s="11">
        <f>[24]Março!$E$17</f>
        <v>87.083333333333329</v>
      </c>
      <c r="O28" s="11">
        <f>[24]Março!$E$18</f>
        <v>87.708333333333329</v>
      </c>
      <c r="P28" s="11">
        <f>[24]Março!$E$19</f>
        <v>87.833333333333329</v>
      </c>
      <c r="Q28" s="11">
        <f>[24]Março!$E$20</f>
        <v>85.625</v>
      </c>
      <c r="R28" s="11">
        <f>[24]Março!$E$21</f>
        <v>88.5</v>
      </c>
      <c r="S28" s="11">
        <f>[24]Março!$E$22</f>
        <v>90.125</v>
      </c>
      <c r="T28" s="11">
        <f>[24]Março!$E$23</f>
        <v>85.75</v>
      </c>
      <c r="U28" s="11">
        <f>[24]Março!$E$24</f>
        <v>93.173913043478265</v>
      </c>
      <c r="V28" s="11">
        <f>[24]Março!$E$25</f>
        <v>83.625</v>
      </c>
      <c r="W28" s="11">
        <f>[24]Março!$E$26</f>
        <v>76.130434782608702</v>
      </c>
      <c r="X28" s="11">
        <f>[24]Março!$E$27</f>
        <v>69</v>
      </c>
      <c r="Y28" s="11">
        <f>[24]Março!$E$28</f>
        <v>60.5</v>
      </c>
      <c r="Z28" s="11">
        <f>[24]Março!$E$29</f>
        <v>54.416666666666664</v>
      </c>
      <c r="AA28" s="11">
        <f>[24]Março!$E$30</f>
        <v>59.041666666666664</v>
      </c>
      <c r="AB28" s="11">
        <f>[24]Março!$E$31</f>
        <v>60.75</v>
      </c>
      <c r="AC28" s="11">
        <f>[24]Março!$E$32</f>
        <v>66.043478260869563</v>
      </c>
      <c r="AD28" s="11">
        <f>[24]Março!$E$33</f>
        <v>65.666666666666671</v>
      </c>
      <c r="AE28" s="11">
        <f>[24]Março!$E$34</f>
        <v>64.833333333333329</v>
      </c>
      <c r="AF28" s="11">
        <f>[24]Março!$E$35</f>
        <v>62.958333333333336</v>
      </c>
      <c r="AG28" s="90">
        <f t="shared" si="7"/>
        <v>73.938639551192153</v>
      </c>
      <c r="AJ28" t="s">
        <v>47</v>
      </c>
    </row>
    <row r="29" spans="1:37" x14ac:dyDescent="0.2">
      <c r="A29" s="58" t="s">
        <v>42</v>
      </c>
      <c r="B29" s="11">
        <f>[25]Março!$E$5</f>
        <v>65</v>
      </c>
      <c r="C29" s="11">
        <f>[25]Março!$E$6</f>
        <v>72.708333333333329</v>
      </c>
      <c r="D29" s="11">
        <f>[25]Março!$E$7</f>
        <v>62.80952380952381</v>
      </c>
      <c r="E29" s="11">
        <f>[25]Março!$E$8</f>
        <v>68.958333333333329</v>
      </c>
      <c r="F29" s="11">
        <f>[25]Março!$E$9</f>
        <v>72.791666666666671</v>
      </c>
      <c r="G29" s="11">
        <f>[25]Março!$E$10</f>
        <v>72.25</v>
      </c>
      <c r="H29" s="11">
        <f>[25]Março!$E$11</f>
        <v>70.818181818181813</v>
      </c>
      <c r="I29" s="11">
        <f>[25]Março!$E$12</f>
        <v>65.041666666666671</v>
      </c>
      <c r="J29" s="11">
        <f>[25]Março!$E$13</f>
        <v>79.125</v>
      </c>
      <c r="K29" s="11">
        <f>[25]Março!$E$14</f>
        <v>78.8125</v>
      </c>
      <c r="L29" s="11">
        <f>[25]Março!$E$15</f>
        <v>76.25</v>
      </c>
      <c r="M29" s="11">
        <f>[25]Março!$E$16</f>
        <v>74.714285714285708</v>
      </c>
      <c r="N29" s="11">
        <f>[25]Março!$E$17</f>
        <v>81.266666666666666</v>
      </c>
      <c r="O29" s="11">
        <f>[25]Março!$E$18</f>
        <v>79.599999999999994</v>
      </c>
      <c r="P29" s="11">
        <f>[25]Março!$E$19</f>
        <v>79.625</v>
      </c>
      <c r="Q29" s="11">
        <f>[25]Março!$E$20</f>
        <v>88.8</v>
      </c>
      <c r="R29" s="11">
        <f>[25]Março!$E$21</f>
        <v>76.166666666666671</v>
      </c>
      <c r="S29" s="11">
        <f>[25]Março!$E$22</f>
        <v>90.92307692307692</v>
      </c>
      <c r="T29" s="11">
        <f>[25]Março!$E$23</f>
        <v>81.714285714285708</v>
      </c>
      <c r="U29" s="11">
        <f>[25]Março!$E$24</f>
        <v>87</v>
      </c>
      <c r="V29" s="11">
        <f>[25]Março!$E$25</f>
        <v>67.692307692307693</v>
      </c>
      <c r="W29" s="11">
        <f>[25]Março!$E$26</f>
        <v>67</v>
      </c>
      <c r="X29" s="11">
        <f>[25]Março!$E$27</f>
        <v>66</v>
      </c>
      <c r="Y29" s="11">
        <f>[25]Março!$E$28</f>
        <v>61.55</v>
      </c>
      <c r="Z29" s="11">
        <f>[25]Março!$E$29</f>
        <v>55.833333333333336</v>
      </c>
      <c r="AA29" s="11">
        <f>[25]Março!$E$30</f>
        <v>64.958333333333329</v>
      </c>
      <c r="AB29" s="11">
        <f>[25]Março!$E$31</f>
        <v>58.25</v>
      </c>
      <c r="AC29" s="11">
        <f>[25]Março!$E$32</f>
        <v>68.125</v>
      </c>
      <c r="AD29" s="11">
        <f>[25]Março!$E$33</f>
        <v>70.695652173913047</v>
      </c>
      <c r="AE29" s="11">
        <f>[25]Março!$E$34</f>
        <v>64.291666666666671</v>
      </c>
      <c r="AF29" s="11">
        <f>[25]Março!$E$35</f>
        <v>68.458333333333329</v>
      </c>
      <c r="AG29" s="90">
        <f t="shared" si="7"/>
        <v>72.168703672437886</v>
      </c>
      <c r="AK29" t="s">
        <v>47</v>
      </c>
    </row>
    <row r="30" spans="1:37" x14ac:dyDescent="0.2">
      <c r="A30" s="58" t="s">
        <v>10</v>
      </c>
      <c r="B30" s="11">
        <f>[26]Março!$E$5</f>
        <v>63.833333333333336</v>
      </c>
      <c r="C30" s="11">
        <f>[26]Março!$E$6</f>
        <v>62.166666666666664</v>
      </c>
      <c r="D30" s="11">
        <f>[26]Março!$E$7</f>
        <v>56.75</v>
      </c>
      <c r="E30" s="11">
        <f>[26]Março!$E$8</f>
        <v>62.916666666666664</v>
      </c>
      <c r="F30" s="11">
        <f>[26]Março!$E$9</f>
        <v>74.125</v>
      </c>
      <c r="G30" s="11">
        <f>[26]Março!$E$10</f>
        <v>72.208333333333329</v>
      </c>
      <c r="H30" s="11">
        <f>[26]Março!$E$11</f>
        <v>74.666666666666671</v>
      </c>
      <c r="I30" s="11">
        <f>[26]Março!$E$12</f>
        <v>71</v>
      </c>
      <c r="J30" s="11">
        <f>[26]Março!$E$13</f>
        <v>76.333333333333329</v>
      </c>
      <c r="K30" s="11">
        <f>[26]Março!$E$14</f>
        <v>83.458333333333329</v>
      </c>
      <c r="L30" s="11">
        <f>[26]Março!$E$15</f>
        <v>81.375</v>
      </c>
      <c r="M30" s="11">
        <f>[26]Março!$E$16</f>
        <v>84.416666666666671</v>
      </c>
      <c r="N30" s="11">
        <f>[26]Março!$E$17</f>
        <v>88.958333333333329</v>
      </c>
      <c r="O30" s="11">
        <f>[26]Março!$E$18</f>
        <v>90.458333333333329</v>
      </c>
      <c r="P30" s="11">
        <f>[26]Março!$E$19</f>
        <v>87.375</v>
      </c>
      <c r="Q30" s="11">
        <f>[26]Março!$E$20</f>
        <v>93.25</v>
      </c>
      <c r="R30" s="11">
        <f>[26]Março!$E$21</f>
        <v>94.291666666666671</v>
      </c>
      <c r="S30" s="11">
        <f>[26]Março!$E$22</f>
        <v>90.083333333333329</v>
      </c>
      <c r="T30" s="11">
        <f>[26]Março!$E$23</f>
        <v>92.791666666666671</v>
      </c>
      <c r="U30" s="11">
        <f>[26]Março!$E$24</f>
        <v>95.125</v>
      </c>
      <c r="V30" s="11">
        <f>[26]Março!$E$25</f>
        <v>87.291666666666671</v>
      </c>
      <c r="W30" s="11">
        <f>[26]Março!$E$26</f>
        <v>77.708333333333329</v>
      </c>
      <c r="X30" s="11">
        <f>[26]Março!$E$27</f>
        <v>73.583333333333329</v>
      </c>
      <c r="Y30" s="11">
        <f>[26]Março!$E$28</f>
        <v>67.083333333333329</v>
      </c>
      <c r="Z30" s="11">
        <f>[26]Março!$E$29</f>
        <v>68.166666666666671</v>
      </c>
      <c r="AA30" s="11">
        <f>[26]Março!$E$30</f>
        <v>66.083333333333329</v>
      </c>
      <c r="AB30" s="11">
        <f>[26]Março!$E$31</f>
        <v>59.416666666666664</v>
      </c>
      <c r="AC30" s="11">
        <f>[26]Março!$E$32</f>
        <v>70.166666666666671</v>
      </c>
      <c r="AD30" s="11">
        <f>[26]Março!$E$33</f>
        <v>67.375</v>
      </c>
      <c r="AE30" s="11">
        <f>[26]Março!$E$34</f>
        <v>67.416666666666671</v>
      </c>
      <c r="AF30" s="11">
        <f>[26]Março!$E$35</f>
        <v>68.083333333333329</v>
      </c>
      <c r="AG30" s="90">
        <f t="shared" si="7"/>
        <v>76.385752688172033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[27]Março!$E$5</f>
        <v>60.913043478260867</v>
      </c>
      <c r="C31" s="11">
        <f>[27]Março!$E$6</f>
        <v>65.61904761904762</v>
      </c>
      <c r="D31" s="11">
        <f>[27]Março!$E$7</f>
        <v>55</v>
      </c>
      <c r="E31" s="11">
        <f>[27]Março!$E$8</f>
        <v>71.611111111111114</v>
      </c>
      <c r="F31" s="11">
        <f>[27]Março!$E$9</f>
        <v>74.652173913043484</v>
      </c>
      <c r="G31" s="11">
        <f>[27]Março!$E$10</f>
        <v>77.954545454545453</v>
      </c>
      <c r="H31" s="11">
        <f>[27]Março!$E$11</f>
        <v>75.478260869565219</v>
      </c>
      <c r="I31" s="11">
        <f>[27]Março!$E$12</f>
        <v>79.736842105263165</v>
      </c>
      <c r="J31" s="11">
        <f>[27]Março!$E$13</f>
        <v>74.666666666666671</v>
      </c>
      <c r="K31" s="11">
        <f>[27]Março!$E$14</f>
        <v>84.875</v>
      </c>
      <c r="L31" s="11">
        <f>[27]Março!$E$15</f>
        <v>85.916666666666671</v>
      </c>
      <c r="M31" s="11">
        <f>[27]Março!$E$16</f>
        <v>91.333333333333329</v>
      </c>
      <c r="N31" s="11">
        <f>[27]Março!$E$17</f>
        <v>90.25</v>
      </c>
      <c r="O31" s="11">
        <f>[27]Março!$E$18</f>
        <v>87.041666666666671</v>
      </c>
      <c r="P31" s="11">
        <f>[27]Março!$E$19</f>
        <v>89.25</v>
      </c>
      <c r="Q31" s="11">
        <f>[27]Março!$E$20</f>
        <v>95.291666666666671</v>
      </c>
      <c r="R31" s="11">
        <f>[27]Março!$E$21</f>
        <v>94.541666666666671</v>
      </c>
      <c r="S31" s="11">
        <f>[27]Março!$E$22</f>
        <v>93.25</v>
      </c>
      <c r="T31" s="11">
        <f>[27]Março!$E$23</f>
        <v>93.583333333333329</v>
      </c>
      <c r="U31" s="11">
        <f>[27]Março!$E$24</f>
        <v>94.666666666666671</v>
      </c>
      <c r="V31" s="11">
        <f>[27]Março!$E$25</f>
        <v>86.041666666666671</v>
      </c>
      <c r="W31" s="11">
        <f>[27]Março!$E$26</f>
        <v>79.958333333333329</v>
      </c>
      <c r="X31" s="11">
        <f>[27]Março!$E$27</f>
        <v>74.916666666666671</v>
      </c>
      <c r="Y31" s="11">
        <f>[27]Março!$E$28</f>
        <v>69.833333333333329</v>
      </c>
      <c r="Z31" s="11">
        <f>[27]Março!$E$29</f>
        <v>70.083333333333329</v>
      </c>
      <c r="AA31" s="11">
        <f>[27]Março!$E$30</f>
        <v>68.25</v>
      </c>
      <c r="AB31" s="11">
        <f>[27]Março!$E$31</f>
        <v>59.666666666666664</v>
      </c>
      <c r="AC31" s="11">
        <f>[27]Março!$E$32</f>
        <v>72.041666666666671</v>
      </c>
      <c r="AD31" s="11">
        <f>[27]Março!$E$33</f>
        <v>71.5</v>
      </c>
      <c r="AE31" s="11">
        <f>[27]Março!$E$34</f>
        <v>72.55</v>
      </c>
      <c r="AF31" s="11">
        <f>[27]Março!$E$35</f>
        <v>72.166666666666671</v>
      </c>
      <c r="AG31" s="90" t="s">
        <v>226</v>
      </c>
      <c r="AH31" s="12" t="s">
        <v>47</v>
      </c>
      <c r="AJ31" t="s">
        <v>47</v>
      </c>
    </row>
    <row r="32" spans="1:37" x14ac:dyDescent="0.2">
      <c r="A32" s="58" t="s">
        <v>11</v>
      </c>
      <c r="B32" s="11">
        <f>[28]Março!$E$5</f>
        <v>65.25</v>
      </c>
      <c r="C32" s="11">
        <f>[28]Março!$E$6</f>
        <v>65.333333333333329</v>
      </c>
      <c r="D32" s="11">
        <f>[28]Março!$E$7</f>
        <v>58.25</v>
      </c>
      <c r="E32" s="11">
        <f>[28]Março!$E$8</f>
        <v>65.666666666666671</v>
      </c>
      <c r="F32" s="11">
        <f>[28]Março!$E$9</f>
        <v>79.25</v>
      </c>
      <c r="G32" s="11">
        <f>[28]Março!$E$10</f>
        <v>81.333333333333329</v>
      </c>
      <c r="H32" s="11">
        <f>[28]Março!$E$11</f>
        <v>77.291666666666671</v>
      </c>
      <c r="I32" s="11">
        <f>[28]Março!$E$12</f>
        <v>72.25</v>
      </c>
      <c r="J32" s="11">
        <f>[28]Março!$E$13</f>
        <v>70.916666666666671</v>
      </c>
      <c r="K32" s="11">
        <f>[28]Março!$E$14</f>
        <v>71.833333333333329</v>
      </c>
      <c r="L32" s="11">
        <f>[28]Março!$E$15</f>
        <v>81.833333333333329</v>
      </c>
      <c r="M32" s="11">
        <f>[28]Março!$E$16</f>
        <v>86.958333333333329</v>
      </c>
      <c r="N32" s="11">
        <f>[28]Março!$E$17</f>
        <v>86.833333333333329</v>
      </c>
      <c r="O32" s="11">
        <f>[28]Março!$E$18</f>
        <v>84.083333333333329</v>
      </c>
      <c r="P32" s="11">
        <f>[28]Março!$E$19</f>
        <v>87.375</v>
      </c>
      <c r="Q32" s="11">
        <f>[28]Março!$E$20</f>
        <v>87.166666666666671</v>
      </c>
      <c r="R32" s="11">
        <f>[28]Março!$E$21</f>
        <v>86.166666666666671</v>
      </c>
      <c r="S32" s="11">
        <f>[28]Março!$E$22</f>
        <v>91.458333333333329</v>
      </c>
      <c r="T32" s="11">
        <f>[28]Março!$E$23</f>
        <v>88.916666666666671</v>
      </c>
      <c r="U32" s="11">
        <f>[28]Março!$E$24</f>
        <v>93.208333333333329</v>
      </c>
      <c r="V32" s="11">
        <f>[28]Março!$E$25</f>
        <v>81.416666666666671</v>
      </c>
      <c r="W32" s="11">
        <f>[28]Março!$E$26</f>
        <v>76</v>
      </c>
      <c r="X32" s="11">
        <f>[28]Março!$E$27</f>
        <v>73.083333333333329</v>
      </c>
      <c r="Y32" s="11">
        <f>[28]Março!$E$28</f>
        <v>68.125</v>
      </c>
      <c r="Z32" s="11">
        <f>[28]Março!$E$29</f>
        <v>65.291666666666671</v>
      </c>
      <c r="AA32" s="11">
        <f>[28]Março!$E$30</f>
        <v>64</v>
      </c>
      <c r="AB32" s="11">
        <f>[28]Março!$E$31</f>
        <v>55.625</v>
      </c>
      <c r="AC32" s="11">
        <f>[28]Março!$E$32</f>
        <v>65.583333333333329</v>
      </c>
      <c r="AD32" s="11">
        <f>[28]Março!$E$33</f>
        <v>69.916666666666671</v>
      </c>
      <c r="AE32" s="11">
        <f>[28]Março!$E$34</f>
        <v>67.125</v>
      </c>
      <c r="AF32" s="11">
        <f>[28]Março!$E$35</f>
        <v>69.291666666666671</v>
      </c>
      <c r="AG32" s="90">
        <f t="shared" ref="AG32:AG35" si="8">AVERAGE(B32:AF32)</f>
        <v>75.381720430107535</v>
      </c>
      <c r="AK32" t="s">
        <v>47</v>
      </c>
    </row>
    <row r="33" spans="1:38" s="5" customFormat="1" x14ac:dyDescent="0.2">
      <c r="A33" s="58" t="s">
        <v>12</v>
      </c>
      <c r="B33" s="11">
        <f>[29]Março!$E$5</f>
        <v>73.521739130434781</v>
      </c>
      <c r="C33" s="11">
        <f>[29]Março!$E$6</f>
        <v>77.416666666666671</v>
      </c>
      <c r="D33" s="11">
        <f>[29]Março!$E$7</f>
        <v>74.869565217391298</v>
      </c>
      <c r="E33" s="11">
        <f>[29]Março!$E$8</f>
        <v>73.666666666666671</v>
      </c>
      <c r="F33" s="11">
        <f>[29]Março!$E$9</f>
        <v>74.375</v>
      </c>
      <c r="G33" s="11">
        <f>[29]Março!$E$10</f>
        <v>79.708333333333329</v>
      </c>
      <c r="H33" s="11">
        <f>[29]Março!$E$11</f>
        <v>76.291666666666671</v>
      </c>
      <c r="I33" s="11">
        <f>[29]Março!$E$12</f>
        <v>69.916666666666671</v>
      </c>
      <c r="J33" s="11">
        <f>[29]Março!$E$13</f>
        <v>87.791666666666671</v>
      </c>
      <c r="K33" s="11">
        <f>[29]Março!$E$14</f>
        <v>81.25</v>
      </c>
      <c r="L33" s="11">
        <f>[29]Março!$E$15</f>
        <v>77.458333333333329</v>
      </c>
      <c r="M33" s="11">
        <f>[29]Março!$E$16</f>
        <v>80.708333333333329</v>
      </c>
      <c r="N33" s="11">
        <f>[29]Março!$E$17</f>
        <v>83.416666666666671</v>
      </c>
      <c r="O33" s="11">
        <f>[29]Março!$E$18</f>
        <v>81.666666666666671</v>
      </c>
      <c r="P33" s="11">
        <f>[29]Março!$E$19</f>
        <v>87.916666666666671</v>
      </c>
      <c r="Q33" s="11">
        <f>[29]Março!$E$20</f>
        <v>80.875</v>
      </c>
      <c r="R33" s="11">
        <f>[29]Março!$E$21</f>
        <v>82.826086956521735</v>
      </c>
      <c r="S33" s="11">
        <f>[29]Março!$E$22</f>
        <v>90.173913043478265</v>
      </c>
      <c r="T33" s="11">
        <f>[29]Março!$E$23</f>
        <v>84.739130434782609</v>
      </c>
      <c r="U33" s="11">
        <f>[29]Março!$E$24</f>
        <v>88.041666666666671</v>
      </c>
      <c r="V33" s="11">
        <f>[29]Março!$E$25</f>
        <v>79.458333333333329</v>
      </c>
      <c r="W33" s="11">
        <f>[29]Março!$E$26</f>
        <v>74.291666666666671</v>
      </c>
      <c r="X33" s="11">
        <f>[29]Março!$E$27</f>
        <v>71.208333333333329</v>
      </c>
      <c r="Y33" s="11">
        <f>[29]Março!$E$28</f>
        <v>69.666666666666671</v>
      </c>
      <c r="Z33" s="11">
        <f>[29]Março!$E$29</f>
        <v>68.333333333333329</v>
      </c>
      <c r="AA33" s="11">
        <f>[29]Março!$E$30</f>
        <v>67.125</v>
      </c>
      <c r="AB33" s="11">
        <f>[29]Março!$E$31</f>
        <v>62.125</v>
      </c>
      <c r="AC33" s="11">
        <f>[29]Março!$E$32</f>
        <v>67.166666666666671</v>
      </c>
      <c r="AD33" s="11">
        <f>[29]Março!$E$33</f>
        <v>71.833333333333329</v>
      </c>
      <c r="AE33" s="11">
        <f>[29]Março!$E$34</f>
        <v>71</v>
      </c>
      <c r="AF33" s="11">
        <f>[29]Março!$E$35</f>
        <v>73.041666666666671</v>
      </c>
      <c r="AG33" s="90">
        <f t="shared" si="8"/>
        <v>76.834852734922862</v>
      </c>
    </row>
    <row r="34" spans="1:38" x14ac:dyDescent="0.2">
      <c r="A34" s="58" t="s">
        <v>13</v>
      </c>
      <c r="B34" s="11">
        <f>[30]Março!$E$5</f>
        <v>82.625</v>
      </c>
      <c r="C34" s="11">
        <f>[30]Março!$E$6</f>
        <v>85.25</v>
      </c>
      <c r="D34" s="11">
        <f>[30]Março!$E$7</f>
        <v>78.833333333333329</v>
      </c>
      <c r="E34" s="11">
        <f>[30]Março!$E$8</f>
        <v>78.208333333333329</v>
      </c>
      <c r="F34" s="11">
        <f>[30]Março!$E$9</f>
        <v>78.041666666666671</v>
      </c>
      <c r="G34" s="11">
        <f>[30]Março!$E$10</f>
        <v>78.875</v>
      </c>
      <c r="H34" s="11">
        <f>[30]Março!$E$11</f>
        <v>74.5</v>
      </c>
      <c r="I34" s="11">
        <f>[30]Março!$E$12</f>
        <v>71</v>
      </c>
      <c r="J34" s="11">
        <f>[30]Março!$E$13</f>
        <v>86.666666666666671</v>
      </c>
      <c r="K34" s="11">
        <f>[30]Março!$E$14</f>
        <v>83.583333333333329</v>
      </c>
      <c r="L34" s="11">
        <f>[30]Março!$E$15</f>
        <v>79.416666666666671</v>
      </c>
      <c r="M34" s="11">
        <f>[30]Março!$E$16</f>
        <v>85.583333333333329</v>
      </c>
      <c r="N34" s="11">
        <f>[30]Março!$E$17</f>
        <v>80.5</v>
      </c>
      <c r="O34" s="11">
        <f>[30]Março!$E$18</f>
        <v>85</v>
      </c>
      <c r="P34" s="11">
        <f>[30]Março!$E$19</f>
        <v>88.916666666666671</v>
      </c>
      <c r="Q34" s="11">
        <f>[30]Março!$E$20</f>
        <v>84.083333333333329</v>
      </c>
      <c r="R34" s="11">
        <f>[30]Março!$E$21</f>
        <v>79.25</v>
      </c>
      <c r="S34" s="11">
        <f>[30]Março!$E$22</f>
        <v>79.375</v>
      </c>
      <c r="T34" s="11">
        <f>[30]Março!$E$23</f>
        <v>79.375</v>
      </c>
      <c r="U34" s="11">
        <f>[30]Março!$E$24</f>
        <v>85.75</v>
      </c>
      <c r="V34" s="11">
        <f>[30]Março!$E$25</f>
        <v>81.041666666666671</v>
      </c>
      <c r="W34" s="11">
        <f>[30]Março!$E$26</f>
        <v>82.041666666666671</v>
      </c>
      <c r="X34" s="11">
        <f>[30]Março!$E$27</f>
        <v>77.416666666666671</v>
      </c>
      <c r="Y34" s="11">
        <f>[30]Março!$E$28</f>
        <v>75.541666666666671</v>
      </c>
      <c r="Z34" s="11">
        <f>[30]Março!$E$29</f>
        <v>73.083333333333329</v>
      </c>
      <c r="AA34" s="11">
        <f>[30]Março!$E$30</f>
        <v>72.208333333333329</v>
      </c>
      <c r="AB34" s="11">
        <f>[30]Março!$E$31</f>
        <v>68.61904761904762</v>
      </c>
      <c r="AC34" s="11">
        <f>[30]Março!$E$32</f>
        <v>72.941176470588232</v>
      </c>
      <c r="AD34" s="11">
        <f>[30]Março!$E$33</f>
        <v>73.8125</v>
      </c>
      <c r="AE34" s="11">
        <f>[30]Março!$E$34</f>
        <v>77.470588235294116</v>
      </c>
      <c r="AF34" s="11">
        <f>[30]Março!$E$35</f>
        <v>73.277777777777771</v>
      </c>
      <c r="AG34" s="90">
        <f t="shared" si="8"/>
        <v>79.106056669979836</v>
      </c>
      <c r="AJ34" t="s">
        <v>47</v>
      </c>
    </row>
    <row r="35" spans="1:38" x14ac:dyDescent="0.2">
      <c r="A35" s="58" t="s">
        <v>173</v>
      </c>
      <c r="B35" s="11">
        <f>[31]Março!$E$5</f>
        <v>80.916666666666671</v>
      </c>
      <c r="C35" s="11">
        <f>[31]Março!$E$6</f>
        <v>70.791666666666671</v>
      </c>
      <c r="D35" s="11">
        <f>[31]Março!$E$7</f>
        <v>64.375</v>
      </c>
      <c r="E35" s="11">
        <f>[31]Março!$E$8</f>
        <v>70.333333333333329</v>
      </c>
      <c r="F35" s="11">
        <f>[31]Março!$E$9</f>
        <v>74.583333333333329</v>
      </c>
      <c r="G35" s="11">
        <f>[31]Março!$E$10</f>
        <v>78.166666666666671</v>
      </c>
      <c r="H35" s="11">
        <f>[31]Março!$E$11</f>
        <v>77.791666666666671</v>
      </c>
      <c r="I35" s="11">
        <f>[31]Março!$E$12</f>
        <v>76.166666666666671</v>
      </c>
      <c r="J35" s="11">
        <f>[31]Março!$E$13</f>
        <v>79</v>
      </c>
      <c r="K35" s="11">
        <f>[31]Março!$E$14</f>
        <v>80.041666666666671</v>
      </c>
      <c r="L35" s="11">
        <f>[31]Março!$E$15</f>
        <v>77.958333333333329</v>
      </c>
      <c r="M35" s="11">
        <f>[31]Março!$E$16</f>
        <v>82.958333333333329</v>
      </c>
      <c r="N35" s="11">
        <f>[31]Março!$E$17</f>
        <v>84.875</v>
      </c>
      <c r="O35" s="11">
        <f>[31]Março!$E$18</f>
        <v>84.875</v>
      </c>
      <c r="P35" s="11">
        <f>[31]Março!$E$19</f>
        <v>87.291666666666671</v>
      </c>
      <c r="Q35" s="11">
        <f>[31]Março!$E$20</f>
        <v>85.913043478260875</v>
      </c>
      <c r="R35" s="11">
        <f>[31]Março!$E$21</f>
        <v>84.625</v>
      </c>
      <c r="S35" s="11">
        <f>[31]Março!$E$22</f>
        <v>85.916666666666671</v>
      </c>
      <c r="T35" s="11">
        <f>[31]Março!$E$23</f>
        <v>83.782608695652172</v>
      </c>
      <c r="U35" s="11">
        <f>[31]Março!$E$24</f>
        <v>85.727272727272734</v>
      </c>
      <c r="V35" s="11">
        <f>[31]Março!$E$25</f>
        <v>86.86363636363636</v>
      </c>
      <c r="W35" s="11">
        <f>[31]Março!$E$26</f>
        <v>79.909090909090907</v>
      </c>
      <c r="X35" s="11">
        <f>[31]Março!$E$27</f>
        <v>70.900000000000006</v>
      </c>
      <c r="Y35" s="11">
        <f>[31]Março!$E$28</f>
        <v>66.94736842105263</v>
      </c>
      <c r="Z35" s="11">
        <f>[31]Março!$E$29</f>
        <v>62.555555555555557</v>
      </c>
      <c r="AA35" s="11">
        <f>[31]Março!$E$30</f>
        <v>69.555555555555557</v>
      </c>
      <c r="AB35" s="11">
        <f>[31]Março!$E$31</f>
        <v>68.588235294117652</v>
      </c>
      <c r="AC35" s="11">
        <f>[31]Março!$E$32</f>
        <v>67.1875</v>
      </c>
      <c r="AD35" s="11">
        <f>[31]Março!$E$33</f>
        <v>66.411764705882348</v>
      </c>
      <c r="AE35" s="11">
        <f>[31]Março!$E$34</f>
        <v>64.9375</v>
      </c>
      <c r="AF35" s="11">
        <f>[31]Março!$E$35</f>
        <v>65.6875</v>
      </c>
      <c r="AG35" s="90">
        <f t="shared" si="8"/>
        <v>76.310751560411106</v>
      </c>
      <c r="AK35" t="s">
        <v>47</v>
      </c>
    </row>
    <row r="36" spans="1:38" x14ac:dyDescent="0.2">
      <c r="A36" s="58" t="s">
        <v>144</v>
      </c>
      <c r="B36" s="11" t="str">
        <f>[32]Março!$E$5</f>
        <v>*</v>
      </c>
      <c r="C36" s="11" t="str">
        <f>[32]Março!$E$6</f>
        <v>*</v>
      </c>
      <c r="D36" s="11" t="str">
        <f>[32]Março!$E$7</f>
        <v>*</v>
      </c>
      <c r="E36" s="11" t="str">
        <f>[32]Março!$E$8</f>
        <v>*</v>
      </c>
      <c r="F36" s="11" t="str">
        <f>[32]Março!$E$9</f>
        <v>*</v>
      </c>
      <c r="G36" s="11" t="str">
        <f>[32]Março!$E$10</f>
        <v>*</v>
      </c>
      <c r="H36" s="11" t="str">
        <f>[32]Março!$E$11</f>
        <v>*</v>
      </c>
      <c r="I36" s="11" t="str">
        <f>[32]Março!$E$12</f>
        <v>*</v>
      </c>
      <c r="J36" s="11" t="str">
        <f>[32]Março!$E$13</f>
        <v>*</v>
      </c>
      <c r="K36" s="11" t="str">
        <f>[32]Março!$E$14</f>
        <v>*</v>
      </c>
      <c r="L36" s="11" t="str">
        <f>[32]Março!$E$15</f>
        <v>*</v>
      </c>
      <c r="M36" s="11" t="str">
        <f>[32]Março!$E$16</f>
        <v>*</v>
      </c>
      <c r="N36" s="11" t="str">
        <f>[32]Março!$E$17</f>
        <v>*</v>
      </c>
      <c r="O36" s="11" t="str">
        <f>[32]Março!$E$18</f>
        <v>*</v>
      </c>
      <c r="P36" s="11" t="str">
        <f>[32]Março!$E$19</f>
        <v>*</v>
      </c>
      <c r="Q36" s="11" t="str">
        <f>[32]Março!$E$20</f>
        <v>*</v>
      </c>
      <c r="R36" s="11" t="str">
        <f>[32]Março!$E$21</f>
        <v>*</v>
      </c>
      <c r="S36" s="11" t="str">
        <f>[32]Março!$E$22</f>
        <v>*</v>
      </c>
      <c r="T36" s="11" t="str">
        <f>[32]Março!$E$23</f>
        <v>*</v>
      </c>
      <c r="U36" s="11" t="str">
        <f>[32]Março!$E$24</f>
        <v>*</v>
      </c>
      <c r="V36" s="11" t="str">
        <f>[32]Março!$E$25</f>
        <v>*</v>
      </c>
      <c r="W36" s="11" t="str">
        <f>[32]Março!$E$26</f>
        <v>*</v>
      </c>
      <c r="X36" s="11" t="str">
        <f>[32]Março!$E$27</f>
        <v>*</v>
      </c>
      <c r="Y36" s="11" t="str">
        <f>[32]Março!$E$28</f>
        <v>*</v>
      </c>
      <c r="Z36" s="11" t="str">
        <f>[32]Março!$E$29</f>
        <v>*</v>
      </c>
      <c r="AA36" s="11" t="str">
        <f>[32]Março!$E$30</f>
        <v>*</v>
      </c>
      <c r="AB36" s="11" t="str">
        <f>[32]Março!$E$31</f>
        <v>*</v>
      </c>
      <c r="AC36" s="11" t="str">
        <f>[32]Março!$E$32</f>
        <v>*</v>
      </c>
      <c r="AD36" s="11" t="str">
        <f>[32]Março!$E$33</f>
        <v>*</v>
      </c>
      <c r="AE36" s="11" t="str">
        <f>[32]Março!$E$34</f>
        <v>*</v>
      </c>
      <c r="AF36" s="11" t="str">
        <f>[32]Março!$E$35</f>
        <v>*</v>
      </c>
      <c r="AG36" s="90" t="s">
        <v>226</v>
      </c>
      <c r="AK36" t="s">
        <v>47</v>
      </c>
    </row>
    <row r="37" spans="1:38" x14ac:dyDescent="0.2">
      <c r="A37" s="58" t="s">
        <v>14</v>
      </c>
      <c r="B37" s="11">
        <f>[33]Março!$E$5</f>
        <v>68</v>
      </c>
      <c r="C37" s="11" t="str">
        <f>[33]Março!$E$6</f>
        <v>*</v>
      </c>
      <c r="D37" s="11">
        <f>[33]Março!$E$7</f>
        <v>73.5</v>
      </c>
      <c r="E37" s="11">
        <f>[33]Março!$E$8</f>
        <v>70.625</v>
      </c>
      <c r="F37" s="11">
        <f>[33]Março!$E$9</f>
        <v>60.083333333333336</v>
      </c>
      <c r="G37" s="11">
        <f>[33]Março!$E$10</f>
        <v>56.083333333333336</v>
      </c>
      <c r="H37" s="11">
        <f>[33]Março!$E$11</f>
        <v>67.526315789473685</v>
      </c>
      <c r="I37" s="11">
        <f>[33]Março!$E$12</f>
        <v>62.352941176470587</v>
      </c>
      <c r="J37" s="11">
        <f>[33]Março!$E$13</f>
        <v>75.10526315789474</v>
      </c>
      <c r="K37" s="11">
        <f>[33]Março!$E$14</f>
        <v>75.521739130434781</v>
      </c>
      <c r="L37" s="11">
        <f>[33]Março!$E$15</f>
        <v>69.875</v>
      </c>
      <c r="M37" s="11">
        <f>[33]Março!$E$16</f>
        <v>71.291666666666671</v>
      </c>
      <c r="N37" s="11">
        <f>[33]Março!$E$17</f>
        <v>75.208333333333329</v>
      </c>
      <c r="O37" s="11">
        <f>[33]Março!$E$18</f>
        <v>76.583333333333329</v>
      </c>
      <c r="P37" s="11">
        <f>[33]Março!$E$19</f>
        <v>79.416666666666671</v>
      </c>
      <c r="Q37" s="11">
        <f>[33]Março!$E$20</f>
        <v>79.25</v>
      </c>
      <c r="R37" s="11">
        <f>[33]Março!$E$21</f>
        <v>74.083333333333329</v>
      </c>
      <c r="S37" s="11">
        <f>[33]Março!$E$22</f>
        <v>80.041666666666671</v>
      </c>
      <c r="T37" s="11">
        <f>[33]Março!$E$23</f>
        <v>72.055555555555557</v>
      </c>
      <c r="U37" s="11">
        <f>[33]Março!$E$24</f>
        <v>83.904761904761898</v>
      </c>
      <c r="V37" s="11">
        <f>[33]Março!$E$25</f>
        <v>75.083333333333329</v>
      </c>
      <c r="W37" s="11">
        <f>[33]Março!$E$26</f>
        <v>76.466666666666669</v>
      </c>
      <c r="X37" s="11">
        <f>[33]Março!$E$27</f>
        <v>68.9375</v>
      </c>
      <c r="Y37" s="11">
        <f>[33]Março!$E$28</f>
        <v>63.125</v>
      </c>
      <c r="Z37" s="11">
        <f>[33]Março!$E$29</f>
        <v>68.681818181818187</v>
      </c>
      <c r="AA37" s="11">
        <f>[33]Março!$E$30</f>
        <v>66.909090909090907</v>
      </c>
      <c r="AB37" s="11">
        <f>[33]Março!$E$31</f>
        <v>71.75</v>
      </c>
      <c r="AC37" s="11">
        <f>[33]Março!$E$32</f>
        <v>74.583333333333329</v>
      </c>
      <c r="AD37" s="11">
        <f>[33]Março!$E$33</f>
        <v>70.083333333333329</v>
      </c>
      <c r="AE37" s="11">
        <f>[33]Março!$E$34</f>
        <v>64.333333333333329</v>
      </c>
      <c r="AF37" s="11">
        <f>[33]Março!$E$35</f>
        <v>65.625</v>
      </c>
      <c r="AG37" s="90">
        <f t="shared" ref="AG37:AG38" si="9">AVERAGE(B37:AF37)</f>
        <v>71.202888415738911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[34]Março!$E$5</f>
        <v>89.294117647058826</v>
      </c>
      <c r="C38" s="11">
        <f>[34]Março!$E$6</f>
        <v>89.333333333333329</v>
      </c>
      <c r="D38" s="11">
        <f>[34]Março!$E$7</f>
        <v>88.785714285714292</v>
      </c>
      <c r="E38" s="11">
        <f>[34]Março!$E$8</f>
        <v>86.533333333333331</v>
      </c>
      <c r="F38" s="11">
        <f>[34]Março!$E$9</f>
        <v>84.89473684210526</v>
      </c>
      <c r="G38" s="11">
        <f>[34]Março!$E$10</f>
        <v>88.666666666666671</v>
      </c>
      <c r="H38" s="11">
        <f>[34]Março!$E$11</f>
        <v>87.5625</v>
      </c>
      <c r="I38" s="11">
        <f>[34]Março!$E$12</f>
        <v>86.357142857142861</v>
      </c>
      <c r="J38" s="11">
        <f>[34]Março!$E$13</f>
        <v>87.82352941176471</v>
      </c>
      <c r="K38" s="11">
        <f>[34]Março!$E$14</f>
        <v>88.266666666666666</v>
      </c>
      <c r="L38" s="11">
        <f>[34]Março!$E$15</f>
        <v>87.5</v>
      </c>
      <c r="M38" s="11">
        <f>[34]Março!$E$16</f>
        <v>83.84615384615384</v>
      </c>
      <c r="N38" s="11">
        <f>[34]Março!$E$17</f>
        <v>86.882352941176464</v>
      </c>
      <c r="O38" s="11">
        <f>[34]Março!$E$18</f>
        <v>89.1875</v>
      </c>
      <c r="P38" s="11">
        <f>[34]Março!$E$19</f>
        <v>88.333333333333329</v>
      </c>
      <c r="Q38" s="11">
        <f>[34]Março!$E$20</f>
        <v>89.833333333333329</v>
      </c>
      <c r="R38" s="11">
        <f>[34]Março!$E$21</f>
        <v>86.416666666666671</v>
      </c>
      <c r="S38" s="11">
        <f>[34]Março!$E$22</f>
        <v>87.15384615384616</v>
      </c>
      <c r="T38" s="11">
        <f>[34]Março!$E$23</f>
        <v>90.333333333333329</v>
      </c>
      <c r="U38" s="11">
        <f>[34]Março!$E$24</f>
        <v>87.75</v>
      </c>
      <c r="V38" s="11">
        <f>[34]Março!$E$25</f>
        <v>81.818181818181813</v>
      </c>
      <c r="W38" s="11">
        <f>[34]Março!$E$26</f>
        <v>83</v>
      </c>
      <c r="X38" s="11">
        <f>[34]Março!$E$27</f>
        <v>85.875</v>
      </c>
      <c r="Y38" s="11">
        <f>[34]Março!$E$28</f>
        <v>82.666666666666671</v>
      </c>
      <c r="Z38" s="11">
        <f>[34]Março!$E$29</f>
        <v>84.125</v>
      </c>
      <c r="AA38" s="11">
        <f>[34]Março!$E$30</f>
        <v>80.142857142857139</v>
      </c>
      <c r="AB38" s="11">
        <f>[34]Março!$E$31</f>
        <v>80.833333333333329</v>
      </c>
      <c r="AC38" s="11">
        <f>[34]Março!$E$32</f>
        <v>87.2</v>
      </c>
      <c r="AD38" s="11">
        <f>[34]Março!$E$33</f>
        <v>88</v>
      </c>
      <c r="AE38" s="11">
        <f>[34]Março!$E$34</f>
        <v>86.166666666666671</v>
      </c>
      <c r="AF38" s="11">
        <f>[34]Março!$E$35</f>
        <v>85.8</v>
      </c>
      <c r="AG38" s="90">
        <f t="shared" si="9"/>
        <v>86.463934396107575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[35]Março!$E$5</f>
        <v>50.25</v>
      </c>
      <c r="C39" s="11">
        <f>[35]Março!$E$6</f>
        <v>57.583333333333336</v>
      </c>
      <c r="D39" s="11">
        <f>[35]Março!$E$7</f>
        <v>46.166666666666664</v>
      </c>
      <c r="E39" s="11">
        <f>[35]Março!$E$8</f>
        <v>58.708333333333336</v>
      </c>
      <c r="F39" s="11">
        <f>[35]Março!$E$9</f>
        <v>77.416666666666671</v>
      </c>
      <c r="G39" s="11">
        <f>[35]Março!$E$10</f>
        <v>77.416666666666671</v>
      </c>
      <c r="H39" s="11">
        <f>[35]Março!$E$11</f>
        <v>75.583333333333329</v>
      </c>
      <c r="I39" s="11">
        <f>[35]Março!$E$12</f>
        <v>70.375</v>
      </c>
      <c r="J39" s="11">
        <f>[35]Março!$E$13</f>
        <v>79.416666666666671</v>
      </c>
      <c r="K39" s="11">
        <f>[35]Março!$E$14</f>
        <v>84.041666666666671</v>
      </c>
      <c r="L39" s="11">
        <f>[35]Março!$E$15</f>
        <v>85.75</v>
      </c>
      <c r="M39" s="11">
        <f>[35]Março!$E$16</f>
        <v>83.25</v>
      </c>
      <c r="N39" s="11">
        <f>[35]Março!$E$17</f>
        <v>84.708333333333329</v>
      </c>
      <c r="O39" s="11">
        <f>[35]Março!$E$18</f>
        <v>82.291666666666671</v>
      </c>
      <c r="P39" s="11">
        <f>[35]Março!$E$19</f>
        <v>84.25</v>
      </c>
      <c r="Q39" s="11">
        <f>[35]Março!$E$20</f>
        <v>94.083333333333329</v>
      </c>
      <c r="R39" s="11">
        <f>[35]Março!$E$21</f>
        <v>93.5</v>
      </c>
      <c r="S39" s="11">
        <f>[35]Março!$E$22</f>
        <v>88.791666666666671</v>
      </c>
      <c r="T39" s="11">
        <f>[35]Março!$E$23</f>
        <v>89.875</v>
      </c>
      <c r="U39" s="11">
        <f>[35]Março!$E$24</f>
        <v>93.333333333333329</v>
      </c>
      <c r="V39" s="11">
        <f>[35]Março!$E$25</f>
        <v>83.875</v>
      </c>
      <c r="W39" s="11">
        <f>[35]Março!$E$26</f>
        <v>77.208333333333329</v>
      </c>
      <c r="X39" s="11">
        <f>[35]Março!$E$27</f>
        <v>69.5</v>
      </c>
      <c r="Y39" s="11">
        <f>[35]Março!$E$28</f>
        <v>65.041666666666671</v>
      </c>
      <c r="Z39" s="11">
        <f>[35]Março!$E$29</f>
        <v>62.208333333333336</v>
      </c>
      <c r="AA39" s="11">
        <f>[35]Março!$E$30</f>
        <v>64.708333333333329</v>
      </c>
      <c r="AB39" s="11">
        <f>[35]Março!$E$31</f>
        <v>53.625</v>
      </c>
      <c r="AC39" s="11">
        <f>[35]Março!$E$32</f>
        <v>67.375</v>
      </c>
      <c r="AD39" s="11">
        <f>[35]Março!$E$33</f>
        <v>71.75</v>
      </c>
      <c r="AE39" s="11">
        <f>[35]Março!$E$34</f>
        <v>67.708333333333329</v>
      </c>
      <c r="AF39" s="11">
        <f>[35]Março!$E$35</f>
        <v>69.666666666666671</v>
      </c>
      <c r="AG39" s="90">
        <f t="shared" ref="AG39:AG41" si="10">AVERAGE(B39:AF39)</f>
        <v>74.498655913978482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>
        <f>[36]Março!$E$5</f>
        <v>65.541666666666671</v>
      </c>
      <c r="C40" s="11">
        <f>[36]Março!$E$6</f>
        <v>64.761904761904759</v>
      </c>
      <c r="D40" s="11">
        <f>[36]Março!$E$7</f>
        <v>65.75</v>
      </c>
      <c r="E40" s="11">
        <f>[36]Março!$E$8</f>
        <v>61.833333333333336</v>
      </c>
      <c r="F40" s="11">
        <f>[36]Março!$E$9</f>
        <v>61.5</v>
      </c>
      <c r="G40" s="11">
        <f>[36]Março!$E$10</f>
        <v>54.53846153846154</v>
      </c>
      <c r="H40" s="11">
        <f>[36]Março!$E$11</f>
        <v>60.166666666666664</v>
      </c>
      <c r="I40" s="11">
        <f>[36]Março!$E$12</f>
        <v>46.454545454545453</v>
      </c>
      <c r="J40" s="11">
        <f>[36]Março!$E$13</f>
        <v>81.583333333333329</v>
      </c>
      <c r="K40" s="11">
        <f>[36]Março!$E$14</f>
        <v>78.928571428571431</v>
      </c>
      <c r="L40" s="11">
        <f>[36]Março!$E$15</f>
        <v>77.083333333333329</v>
      </c>
      <c r="M40" s="11">
        <f>[36]Março!$E$16</f>
        <v>75.625</v>
      </c>
      <c r="N40" s="11">
        <f>[36]Março!$E$17</f>
        <v>87.458333333333329</v>
      </c>
      <c r="O40" s="11">
        <f>[36]Março!$E$18</f>
        <v>83.125</v>
      </c>
      <c r="P40" s="11">
        <f>[36]Março!$E$19</f>
        <v>82.833333333333329</v>
      </c>
      <c r="Q40" s="11">
        <f>[36]Março!$E$20</f>
        <v>83.9</v>
      </c>
      <c r="R40" s="11">
        <f>[36]Março!$E$21</f>
        <v>80.421052631578945</v>
      </c>
      <c r="S40" s="11">
        <f>[36]Março!$E$22</f>
        <v>86.083333333333329</v>
      </c>
      <c r="T40" s="11">
        <f>[36]Março!$E$23</f>
        <v>79.125</v>
      </c>
      <c r="U40" s="11">
        <f>[36]Março!$E$24</f>
        <v>89</v>
      </c>
      <c r="V40" s="11">
        <f>[36]Março!$E$25</f>
        <v>79.041666666666671</v>
      </c>
      <c r="W40" s="11">
        <f>[36]Março!$E$26</f>
        <v>73.333333333333329</v>
      </c>
      <c r="X40" s="11">
        <f>[36]Março!$E$27</f>
        <v>69.666666666666671</v>
      </c>
      <c r="Y40" s="11">
        <f>[36]Março!$E$28</f>
        <v>70.875</v>
      </c>
      <c r="Z40" s="11">
        <f>[36]Março!$E$29</f>
        <v>70.416666666666671</v>
      </c>
      <c r="AA40" s="11">
        <f>[36]Março!$E$30</f>
        <v>72.25</v>
      </c>
      <c r="AB40" s="11">
        <f>[36]Março!$E$31</f>
        <v>60.583333333333336</v>
      </c>
      <c r="AC40" s="11">
        <f>[36]Março!$E$32</f>
        <v>67.173913043478265</v>
      </c>
      <c r="AD40" s="11">
        <f>[36]Março!$E$33</f>
        <v>62.388888888888886</v>
      </c>
      <c r="AE40" s="11">
        <f>[36]Março!$E$34</f>
        <v>63.736842105263158</v>
      </c>
      <c r="AF40" s="11">
        <f>[36]Março!$E$35</f>
        <v>69.086956521739125</v>
      </c>
      <c r="AG40" s="90">
        <f t="shared" si="10"/>
        <v>71.750520528207474</v>
      </c>
      <c r="AJ40" t="s">
        <v>47</v>
      </c>
      <c r="AK40" t="s">
        <v>47</v>
      </c>
    </row>
    <row r="41" spans="1:38" x14ac:dyDescent="0.2">
      <c r="A41" s="58" t="s">
        <v>175</v>
      </c>
      <c r="B41" s="11">
        <f>[37]Março!$E$5</f>
        <v>84.782608695652172</v>
      </c>
      <c r="C41" s="11">
        <f>[37]Março!$E$6</f>
        <v>79.875</v>
      </c>
      <c r="D41" s="11">
        <f>[37]Março!$E$7</f>
        <v>75.083333333333329</v>
      </c>
      <c r="E41" s="11">
        <f>[37]Março!$E$8</f>
        <v>74.166666666666671</v>
      </c>
      <c r="F41" s="11">
        <f>[37]Março!$E$9</f>
        <v>75.25</v>
      </c>
      <c r="G41" s="11">
        <f>[37]Março!$E$10</f>
        <v>76.75</v>
      </c>
      <c r="H41" s="11">
        <f>[37]Março!$E$11</f>
        <v>80.416666666666671</v>
      </c>
      <c r="I41" s="11">
        <f>[37]Março!$E$12</f>
        <v>76.375</v>
      </c>
      <c r="J41" s="11">
        <f>[37]Março!$E$13</f>
        <v>81.583333333333329</v>
      </c>
      <c r="K41" s="11">
        <f>[37]Março!$E$14</f>
        <v>81.25</v>
      </c>
      <c r="L41" s="11">
        <f>[37]Março!$E$15</f>
        <v>76.625</v>
      </c>
      <c r="M41" s="11">
        <f>[37]Março!$E$16</f>
        <v>83.083333333333329</v>
      </c>
      <c r="N41" s="11">
        <f>[37]Março!$E$17</f>
        <v>87.25</v>
      </c>
      <c r="O41" s="11">
        <f>[37]Março!$E$18</f>
        <v>88.434782608695656</v>
      </c>
      <c r="P41" s="11">
        <f>[37]Março!$E$19</f>
        <v>94.625</v>
      </c>
      <c r="Q41" s="11">
        <f>[37]Março!$E$20</f>
        <v>85.125</v>
      </c>
      <c r="R41" s="11">
        <f>[37]Março!$E$21</f>
        <v>84.913043478260875</v>
      </c>
      <c r="S41" s="11">
        <f>[37]Março!$E$22</f>
        <v>88.63636363636364</v>
      </c>
      <c r="T41" s="11">
        <f>[37]Março!$E$23</f>
        <v>80.095238095238102</v>
      </c>
      <c r="U41" s="11">
        <f>[37]Março!$E$24</f>
        <v>88.047619047619051</v>
      </c>
      <c r="V41" s="11">
        <f>[37]Março!$E$25</f>
        <v>85.95</v>
      </c>
      <c r="W41" s="11">
        <f>[37]Março!$E$26</f>
        <v>81.260869565217391</v>
      </c>
      <c r="X41" s="11">
        <f>[37]Março!$E$27</f>
        <v>76.545454545454547</v>
      </c>
      <c r="Y41" s="11">
        <f>[37]Março!$E$28</f>
        <v>69.5</v>
      </c>
      <c r="Z41" s="11">
        <f>[37]Março!$E$29</f>
        <v>68.5</v>
      </c>
      <c r="AA41" s="11">
        <f>[37]Março!$E$30</f>
        <v>66.409090909090907</v>
      </c>
      <c r="AB41" s="11">
        <f>[37]Março!$E$31</f>
        <v>65.904761904761898</v>
      </c>
      <c r="AC41" s="11">
        <f>[37]Março!$E$32</f>
        <v>68.142857142857139</v>
      </c>
      <c r="AD41" s="11">
        <f>[37]Março!$E$33</f>
        <v>68.25</v>
      </c>
      <c r="AE41" s="11">
        <f>[37]Março!$E$34</f>
        <v>68.095238095238102</v>
      </c>
      <c r="AF41" s="11">
        <f>[37]Março!$E$35</f>
        <v>65.904761904761898</v>
      </c>
      <c r="AG41" s="90">
        <f t="shared" si="10"/>
        <v>78.284871708469197</v>
      </c>
      <c r="AI41" t="s">
        <v>47</v>
      </c>
      <c r="AJ41" t="s">
        <v>47</v>
      </c>
    </row>
    <row r="42" spans="1:38" x14ac:dyDescent="0.2">
      <c r="A42" s="58" t="s">
        <v>17</v>
      </c>
      <c r="B42" s="11">
        <f>[38]Março!$E$5</f>
        <v>73.583333333333329</v>
      </c>
      <c r="C42" s="11">
        <f>[38]Março!$E$6</f>
        <v>67.791666666666671</v>
      </c>
      <c r="D42" s="11">
        <f>[38]Março!$E$7</f>
        <v>63.541666666666664</v>
      </c>
      <c r="E42" s="11">
        <f>[38]Março!$E$8</f>
        <v>67.875</v>
      </c>
      <c r="F42" s="11">
        <f>[38]Março!$E$9</f>
        <v>73.333333333333329</v>
      </c>
      <c r="G42" s="11">
        <f>[38]Março!$E$10</f>
        <v>82.25</v>
      </c>
      <c r="H42" s="11">
        <f>[38]Março!$E$11</f>
        <v>76.333333333333329</v>
      </c>
      <c r="I42" s="11">
        <f>[38]Março!$E$12</f>
        <v>71.333333333333329</v>
      </c>
      <c r="J42" s="11">
        <f>[38]Março!$E$13</f>
        <v>76.375</v>
      </c>
      <c r="K42" s="11">
        <f>[38]Março!$E$14</f>
        <v>79.291666666666671</v>
      </c>
      <c r="L42" s="11">
        <f>[38]Março!$E$15</f>
        <v>79.541666666666671</v>
      </c>
      <c r="M42" s="11">
        <f>[38]Março!$E$16</f>
        <v>91.583333333333329</v>
      </c>
      <c r="N42" s="11">
        <f>[38]Março!$E$17</f>
        <v>88.75</v>
      </c>
      <c r="O42" s="11">
        <f>[38]Março!$E$18</f>
        <v>86.791666666666671</v>
      </c>
      <c r="P42" s="11">
        <f>[38]Março!$E$19</f>
        <v>91.5</v>
      </c>
      <c r="Q42" s="11">
        <f>[38]Março!$E$20</f>
        <v>87</v>
      </c>
      <c r="R42" s="11">
        <f>[38]Março!$E$21</f>
        <v>86.958333333333329</v>
      </c>
      <c r="S42" s="11">
        <f>[38]Março!$E$22</f>
        <v>94.333333333333329</v>
      </c>
      <c r="T42" s="11">
        <f>[38]Março!$E$23</f>
        <v>90.958333333333329</v>
      </c>
      <c r="U42" s="11">
        <f>[38]Março!$E$24</f>
        <v>95.583333333333329</v>
      </c>
      <c r="V42" s="11">
        <f>[38]Março!$E$25</f>
        <v>90.166666666666671</v>
      </c>
      <c r="W42" s="11">
        <f>[38]Março!$E$26</f>
        <v>81.125</v>
      </c>
      <c r="X42" s="11">
        <f>[38]Março!$E$27</f>
        <v>77.208333333333329</v>
      </c>
      <c r="Y42" s="11">
        <f>[38]Março!$E$28</f>
        <v>74.375</v>
      </c>
      <c r="Z42" s="11">
        <f>[38]Março!$E$29</f>
        <v>74.5</v>
      </c>
      <c r="AA42" s="11">
        <f>[38]Março!$E$30</f>
        <v>71.041666666666671</v>
      </c>
      <c r="AB42" s="11">
        <f>[38]Março!$E$31</f>
        <v>63.333333333333336</v>
      </c>
      <c r="AC42" s="11">
        <f>[38]Março!$E$32</f>
        <v>72.708333333333329</v>
      </c>
      <c r="AD42" s="11">
        <f>[38]Março!$E$33</f>
        <v>70.5</v>
      </c>
      <c r="AE42" s="11">
        <f>[38]Março!$E$34</f>
        <v>69.875</v>
      </c>
      <c r="AF42" s="11">
        <f>[38]Março!$E$35</f>
        <v>74.166666666666671</v>
      </c>
      <c r="AG42" s="90">
        <f t="shared" ref="AG42:AG43" si="11">AVERAGE(B42:AF42)</f>
        <v>78.829301075268802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[39]Março!$E$5</f>
        <v>83.5</v>
      </c>
      <c r="C43" s="11">
        <f>[39]Março!$E$6</f>
        <v>82.083333333333329</v>
      </c>
      <c r="D43" s="11">
        <f>[39]Março!$E$7</f>
        <v>80.833333333333329</v>
      </c>
      <c r="E43" s="11">
        <f>[39]Março!$E$8</f>
        <v>78.75</v>
      </c>
      <c r="F43" s="11">
        <f>[39]Março!$E$9</f>
        <v>83.25</v>
      </c>
      <c r="G43" s="11">
        <f>[39]Março!$E$10</f>
        <v>78.875</v>
      </c>
      <c r="H43" s="11">
        <f>[39]Março!$E$11</f>
        <v>83.125</v>
      </c>
      <c r="I43" s="11">
        <f>[39]Março!$E$12</f>
        <v>77.208333333333329</v>
      </c>
      <c r="J43" s="11">
        <f>[39]Março!$E$13</f>
        <v>85.125</v>
      </c>
      <c r="K43" s="11">
        <f>[39]Março!$E$14</f>
        <v>82.666666666666671</v>
      </c>
      <c r="L43" s="11">
        <f>[39]Março!$E$15</f>
        <v>81.5</v>
      </c>
      <c r="M43" s="11">
        <f>[39]Março!$E$16</f>
        <v>84.333333333333329</v>
      </c>
      <c r="N43" s="11">
        <f>[39]Março!$E$17</f>
        <v>86.041666666666671</v>
      </c>
      <c r="O43" s="11">
        <f>[39]Março!$E$18</f>
        <v>91.041666666666671</v>
      </c>
      <c r="P43" s="11">
        <f>[39]Março!$E$19</f>
        <v>95.583333333333329</v>
      </c>
      <c r="Q43" s="11">
        <f>[39]Março!$E$20</f>
        <v>91.666666666666671</v>
      </c>
      <c r="R43" s="11">
        <f>[39]Março!$E$21</f>
        <v>87.958333333333329</v>
      </c>
      <c r="S43" s="11">
        <f>[39]Março!$E$22</f>
        <v>93.125</v>
      </c>
      <c r="T43" s="11">
        <f>[39]Março!$E$23</f>
        <v>87.333333333333329</v>
      </c>
      <c r="U43" s="11">
        <f>[39]Março!$E$24</f>
        <v>92.25</v>
      </c>
      <c r="V43" s="11">
        <f>[39]Março!$E$25</f>
        <v>91.916666666666671</v>
      </c>
      <c r="W43" s="11">
        <f>[39]Março!$E$26</f>
        <v>81.458333333333329</v>
      </c>
      <c r="X43" s="11">
        <f>[39]Março!$E$27</f>
        <v>79.708333333333329</v>
      </c>
      <c r="Y43" s="11">
        <f>[39]Março!$E$28</f>
        <v>76.708333333333329</v>
      </c>
      <c r="Z43" s="11">
        <f>[39]Março!$E$29</f>
        <v>76.208333333333329</v>
      </c>
      <c r="AA43" s="11">
        <f>[39]Março!$E$30</f>
        <v>75.875</v>
      </c>
      <c r="AB43" s="11">
        <f>[39]Março!$E$31</f>
        <v>76.916666666666671</v>
      </c>
      <c r="AC43" s="11">
        <f>[39]Março!$E$32</f>
        <v>75.583333333333329</v>
      </c>
      <c r="AD43" s="11">
        <f>[39]Março!$E$33</f>
        <v>73.833333333333329</v>
      </c>
      <c r="AE43" s="11">
        <f>[39]Março!$E$34</f>
        <v>73.25</v>
      </c>
      <c r="AF43" s="11">
        <f>[39]Março!$E$35</f>
        <v>77.25</v>
      </c>
      <c r="AG43" s="90">
        <f t="shared" si="11"/>
        <v>82.740591397849471</v>
      </c>
      <c r="AK43" t="s">
        <v>47</v>
      </c>
    </row>
    <row r="44" spans="1:38" x14ac:dyDescent="0.2">
      <c r="A44" s="58" t="s">
        <v>18</v>
      </c>
      <c r="B44" s="11">
        <f>[40]Março!$E$5</f>
        <v>88.125</v>
      </c>
      <c r="C44" s="11">
        <f>[40]Março!$E$6</f>
        <v>85.458333333333329</v>
      </c>
      <c r="D44" s="11">
        <f>[40]Março!$E$7</f>
        <v>76</v>
      </c>
      <c r="E44" s="11">
        <f>[40]Março!$E$8</f>
        <v>72.875</v>
      </c>
      <c r="F44" s="11">
        <f>[40]Março!$E$9</f>
        <v>79.041666666666671</v>
      </c>
      <c r="G44" s="11">
        <f>[40]Março!$E$10</f>
        <v>77.5</v>
      </c>
      <c r="H44" s="11">
        <f>[40]Março!$E$11</f>
        <v>78.916666666666671</v>
      </c>
      <c r="I44" s="11">
        <f>[40]Março!$E$12</f>
        <v>76.833333333333329</v>
      </c>
      <c r="J44" s="11">
        <f>[40]Março!$E$13</f>
        <v>81.875</v>
      </c>
      <c r="K44" s="11">
        <f>[40]Março!$E$14</f>
        <v>84.75</v>
      </c>
      <c r="L44" s="11">
        <f>[40]Março!$E$15</f>
        <v>79.791666666666671</v>
      </c>
      <c r="M44" s="11">
        <f>[40]Março!$E$16</f>
        <v>77.708333333333329</v>
      </c>
      <c r="N44" s="11">
        <f>[40]Março!$E$17</f>
        <v>82.833333333333329</v>
      </c>
      <c r="O44" s="11">
        <f>[40]Março!$E$18</f>
        <v>85.083333333333329</v>
      </c>
      <c r="P44" s="11">
        <f>[40]Março!$E$19</f>
        <v>94.291666666666671</v>
      </c>
      <c r="Q44" s="11">
        <f>[40]Março!$E$20</f>
        <v>84.333333333333329</v>
      </c>
      <c r="R44" s="11">
        <f>[40]Março!$E$21</f>
        <v>81.333333333333329</v>
      </c>
      <c r="S44" s="11">
        <f>[40]Março!$E$22</f>
        <v>82.208333333333329</v>
      </c>
      <c r="T44" s="11">
        <f>[40]Março!$E$23</f>
        <v>80.333333333333329</v>
      </c>
      <c r="U44" s="11">
        <f>[40]Março!$E$24</f>
        <v>85.5</v>
      </c>
      <c r="V44" s="11">
        <f>[40]Março!$E$25</f>
        <v>88.208333333333329</v>
      </c>
      <c r="W44" s="11">
        <f>[40]Março!$E$26</f>
        <v>80.041666666666671</v>
      </c>
      <c r="X44" s="11">
        <f>[40]Março!$E$27</f>
        <v>74.458333333333329</v>
      </c>
      <c r="Y44" s="11">
        <f>[40]Março!$E$28</f>
        <v>67.5</v>
      </c>
      <c r="Z44" s="11">
        <f>[40]Março!$E$29</f>
        <v>62.75</v>
      </c>
      <c r="AA44" s="11">
        <f>[40]Março!$E$30</f>
        <v>60.375</v>
      </c>
      <c r="AB44" s="11">
        <f>[40]Março!$E$31</f>
        <v>61.916666666666664</v>
      </c>
      <c r="AC44" s="11">
        <f>[40]Março!$E$32</f>
        <v>78.5</v>
      </c>
      <c r="AD44" s="11">
        <f>[40]Março!$E$33</f>
        <v>74.166666666666671</v>
      </c>
      <c r="AE44" s="11">
        <f>[40]Março!$E$34</f>
        <v>68.5</v>
      </c>
      <c r="AF44" s="11">
        <f>[40]Março!$E$35</f>
        <v>69.291666666666671</v>
      </c>
      <c r="AG44" s="90">
        <f t="shared" ref="AG44:AG45" si="12">AVERAGE(B44:AF44)</f>
        <v>78.080645161290292</v>
      </c>
      <c r="AI44" s="12" t="s">
        <v>47</v>
      </c>
      <c r="AK44" t="s">
        <v>47</v>
      </c>
    </row>
    <row r="45" spans="1:38" x14ac:dyDescent="0.2">
      <c r="A45" s="58" t="s">
        <v>162</v>
      </c>
      <c r="B45" s="11">
        <f>[41]Março!$E$5</f>
        <v>91.375</v>
      </c>
      <c r="C45" s="11">
        <f>[41]Março!$E$6</f>
        <v>89.291666666666671</v>
      </c>
      <c r="D45" s="11">
        <f>[41]Março!$E$7</f>
        <v>85.416666666666671</v>
      </c>
      <c r="E45" s="11">
        <f>[41]Março!$E$8</f>
        <v>82.791666666666671</v>
      </c>
      <c r="F45" s="11">
        <f>[41]Março!$E$9</f>
        <v>76.916666666666671</v>
      </c>
      <c r="G45" s="11">
        <f>[41]Março!$E$10</f>
        <v>75.333333333333329</v>
      </c>
      <c r="H45" s="11">
        <f>[41]Março!$E$11</f>
        <v>73.208333333333329</v>
      </c>
      <c r="I45" s="11">
        <f>[41]Março!$E$12</f>
        <v>80.916666666666671</v>
      </c>
      <c r="J45" s="11">
        <f>[41]Março!$E$13</f>
        <v>86.166666666666671</v>
      </c>
      <c r="K45" s="11">
        <f>[41]Março!$E$14</f>
        <v>84.625</v>
      </c>
      <c r="L45" s="11">
        <f>[41]Março!$E$15</f>
        <v>76.583333333333329</v>
      </c>
      <c r="M45" s="11">
        <f>[41]Março!$E$16</f>
        <v>76.875</v>
      </c>
      <c r="N45" s="11">
        <f>[41]Março!$E$17</f>
        <v>78.833333333333329</v>
      </c>
      <c r="O45" s="11">
        <f>[41]Março!$E$18</f>
        <v>82.083333333333329</v>
      </c>
      <c r="P45" s="11">
        <f>[41]Março!$E$19</f>
        <v>85.708333333333329</v>
      </c>
      <c r="Q45" s="11">
        <f>[41]Março!$E$20</f>
        <v>82.25</v>
      </c>
      <c r="R45" s="11">
        <f>[41]Março!$E$21</f>
        <v>79.458333333333329</v>
      </c>
      <c r="S45" s="11">
        <f>[41]Março!$E$22</f>
        <v>84.083333333333329</v>
      </c>
      <c r="T45" s="11">
        <f>[41]Março!$E$23</f>
        <v>78.333333333333329</v>
      </c>
      <c r="U45" s="11">
        <f>[41]Março!$E$24</f>
        <v>85.666666666666671</v>
      </c>
      <c r="V45" s="11">
        <f>[41]Março!$E$25</f>
        <v>90.833333333333329</v>
      </c>
      <c r="W45" s="11">
        <f>[41]Março!$E$26</f>
        <v>81.75</v>
      </c>
      <c r="X45" s="11">
        <f>[41]Março!$E$27</f>
        <v>76.75</v>
      </c>
      <c r="Y45" s="11">
        <f>[41]Março!$E$28</f>
        <v>74.25</v>
      </c>
      <c r="Z45" s="11">
        <f>[41]Março!$E$29</f>
        <v>71.666666666666671</v>
      </c>
      <c r="AA45" s="11">
        <f>[41]Março!$E$30</f>
        <v>69.166666666666671</v>
      </c>
      <c r="AB45" s="11">
        <f>[41]Março!$E$31</f>
        <v>70.375</v>
      </c>
      <c r="AC45" s="11">
        <f>[41]Março!$E$32</f>
        <v>70.375</v>
      </c>
      <c r="AD45" s="11">
        <f>[41]Março!$E$33</f>
        <v>68.5</v>
      </c>
      <c r="AE45" s="11">
        <f>[41]Março!$E$34</f>
        <v>66.333333333333329</v>
      </c>
      <c r="AF45" s="11">
        <f>[41]Março!$E$35</f>
        <v>68.333333333333329</v>
      </c>
      <c r="AG45" s="90">
        <f t="shared" si="12"/>
        <v>78.846774193548384</v>
      </c>
      <c r="AJ45" t="s">
        <v>47</v>
      </c>
      <c r="AK45" t="s">
        <v>47</v>
      </c>
    </row>
    <row r="46" spans="1:38" x14ac:dyDescent="0.2">
      <c r="A46" s="58" t="s">
        <v>19</v>
      </c>
      <c r="B46" s="11">
        <f>[42]Março!$E$5</f>
        <v>47.791666666666664</v>
      </c>
      <c r="C46" s="11">
        <f>[42]Março!$E$6</f>
        <v>51.291666666666664</v>
      </c>
      <c r="D46" s="11">
        <f>[42]Março!$E$7</f>
        <v>40.708333333333336</v>
      </c>
      <c r="E46" s="11">
        <f>[42]Março!$E$8</f>
        <v>56.75</v>
      </c>
      <c r="F46" s="11">
        <f>[42]Março!$E$9</f>
        <v>70.416666666666671</v>
      </c>
      <c r="G46" s="11">
        <f>[42]Março!$E$10</f>
        <v>79.041666666666671</v>
      </c>
      <c r="H46" s="11">
        <f>[42]Março!$E$11</f>
        <v>84.708333333333329</v>
      </c>
      <c r="I46" s="11">
        <f>[42]Março!$E$12</f>
        <v>78.541666666666671</v>
      </c>
      <c r="J46" s="11">
        <f>[42]Março!$E$13</f>
        <v>84.041666666666671</v>
      </c>
      <c r="K46" s="11">
        <f>[42]Março!$E$14</f>
        <v>82.958333333333329</v>
      </c>
      <c r="L46" s="11">
        <f>[42]Março!$E$15</f>
        <v>88.291666666666671</v>
      </c>
      <c r="M46" s="11">
        <f>[42]Março!$E$16</f>
        <v>84.833333333333329</v>
      </c>
      <c r="N46" s="11">
        <f>[42]Março!$E$17</f>
        <v>89.166666666666671</v>
      </c>
      <c r="O46" s="11">
        <f>[42]Março!$E$18</f>
        <v>90.541666666666671</v>
      </c>
      <c r="P46" s="11">
        <f>[42]Março!$E$19</f>
        <v>84.791666666666671</v>
      </c>
      <c r="Q46" s="11">
        <f>[42]Março!$E$20</f>
        <v>94.75</v>
      </c>
      <c r="R46" s="11">
        <f>[42]Março!$E$21</f>
        <v>94</v>
      </c>
      <c r="S46" s="11">
        <f>[42]Março!$E$22</f>
        <v>90.083333333333329</v>
      </c>
      <c r="T46" s="11">
        <f>[42]Março!$E$23</f>
        <v>92.875</v>
      </c>
      <c r="U46" s="11">
        <f>[42]Março!$E$24</f>
        <v>95.666666666666671</v>
      </c>
      <c r="V46" s="11">
        <f>[42]Março!$E$25</f>
        <v>84.25</v>
      </c>
      <c r="W46" s="11">
        <f>[42]Março!$E$26</f>
        <v>79.541666666666671</v>
      </c>
      <c r="X46" s="11">
        <f>[42]Março!$E$27</f>
        <v>74.333333333333329</v>
      </c>
      <c r="Y46" s="11">
        <f>[42]Março!$E$28</f>
        <v>70.625</v>
      </c>
      <c r="Z46" s="11">
        <f>[42]Março!$E$29</f>
        <v>72.75</v>
      </c>
      <c r="AA46" s="11">
        <f>[42]Março!$E$30</f>
        <v>68.583333333333329</v>
      </c>
      <c r="AB46" s="11">
        <f>[42]Março!$E$31</f>
        <v>58.083333333333336</v>
      </c>
      <c r="AC46" s="11">
        <f>[42]Março!$E$32</f>
        <v>72.208333333333329</v>
      </c>
      <c r="AD46" s="11">
        <f>[42]Março!$E$33</f>
        <v>71.458333333333329</v>
      </c>
      <c r="AE46" s="11">
        <f>[42]Março!$E$34</f>
        <v>67.5</v>
      </c>
      <c r="AF46" s="11">
        <f>[42]Março!$E$35</f>
        <v>69.291666666666671</v>
      </c>
      <c r="AG46" s="90">
        <f t="shared" ref="AG46:AG49" si="13">AVERAGE(B46:AF46)</f>
        <v>76.447580645161295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[43]Março!$E$5</f>
        <v>76.708333333333329</v>
      </c>
      <c r="C47" s="11">
        <f>[43]Março!$E$6</f>
        <v>67.333333333333329</v>
      </c>
      <c r="D47" s="11">
        <f>[43]Março!$E$7</f>
        <v>58.75</v>
      </c>
      <c r="E47" s="11">
        <f>[43]Março!$E$8</f>
        <v>63.458333333333336</v>
      </c>
      <c r="F47" s="11">
        <f>[43]Março!$E$9</f>
        <v>76.083333333333329</v>
      </c>
      <c r="G47" s="11">
        <f>[43]Março!$E$10</f>
        <v>78.625</v>
      </c>
      <c r="H47" s="11">
        <f>[43]Março!$E$11</f>
        <v>77.25</v>
      </c>
      <c r="I47" s="11">
        <f>[43]Março!$E$12</f>
        <v>73.583333333333329</v>
      </c>
      <c r="J47" s="11">
        <f>[43]Março!$E$13</f>
        <v>78.208333333333329</v>
      </c>
      <c r="K47" s="11">
        <f>[43]Março!$E$14</f>
        <v>76.041666666666671</v>
      </c>
      <c r="L47" s="11">
        <f>[43]Março!$E$15</f>
        <v>81.375</v>
      </c>
      <c r="M47" s="11">
        <f>[43]Março!$E$16</f>
        <v>83.333333333333329</v>
      </c>
      <c r="N47" s="11">
        <f>[43]Março!$E$17</f>
        <v>82.5</v>
      </c>
      <c r="O47" s="11">
        <f>[43]Março!$E$18</f>
        <v>83.333333333333329</v>
      </c>
      <c r="P47" s="11">
        <f>[43]Março!$E$19</f>
        <v>88.125</v>
      </c>
      <c r="Q47" s="11">
        <f>[43]Março!$E$20</f>
        <v>78.25</v>
      </c>
      <c r="R47" s="11">
        <f>[43]Março!$E$21</f>
        <v>82.833333333333329</v>
      </c>
      <c r="S47" s="11">
        <f>[43]Março!$E$22</f>
        <v>86.833333333333329</v>
      </c>
      <c r="T47" s="11">
        <f>[43]Março!$E$23</f>
        <v>86.541666666666671</v>
      </c>
      <c r="U47" s="11">
        <f>[43]Março!$E$24</f>
        <v>89.625</v>
      </c>
      <c r="V47" s="11">
        <f>[43]Março!$E$25</f>
        <v>83.75</v>
      </c>
      <c r="W47" s="11">
        <f>[43]Março!$E$26</f>
        <v>76.375</v>
      </c>
      <c r="X47" s="11">
        <f>[43]Março!$E$27</f>
        <v>71.666666666666671</v>
      </c>
      <c r="Y47" s="11">
        <f>[43]Março!$E$28</f>
        <v>65.083333333333329</v>
      </c>
      <c r="Z47" s="11">
        <f>[43]Março!$E$29</f>
        <v>61.041666666666664</v>
      </c>
      <c r="AA47" s="11">
        <f>[43]Março!$E$30</f>
        <v>64.291666666666671</v>
      </c>
      <c r="AB47" s="11">
        <f>[43]Março!$E$31</f>
        <v>61</v>
      </c>
      <c r="AC47" s="11">
        <f>[43]Março!$E$32</f>
        <v>70.208333333333329</v>
      </c>
      <c r="AD47" s="11">
        <f>[43]Março!$E$33</f>
        <v>67.708333333333329</v>
      </c>
      <c r="AE47" s="11">
        <f>[43]Março!$E$34</f>
        <v>63.666666666666664</v>
      </c>
      <c r="AF47" s="11">
        <f>[43]Março!$E$35</f>
        <v>62.666666666666664</v>
      </c>
      <c r="AG47" s="90">
        <f t="shared" si="13"/>
        <v>74.717741935483872</v>
      </c>
      <c r="AK47" t="s">
        <v>47</v>
      </c>
    </row>
    <row r="48" spans="1:38" x14ac:dyDescent="0.2">
      <c r="A48" s="58" t="s">
        <v>44</v>
      </c>
      <c r="B48" s="11">
        <f>[44]Março!$E$5</f>
        <v>86.041666666666671</v>
      </c>
      <c r="C48" s="11">
        <f>[44]Março!$E$6</f>
        <v>81.541666666666671</v>
      </c>
      <c r="D48" s="11">
        <f>[44]Março!$E$7</f>
        <v>80.666666666666671</v>
      </c>
      <c r="E48" s="11">
        <f>[44]Março!$E$8</f>
        <v>77.625</v>
      </c>
      <c r="F48" s="11">
        <f>[44]Março!$E$9</f>
        <v>81.833333333333329</v>
      </c>
      <c r="G48" s="11">
        <f>[44]Março!$E$10</f>
        <v>80.333333333333329</v>
      </c>
      <c r="H48" s="11">
        <f>[44]Março!$E$11</f>
        <v>77.458333333333329</v>
      </c>
      <c r="I48" s="11">
        <f>[44]Março!$E$12</f>
        <v>71.166666666666671</v>
      </c>
      <c r="J48" s="11">
        <f>[44]Março!$E$13</f>
        <v>79.583333333333329</v>
      </c>
      <c r="K48" s="11">
        <f>[44]Março!$E$14</f>
        <v>86.416666666666671</v>
      </c>
      <c r="L48" s="11">
        <f>[44]Março!$E$15</f>
        <v>76.291666666666671</v>
      </c>
      <c r="M48" s="11">
        <f>[44]Março!$E$16</f>
        <v>77.5</v>
      </c>
      <c r="N48" s="11">
        <f>[44]Março!$E$17</f>
        <v>78.208333333333329</v>
      </c>
      <c r="O48" s="11">
        <f>[44]Março!$E$18</f>
        <v>78.25</v>
      </c>
      <c r="P48" s="11">
        <f>[44]Março!$E$19</f>
        <v>77.833333333333329</v>
      </c>
      <c r="Q48" s="11">
        <f>[44]Março!$E$20</f>
        <v>75.125</v>
      </c>
      <c r="R48" s="11">
        <f>[44]Março!$E$21</f>
        <v>81.958333333333329</v>
      </c>
      <c r="S48" s="11">
        <f>[44]Março!$E$22</f>
        <v>80.5</v>
      </c>
      <c r="T48" s="11">
        <f>[44]Março!$E$23</f>
        <v>76.291666666666671</v>
      </c>
      <c r="U48" s="11">
        <f>[44]Março!$E$24</f>
        <v>82.541666666666671</v>
      </c>
      <c r="V48" s="11">
        <f>[44]Março!$E$25</f>
        <v>88.125</v>
      </c>
      <c r="W48" s="11">
        <f>[44]Março!$E$26</f>
        <v>80.583333333333329</v>
      </c>
      <c r="X48" s="11">
        <f>[44]Março!$E$27</f>
        <v>74.041666666666671</v>
      </c>
      <c r="Y48" s="11">
        <f>[44]Março!$E$28</f>
        <v>69.541666666666671</v>
      </c>
      <c r="Z48" s="11">
        <f>[44]Março!$E$29</f>
        <v>61.708333333333336</v>
      </c>
      <c r="AA48" s="11">
        <f>[44]Março!$E$30</f>
        <v>65.5</v>
      </c>
      <c r="AB48" s="11">
        <f>[44]Março!$E$31</f>
        <v>74.166666666666671</v>
      </c>
      <c r="AC48" s="11">
        <f>[44]Março!$E$32</f>
        <v>83.833333333333329</v>
      </c>
      <c r="AD48" s="11">
        <f>[44]Março!$E$33</f>
        <v>80.208333333333329</v>
      </c>
      <c r="AE48" s="11">
        <f>[44]Março!$E$34</f>
        <v>80.375</v>
      </c>
      <c r="AF48" s="11">
        <f>[44]Março!$E$35</f>
        <v>71.083333333333329</v>
      </c>
      <c r="AG48" s="90">
        <f t="shared" si="13"/>
        <v>77.946236559139791</v>
      </c>
      <c r="AH48" s="12" t="s">
        <v>47</v>
      </c>
      <c r="AJ48" t="s">
        <v>47</v>
      </c>
      <c r="AK48" t="s">
        <v>47</v>
      </c>
    </row>
    <row r="49" spans="1:37" x14ac:dyDescent="0.2">
      <c r="A49" s="58" t="s">
        <v>20</v>
      </c>
      <c r="B49" s="11">
        <f>[45]Março!$E$5</f>
        <v>89.222222222222229</v>
      </c>
      <c r="C49" s="11">
        <f>[45]Março!$E$6</f>
        <v>79.952380952380949</v>
      </c>
      <c r="D49" s="11">
        <f>[45]Março!$E$7</f>
        <v>78.608695652173907</v>
      </c>
      <c r="E49" s="11">
        <f>[45]Março!$E$8</f>
        <v>86.333333333333329</v>
      </c>
      <c r="F49" s="11">
        <f>[45]Março!$E$9</f>
        <v>73.791666666666671</v>
      </c>
      <c r="G49" s="11">
        <f>[45]Março!$E$10</f>
        <v>71.416666666666671</v>
      </c>
      <c r="H49" s="11">
        <f>[45]Março!$E$11</f>
        <v>69.041666666666671</v>
      </c>
      <c r="I49" s="11">
        <f>[45]Março!$E$12</f>
        <v>71.541666666666671</v>
      </c>
      <c r="J49" s="11">
        <f>[45]Março!$E$13</f>
        <v>83.291666666666671</v>
      </c>
      <c r="K49" s="11">
        <f>[45]Março!$E$14</f>
        <v>81.291666666666671</v>
      </c>
      <c r="L49" s="11">
        <f>[45]Março!$E$15</f>
        <v>73.75</v>
      </c>
      <c r="M49" s="11">
        <f>[45]Março!$E$16</f>
        <v>70.545454545454547</v>
      </c>
      <c r="N49" s="11">
        <f>[45]Março!$E$17</f>
        <v>76.791666666666671</v>
      </c>
      <c r="O49" s="11">
        <f>[45]Março!$E$18</f>
        <v>81.75</v>
      </c>
      <c r="P49" s="11">
        <f>[45]Março!$E$19</f>
        <v>90.086956521739125</v>
      </c>
      <c r="Q49" s="11">
        <f>[45]Março!$E$20</f>
        <v>73</v>
      </c>
      <c r="R49" s="11">
        <f>[45]Março!$E$21</f>
        <v>74.3</v>
      </c>
      <c r="S49" s="11">
        <f>[45]Março!$E$22</f>
        <v>87.125</v>
      </c>
      <c r="T49" s="11">
        <f>[45]Março!$E$23</f>
        <v>76.045454545454547</v>
      </c>
      <c r="U49" s="11">
        <f>[45]Março!$E$24</f>
        <v>81.07692307692308</v>
      </c>
      <c r="V49" s="11">
        <f>[45]Março!$E$25</f>
        <v>90.708333333333329</v>
      </c>
      <c r="W49" s="11">
        <f>[45]Março!$E$26</f>
        <v>80.791666666666671</v>
      </c>
      <c r="X49" s="11">
        <f>[45]Março!$E$27</f>
        <v>73.625</v>
      </c>
      <c r="Y49" s="11">
        <f>[45]Março!$E$28</f>
        <v>67.666666666666671</v>
      </c>
      <c r="Z49" s="11">
        <f>[45]Março!$E$29</f>
        <v>67.666666666666671</v>
      </c>
      <c r="AA49" s="11">
        <f>[45]Março!$E$30</f>
        <v>61.083333333333336</v>
      </c>
      <c r="AB49" s="11">
        <f>[45]Março!$E$31</f>
        <v>62.458333333333336</v>
      </c>
      <c r="AC49" s="11">
        <f>[45]Março!$E$32</f>
        <v>63.5</v>
      </c>
      <c r="AD49" s="11">
        <f>[45]Março!$E$33</f>
        <v>63.041666666666664</v>
      </c>
      <c r="AE49" s="11">
        <f>[45]Março!$E$34</f>
        <v>62.916666666666664</v>
      </c>
      <c r="AF49" s="11">
        <f>[45]Março!$E$35</f>
        <v>59.75</v>
      </c>
      <c r="AG49" s="90">
        <f t="shared" si="13"/>
        <v>74.908755511280035</v>
      </c>
      <c r="AI49" t="s">
        <v>47</v>
      </c>
      <c r="AJ49" t="s">
        <v>47</v>
      </c>
      <c r="AK49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4">AVERAGE(B5:B49)</f>
        <v>73.816099546470369</v>
      </c>
      <c r="C50" s="13">
        <f t="shared" si="14"/>
        <v>72.608454667145267</v>
      </c>
      <c r="D50" s="13">
        <f t="shared" si="14"/>
        <v>67.882918812266638</v>
      </c>
      <c r="E50" s="13">
        <f t="shared" si="14"/>
        <v>71.225925925925935</v>
      </c>
      <c r="F50" s="13">
        <f t="shared" si="14"/>
        <v>74.785157447359623</v>
      </c>
      <c r="G50" s="13">
        <f t="shared" si="14"/>
        <v>75.328021175220172</v>
      </c>
      <c r="H50" s="13">
        <f t="shared" si="14"/>
        <v>75.906811554720107</v>
      </c>
      <c r="I50" s="13">
        <f t="shared" si="14"/>
        <v>71.903375735032085</v>
      </c>
      <c r="J50" s="13">
        <f t="shared" si="14"/>
        <v>80.396241379020026</v>
      </c>
      <c r="K50" s="13">
        <f t="shared" si="14"/>
        <v>80.709699660243132</v>
      </c>
      <c r="L50" s="13">
        <f t="shared" si="14"/>
        <v>78.988782051282058</v>
      </c>
      <c r="M50" s="13">
        <f t="shared" si="14"/>
        <v>80.803081533850772</v>
      </c>
      <c r="N50" s="13">
        <f t="shared" si="14"/>
        <v>83.797143918883052</v>
      </c>
      <c r="O50" s="13">
        <f t="shared" si="14"/>
        <v>84.288285024154575</v>
      </c>
      <c r="P50" s="13">
        <f t="shared" si="14"/>
        <v>86.368967546141462</v>
      </c>
      <c r="Q50" s="13">
        <f t="shared" si="14"/>
        <v>85.133376406202515</v>
      </c>
      <c r="R50" s="13">
        <f t="shared" si="14"/>
        <v>84.146292086528334</v>
      </c>
      <c r="S50" s="13">
        <f t="shared" si="14"/>
        <v>86.693044540073871</v>
      </c>
      <c r="T50" s="13">
        <f t="shared" si="14"/>
        <v>83.579517130890139</v>
      </c>
      <c r="U50" s="13">
        <f t="shared" si="14"/>
        <v>88.393248222371611</v>
      </c>
      <c r="V50" s="13">
        <f t="shared" si="14"/>
        <v>83.080970446313259</v>
      </c>
      <c r="W50" s="13">
        <f t="shared" si="14"/>
        <v>77.553642613425225</v>
      </c>
      <c r="X50" s="13">
        <f t="shared" si="14"/>
        <v>72.922657113417984</v>
      </c>
      <c r="Y50" s="13">
        <f t="shared" si="14"/>
        <v>68.313749745042657</v>
      </c>
      <c r="Z50" s="13">
        <f t="shared" si="14"/>
        <v>66.874523624523619</v>
      </c>
      <c r="AA50" s="13">
        <f t="shared" si="14"/>
        <v>65.916616372081961</v>
      </c>
      <c r="AB50" s="13">
        <f t="shared" si="14"/>
        <v>63.773513796674067</v>
      </c>
      <c r="AC50" s="13">
        <f t="shared" si="14"/>
        <v>70.626117826858078</v>
      </c>
      <c r="AD50" s="13">
        <f t="shared" si="14"/>
        <v>69.687550963765801</v>
      </c>
      <c r="AE50" s="13">
        <f t="shared" si="14"/>
        <v>67.702260971345865</v>
      </c>
      <c r="AF50" s="13">
        <f t="shared" ref="AF50" si="15">AVERAGE(AF5:AF49)</f>
        <v>68.104181690970989</v>
      </c>
      <c r="AG50" s="127">
        <f>AVERAGE(AG5:AG49)</f>
        <v>76.104287032484407</v>
      </c>
      <c r="AI50" s="5" t="s">
        <v>47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61"/>
      <c r="AG51" s="86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112"/>
      <c r="AG52" s="86"/>
      <c r="AK52" t="s">
        <v>47</v>
      </c>
    </row>
    <row r="53" spans="1:37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5"/>
      <c r="AG53" s="86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5"/>
      <c r="AG54" s="86"/>
    </row>
    <row r="55" spans="1:37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5"/>
      <c r="AG55" s="86"/>
    </row>
    <row r="56" spans="1:37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6"/>
      <c r="AG56" s="86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7"/>
      <c r="AI57" t="s">
        <v>47</v>
      </c>
    </row>
    <row r="59" spans="1:37" x14ac:dyDescent="0.2">
      <c r="AI59" t="s">
        <v>47</v>
      </c>
    </row>
    <row r="60" spans="1:37" x14ac:dyDescent="0.2">
      <c r="K60" s="2" t="s">
        <v>47</v>
      </c>
      <c r="AE60" s="2" t="s">
        <v>47</v>
      </c>
    </row>
    <row r="62" spans="1:37" x14ac:dyDescent="0.2">
      <c r="M62" s="2" t="s">
        <v>47</v>
      </c>
      <c r="T62" s="2" t="s">
        <v>47</v>
      </c>
    </row>
    <row r="63" spans="1:37" x14ac:dyDescent="0.2">
      <c r="AB63" s="2" t="s">
        <v>47</v>
      </c>
      <c r="AC63" s="2" t="s">
        <v>47</v>
      </c>
      <c r="AG63" s="7" t="s">
        <v>47</v>
      </c>
    </row>
    <row r="64" spans="1:37" x14ac:dyDescent="0.2">
      <c r="P64" s="2" t="s">
        <v>47</v>
      </c>
      <c r="R64" s="2" t="s">
        <v>47</v>
      </c>
    </row>
    <row r="66" spans="11:34" x14ac:dyDescent="0.2">
      <c r="AH66" t="s">
        <v>47</v>
      </c>
    </row>
    <row r="69" spans="11:34" x14ac:dyDescent="0.2">
      <c r="T69" s="2" t="s">
        <v>47</v>
      </c>
    </row>
    <row r="72" spans="11:34" x14ac:dyDescent="0.2">
      <c r="K72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66" sqref="AJ66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5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7"/>
    </row>
    <row r="2" spans="1:36" s="4" customFormat="1" ht="20.100000000000001" customHeight="1" x14ac:dyDescent="0.2">
      <c r="A2" s="173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66"/>
      <c r="AG2" s="143"/>
      <c r="AH2" s="144"/>
    </row>
    <row r="3" spans="1:36" s="5" customFormat="1" ht="20.100000000000001" customHeight="1" x14ac:dyDescent="0.2">
      <c r="A3" s="173"/>
      <c r="B3" s="169">
        <v>1</v>
      </c>
      <c r="C3" s="169">
        <f>SUM(B3+1)</f>
        <v>2</v>
      </c>
      <c r="D3" s="169">
        <f t="shared" ref="D3:AD3" si="0">SUM(C3+1)</f>
        <v>3</v>
      </c>
      <c r="E3" s="169">
        <f t="shared" si="0"/>
        <v>4</v>
      </c>
      <c r="F3" s="169">
        <f t="shared" si="0"/>
        <v>5</v>
      </c>
      <c r="G3" s="169">
        <f t="shared" si="0"/>
        <v>6</v>
      </c>
      <c r="H3" s="169">
        <f t="shared" si="0"/>
        <v>7</v>
      </c>
      <c r="I3" s="169">
        <f t="shared" si="0"/>
        <v>8</v>
      </c>
      <c r="J3" s="169">
        <f t="shared" si="0"/>
        <v>9</v>
      </c>
      <c r="K3" s="169">
        <f t="shared" si="0"/>
        <v>10</v>
      </c>
      <c r="L3" s="169">
        <f t="shared" si="0"/>
        <v>11</v>
      </c>
      <c r="M3" s="169">
        <f t="shared" si="0"/>
        <v>12</v>
      </c>
      <c r="N3" s="169">
        <f t="shared" si="0"/>
        <v>13</v>
      </c>
      <c r="O3" s="169">
        <f t="shared" si="0"/>
        <v>14</v>
      </c>
      <c r="P3" s="169">
        <f t="shared" si="0"/>
        <v>15</v>
      </c>
      <c r="Q3" s="169">
        <f t="shared" si="0"/>
        <v>16</v>
      </c>
      <c r="R3" s="169">
        <f t="shared" si="0"/>
        <v>17</v>
      </c>
      <c r="S3" s="169">
        <f t="shared" si="0"/>
        <v>18</v>
      </c>
      <c r="T3" s="169">
        <f t="shared" si="0"/>
        <v>19</v>
      </c>
      <c r="U3" s="169">
        <f t="shared" si="0"/>
        <v>20</v>
      </c>
      <c r="V3" s="169">
        <f t="shared" si="0"/>
        <v>21</v>
      </c>
      <c r="W3" s="169">
        <f t="shared" si="0"/>
        <v>22</v>
      </c>
      <c r="X3" s="169">
        <f t="shared" si="0"/>
        <v>23</v>
      </c>
      <c r="Y3" s="169">
        <f t="shared" si="0"/>
        <v>24</v>
      </c>
      <c r="Z3" s="169">
        <f t="shared" si="0"/>
        <v>25</v>
      </c>
      <c r="AA3" s="169">
        <f t="shared" si="0"/>
        <v>26</v>
      </c>
      <c r="AB3" s="169">
        <f t="shared" si="0"/>
        <v>27</v>
      </c>
      <c r="AC3" s="169">
        <f t="shared" si="0"/>
        <v>28</v>
      </c>
      <c r="AD3" s="169">
        <f t="shared" si="0"/>
        <v>29</v>
      </c>
      <c r="AE3" s="170">
        <v>30</v>
      </c>
      <c r="AF3" s="171">
        <v>31</v>
      </c>
      <c r="AG3" s="113" t="s">
        <v>37</v>
      </c>
      <c r="AH3" s="105" t="s">
        <v>36</v>
      </c>
    </row>
    <row r="4" spans="1:36" s="5" customFormat="1" ht="20.100000000000001" customHeight="1" x14ac:dyDescent="0.2">
      <c r="A4" s="173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70"/>
      <c r="AF4" s="172"/>
      <c r="AG4" s="113" t="s">
        <v>35</v>
      </c>
      <c r="AH4" s="105" t="s">
        <v>35</v>
      </c>
    </row>
    <row r="5" spans="1:36" s="5" customFormat="1" x14ac:dyDescent="0.2">
      <c r="A5" s="58" t="s">
        <v>40</v>
      </c>
      <c r="B5" s="124">
        <f>[1]Março!$F$5</f>
        <v>99</v>
      </c>
      <c r="C5" s="124">
        <f>[1]Março!$F$6</f>
        <v>98</v>
      </c>
      <c r="D5" s="124">
        <f>[1]Março!$F$7</f>
        <v>100</v>
      </c>
      <c r="E5" s="124">
        <f>[1]Março!$F$8</f>
        <v>99</v>
      </c>
      <c r="F5" s="124">
        <f>[1]Março!$F$9</f>
        <v>96</v>
      </c>
      <c r="G5" s="124">
        <f>[1]Março!$F$10</f>
        <v>100</v>
      </c>
      <c r="H5" s="124">
        <f>[1]Março!$F$11</f>
        <v>98</v>
      </c>
      <c r="I5" s="124">
        <f>[1]Março!$F$12</f>
        <v>97</v>
      </c>
      <c r="J5" s="124">
        <f>[1]Março!$F$13</f>
        <v>99</v>
      </c>
      <c r="K5" s="124">
        <f>[1]Março!$F$14</f>
        <v>100</v>
      </c>
      <c r="L5" s="124">
        <f>[1]Março!$F$15</f>
        <v>98</v>
      </c>
      <c r="M5" s="124">
        <f>[1]Março!$F$16</f>
        <v>97</v>
      </c>
      <c r="N5" s="124">
        <f>[1]Março!$F$17</f>
        <v>99</v>
      </c>
      <c r="O5" s="124">
        <f>[1]Março!$F$18</f>
        <v>98</v>
      </c>
      <c r="P5" s="124">
        <f>[1]Março!$F$19</f>
        <v>100</v>
      </c>
      <c r="Q5" s="124">
        <f>[1]Março!$F$20</f>
        <v>100</v>
      </c>
      <c r="R5" s="124">
        <f>[1]Março!$F$21</f>
        <v>100</v>
      </c>
      <c r="S5" s="124">
        <f>[1]Março!$F$22</f>
        <v>99</v>
      </c>
      <c r="T5" s="124">
        <f>[1]Março!$F$23</f>
        <v>100</v>
      </c>
      <c r="U5" s="124">
        <f>[1]Março!$F$24</f>
        <v>99</v>
      </c>
      <c r="V5" s="124">
        <f>[1]Março!$F$25</f>
        <v>94</v>
      </c>
      <c r="W5" s="124">
        <f>[1]Março!$F$26</f>
        <v>100</v>
      </c>
      <c r="X5" s="124">
        <f>[1]Março!$F$27</f>
        <v>100</v>
      </c>
      <c r="Y5" s="124">
        <f>[1]Março!$F$28</f>
        <v>100</v>
      </c>
      <c r="Z5" s="124">
        <f>[1]Março!$F$29</f>
        <v>100</v>
      </c>
      <c r="AA5" s="124">
        <f>[1]Março!$F$30</f>
        <v>100</v>
      </c>
      <c r="AB5" s="124">
        <f>[1]Março!$F$31</f>
        <v>97</v>
      </c>
      <c r="AC5" s="124">
        <f>[1]Março!$F$32</f>
        <v>97</v>
      </c>
      <c r="AD5" s="124">
        <f>[1]Março!$F$33</f>
        <v>98</v>
      </c>
      <c r="AE5" s="124">
        <f>[1]Março!$F$34</f>
        <v>98</v>
      </c>
      <c r="AF5" s="124">
        <f>[1]Março!$F$35</f>
        <v>100</v>
      </c>
      <c r="AG5" s="15">
        <f>MAX(B5:AF5)</f>
        <v>100</v>
      </c>
      <c r="AH5" s="91">
        <f t="shared" ref="AH5:AH6" si="1">AVERAGE(B5:AF5)</f>
        <v>98.709677419354833</v>
      </c>
    </row>
    <row r="6" spans="1:36" x14ac:dyDescent="0.2">
      <c r="A6" s="58" t="s">
        <v>0</v>
      </c>
      <c r="B6" s="11">
        <f>[2]Março!$F$5</f>
        <v>89</v>
      </c>
      <c r="C6" s="11">
        <f>[2]Março!$F$6</f>
        <v>92</v>
      </c>
      <c r="D6" s="11">
        <f>[2]Março!$F$7</f>
        <v>92</v>
      </c>
      <c r="E6" s="11">
        <f>[2]Março!$F$8</f>
        <v>91</v>
      </c>
      <c r="F6" s="11">
        <f>[2]Março!$F$9</f>
        <v>92</v>
      </c>
      <c r="G6" s="11">
        <f>[2]Março!$F$10</f>
        <v>98</v>
      </c>
      <c r="H6" s="11">
        <f>[2]Março!$F$11</f>
        <v>98</v>
      </c>
      <c r="I6" s="11">
        <f>[2]Março!$F$12</f>
        <v>98</v>
      </c>
      <c r="J6" s="11">
        <f>[2]Março!$F$13</f>
        <v>99</v>
      </c>
      <c r="K6" s="11">
        <f>[2]Março!$F$14</f>
        <v>98</v>
      </c>
      <c r="L6" s="11">
        <f>[2]Março!$F$15</f>
        <v>99</v>
      </c>
      <c r="M6" s="11">
        <f>[2]Março!$F$16</f>
        <v>99</v>
      </c>
      <c r="N6" s="11">
        <f>[2]Março!$F$17</f>
        <v>98</v>
      </c>
      <c r="O6" s="11">
        <f>[2]Março!$F$18</f>
        <v>99</v>
      </c>
      <c r="P6" s="11">
        <f>[2]Março!$F$19</f>
        <v>99</v>
      </c>
      <c r="Q6" s="11">
        <f>[2]Março!$F$20</f>
        <v>99</v>
      </c>
      <c r="R6" s="11">
        <f>[2]Março!$F$21</f>
        <v>99</v>
      </c>
      <c r="S6" s="11">
        <f>[2]Março!$F$22</f>
        <v>98</v>
      </c>
      <c r="T6" s="11">
        <f>[2]Março!$F$23</f>
        <v>99</v>
      </c>
      <c r="U6" s="11">
        <f>[2]Março!$F$24</f>
        <v>99</v>
      </c>
      <c r="V6" s="11">
        <f>[2]Março!$F$25</f>
        <v>96</v>
      </c>
      <c r="W6" s="11">
        <f>[2]Março!$F$26</f>
        <v>99</v>
      </c>
      <c r="X6" s="11">
        <f>[2]Março!$F$27</f>
        <v>99</v>
      </c>
      <c r="Y6" s="11">
        <f>[2]Março!$F$28</f>
        <v>99</v>
      </c>
      <c r="Z6" s="11">
        <f>[2]Março!$F$29</f>
        <v>93</v>
      </c>
      <c r="AA6" s="11">
        <f>[2]Março!$F$30</f>
        <v>92</v>
      </c>
      <c r="AB6" s="11">
        <f>[2]Março!$F$31</f>
        <v>78</v>
      </c>
      <c r="AC6" s="11">
        <f>[2]Março!$F$32</f>
        <v>91</v>
      </c>
      <c r="AD6" s="11">
        <f>[2]Março!$F$33</f>
        <v>92</v>
      </c>
      <c r="AE6" s="11">
        <f>[2]Março!$F$34</f>
        <v>99</v>
      </c>
      <c r="AF6" s="11">
        <f>[2]Março!$F$35</f>
        <v>93</v>
      </c>
      <c r="AG6" s="15">
        <f>MAX(B6:AF6)</f>
        <v>99</v>
      </c>
      <c r="AH6" s="91">
        <f t="shared" si="1"/>
        <v>95.677419354838705</v>
      </c>
    </row>
    <row r="7" spans="1:36" x14ac:dyDescent="0.2">
      <c r="A7" s="58" t="s">
        <v>104</v>
      </c>
      <c r="B7" s="11">
        <f>[3]Março!$F$5</f>
        <v>97</v>
      </c>
      <c r="C7" s="11">
        <f>[3]Março!$F$6</f>
        <v>96</v>
      </c>
      <c r="D7" s="11">
        <f>[3]Março!$F$7</f>
        <v>90</v>
      </c>
      <c r="E7" s="11">
        <f>[3]Março!$F$8</f>
        <v>93</v>
      </c>
      <c r="F7" s="11">
        <f>[3]Março!$F$9</f>
        <v>95</v>
      </c>
      <c r="G7" s="11">
        <f>[3]Março!$F$10</f>
        <v>98</v>
      </c>
      <c r="H7" s="11">
        <f>[3]Março!$F$11</f>
        <v>96</v>
      </c>
      <c r="I7" s="11">
        <f>[3]Março!$F$12</f>
        <v>94</v>
      </c>
      <c r="J7" s="11">
        <f>[3]Março!$F$13</f>
        <v>97</v>
      </c>
      <c r="K7" s="11">
        <f>[3]Março!$F$14</f>
        <v>98</v>
      </c>
      <c r="L7" s="11">
        <f>[3]Março!$F$15</f>
        <v>94</v>
      </c>
      <c r="M7" s="11">
        <f>[3]Março!$F$16</f>
        <v>95</v>
      </c>
      <c r="N7" s="11">
        <f>[3]Março!$F$17</f>
        <v>98</v>
      </c>
      <c r="O7" s="11">
        <f>[3]Março!$F$18</f>
        <v>99</v>
      </c>
      <c r="P7" s="11">
        <f>[3]Março!$F$19</f>
        <v>98</v>
      </c>
      <c r="Q7" s="11">
        <f>[3]Março!$F$20</f>
        <v>97</v>
      </c>
      <c r="R7" s="11">
        <f>[3]Março!$F$21</f>
        <v>98</v>
      </c>
      <c r="S7" s="11">
        <f>[3]Março!$F$22</f>
        <v>98</v>
      </c>
      <c r="T7" s="11">
        <f>[3]Março!$F$23</f>
        <v>98</v>
      </c>
      <c r="U7" s="11">
        <f>[3]Março!$F$24</f>
        <v>99</v>
      </c>
      <c r="V7" s="11">
        <f>[3]Março!$F$25</f>
        <v>97</v>
      </c>
      <c r="W7" s="11">
        <f>[3]Março!$F$26</f>
        <v>97</v>
      </c>
      <c r="X7" s="11">
        <f>[3]Março!$F$27</f>
        <v>93</v>
      </c>
      <c r="Y7" s="11">
        <f>[3]Março!$F$28</f>
        <v>93</v>
      </c>
      <c r="Z7" s="11">
        <f>[3]Março!$F$29</f>
        <v>92</v>
      </c>
      <c r="AA7" s="11">
        <f>[3]Março!$F$30</f>
        <v>85</v>
      </c>
      <c r="AB7" s="11">
        <f>[3]Março!$F$31</f>
        <v>75</v>
      </c>
      <c r="AC7" s="11">
        <f>[3]Março!$F$32</f>
        <v>90</v>
      </c>
      <c r="AD7" s="11">
        <f>[3]Março!$F$33</f>
        <v>87</v>
      </c>
      <c r="AE7" s="11">
        <f>[3]Março!$F$34</f>
        <v>90</v>
      </c>
      <c r="AF7" s="11">
        <f>[3]Março!$F$35</f>
        <v>90</v>
      </c>
      <c r="AG7" s="15">
        <f>MAX(B7:AF7)</f>
        <v>99</v>
      </c>
      <c r="AH7" s="91">
        <f t="shared" ref="AH7" si="2">AVERAGE(B7:AF7)</f>
        <v>94.096774193548384</v>
      </c>
    </row>
    <row r="8" spans="1:36" x14ac:dyDescent="0.2">
      <c r="A8" s="58" t="s">
        <v>1</v>
      </c>
      <c r="B8" s="11">
        <f>[4]Março!$F$5</f>
        <v>96</v>
      </c>
      <c r="C8" s="11">
        <f>[4]Março!$F$6</f>
        <v>95</v>
      </c>
      <c r="D8" s="11">
        <f>[4]Março!$F$7</f>
        <v>96</v>
      </c>
      <c r="E8" s="11">
        <f>[4]Março!$F$8</f>
        <v>95</v>
      </c>
      <c r="F8" s="11">
        <f>[4]Março!$F$9</f>
        <v>93</v>
      </c>
      <c r="G8" s="11">
        <f>[4]Março!$F$10</f>
        <v>94</v>
      </c>
      <c r="H8" s="11">
        <f>[4]Março!$F$11</f>
        <v>95</v>
      </c>
      <c r="I8" s="11">
        <f>[4]Março!$F$12</f>
        <v>87</v>
      </c>
      <c r="J8" s="11">
        <f>[4]Março!$F$13</f>
        <v>95</v>
      </c>
      <c r="K8" s="11">
        <f>[4]Março!$F$14</f>
        <v>96</v>
      </c>
      <c r="L8" s="11">
        <f>[4]Março!$F$15</f>
        <v>93</v>
      </c>
      <c r="M8" s="11">
        <f>[4]Março!$F$16</f>
        <v>96</v>
      </c>
      <c r="N8" s="11">
        <f>[4]Março!$F$17</f>
        <v>95</v>
      </c>
      <c r="O8" s="11">
        <f>[4]Março!$F$18</f>
        <v>94</v>
      </c>
      <c r="P8" s="11">
        <f>[4]Março!$F$19</f>
        <v>95</v>
      </c>
      <c r="Q8" s="11">
        <f>[4]Março!$F$20</f>
        <v>91</v>
      </c>
      <c r="R8" s="11">
        <f>[4]Março!$F$21</f>
        <v>95</v>
      </c>
      <c r="S8" s="11">
        <f>[4]Março!$F$22</f>
        <v>95</v>
      </c>
      <c r="T8" s="11">
        <f>[4]Março!$F$23</f>
        <v>96</v>
      </c>
      <c r="U8" s="11">
        <f>[4]Março!$F$24</f>
        <v>96</v>
      </c>
      <c r="V8" s="11">
        <f>[4]Março!$F$25</f>
        <v>91</v>
      </c>
      <c r="W8" s="11">
        <f>[4]Março!$F$26</f>
        <v>96</v>
      </c>
      <c r="X8" s="11">
        <f>[4]Março!$F$27</f>
        <v>92</v>
      </c>
      <c r="Y8" s="11">
        <f>[4]Março!$F$28</f>
        <v>94</v>
      </c>
      <c r="Z8" s="11">
        <f>[4]Março!$F$29</f>
        <v>92</v>
      </c>
      <c r="AA8" s="11">
        <f>[4]Março!$F$30</f>
        <v>94</v>
      </c>
      <c r="AB8" s="11">
        <f>[4]Março!$F$31</f>
        <v>91</v>
      </c>
      <c r="AC8" s="11">
        <f>[4]Março!$F$32</f>
        <v>89</v>
      </c>
      <c r="AD8" s="11">
        <f>[4]Março!$F$33</f>
        <v>90</v>
      </c>
      <c r="AE8" s="11">
        <f>[4]Março!$F$34</f>
        <v>84</v>
      </c>
      <c r="AF8" s="11">
        <f>[4]Março!$F$35</f>
        <v>92</v>
      </c>
      <c r="AG8" s="15">
        <f>MAX(B8:AF8)</f>
        <v>96</v>
      </c>
      <c r="AH8" s="91">
        <f t="shared" ref="AH8" si="3">AVERAGE(B8:AF8)</f>
        <v>93.322580645161295</v>
      </c>
    </row>
    <row r="9" spans="1:36" x14ac:dyDescent="0.2">
      <c r="A9" s="58" t="s">
        <v>167</v>
      </c>
      <c r="B9" s="11" t="str">
        <f>[5]Março!$F$5</f>
        <v>*</v>
      </c>
      <c r="C9" s="11" t="str">
        <f>[5]Março!$F$6</f>
        <v>*</v>
      </c>
      <c r="D9" s="11" t="str">
        <f>[5]Março!$F$7</f>
        <v>*</v>
      </c>
      <c r="E9" s="11" t="str">
        <f>[5]Março!$F$8</f>
        <v>*</v>
      </c>
      <c r="F9" s="11" t="str">
        <f>[5]Março!$F$9</f>
        <v>*</v>
      </c>
      <c r="G9" s="11" t="str">
        <f>[5]Março!$F$10</f>
        <v>*</v>
      </c>
      <c r="H9" s="11" t="str">
        <f>[5]Março!$F$11</f>
        <v>*</v>
      </c>
      <c r="I9" s="11" t="str">
        <f>[5]Março!$F$12</f>
        <v>*</v>
      </c>
      <c r="J9" s="11" t="str">
        <f>[5]Março!$F$13</f>
        <v>*</v>
      </c>
      <c r="K9" s="11" t="str">
        <f>[5]Março!$F$14</f>
        <v>*</v>
      </c>
      <c r="L9" s="11" t="str">
        <f>[5]Março!$F$15</f>
        <v>*</v>
      </c>
      <c r="M9" s="11" t="str">
        <f>[5]Março!$F$16</f>
        <v>*</v>
      </c>
      <c r="N9" s="11" t="str">
        <f>[5]Março!$F$17</f>
        <v>*</v>
      </c>
      <c r="O9" s="11" t="str">
        <f>[5]Março!$F$18</f>
        <v>*</v>
      </c>
      <c r="P9" s="11" t="str">
        <f>[5]Março!$F$19</f>
        <v>*</v>
      </c>
      <c r="Q9" s="11" t="str">
        <f>[5]Março!$F$20</f>
        <v>*</v>
      </c>
      <c r="R9" s="11" t="str">
        <f>[5]Março!$F$21</f>
        <v>*</v>
      </c>
      <c r="S9" s="11" t="str">
        <f>[5]Março!$F$22</f>
        <v>*</v>
      </c>
      <c r="T9" s="11" t="str">
        <f>[5]Março!$F$23</f>
        <v>*</v>
      </c>
      <c r="U9" s="11" t="str">
        <f>[5]Março!$F$24</f>
        <v>*</v>
      </c>
      <c r="V9" s="11" t="str">
        <f>[5]Março!$F$25</f>
        <v>*</v>
      </c>
      <c r="W9" s="11" t="str">
        <f>[5]Março!$F$26</f>
        <v>*</v>
      </c>
      <c r="X9" s="11" t="str">
        <f>[5]Março!$F$27</f>
        <v>*</v>
      </c>
      <c r="Y9" s="11" t="str">
        <f>[5]Março!$F$28</f>
        <v>*</v>
      </c>
      <c r="Z9" s="11" t="str">
        <f>[5]Março!$F$29</f>
        <v>*</v>
      </c>
      <c r="AA9" s="11" t="str">
        <f>[5]Março!$F$30</f>
        <v>*</v>
      </c>
      <c r="AB9" s="11" t="str">
        <f>[5]Março!$F$31</f>
        <v>*</v>
      </c>
      <c r="AC9" s="11" t="str">
        <f>[5]Março!$F$32</f>
        <v>*</v>
      </c>
      <c r="AD9" s="11" t="str">
        <f>[5]Março!$F$33</f>
        <v>*</v>
      </c>
      <c r="AE9" s="11" t="str">
        <f>[5]Março!$F$34</f>
        <v>*</v>
      </c>
      <c r="AF9" s="11" t="str">
        <f>[5]Março!$F$35</f>
        <v>*</v>
      </c>
      <c r="AG9" s="15" t="s">
        <v>226</v>
      </c>
      <c r="AH9" s="91" t="s">
        <v>226</v>
      </c>
    </row>
    <row r="10" spans="1:36" x14ac:dyDescent="0.2">
      <c r="A10" s="58" t="s">
        <v>111</v>
      </c>
      <c r="B10" s="11" t="str">
        <f>[6]Março!$F$5</f>
        <v>*</v>
      </c>
      <c r="C10" s="11" t="str">
        <f>[6]Março!$F$6</f>
        <v>*</v>
      </c>
      <c r="D10" s="11" t="str">
        <f>[6]Março!$F$7</f>
        <v>*</v>
      </c>
      <c r="E10" s="11" t="str">
        <f>[6]Março!$F$8</f>
        <v>*</v>
      </c>
      <c r="F10" s="11" t="str">
        <f>[6]Março!$F$9</f>
        <v>*</v>
      </c>
      <c r="G10" s="11" t="str">
        <f>[6]Março!$F$10</f>
        <v>*</v>
      </c>
      <c r="H10" s="11" t="str">
        <f>[6]Março!$F$11</f>
        <v>*</v>
      </c>
      <c r="I10" s="11" t="str">
        <f>[6]Março!$F$12</f>
        <v>*</v>
      </c>
      <c r="J10" s="11" t="str">
        <f>[6]Março!$F$13</f>
        <v>*</v>
      </c>
      <c r="K10" s="11" t="str">
        <f>[6]Março!$F$14</f>
        <v>*</v>
      </c>
      <c r="L10" s="11" t="str">
        <f>[6]Março!$F$15</f>
        <v>*</v>
      </c>
      <c r="M10" s="11" t="str">
        <f>[6]Março!$F$16</f>
        <v>*</v>
      </c>
      <c r="N10" s="11" t="str">
        <f>[6]Março!$F$17</f>
        <v>*</v>
      </c>
      <c r="O10" s="11" t="str">
        <f>[6]Março!$F$18</f>
        <v>*</v>
      </c>
      <c r="P10" s="11" t="str">
        <f>[6]Março!$F$19</f>
        <v>*</v>
      </c>
      <c r="Q10" s="11" t="str">
        <f>[6]Março!$F$20</f>
        <v>*</v>
      </c>
      <c r="R10" s="11" t="str">
        <f>[6]Março!$F$21</f>
        <v>*</v>
      </c>
      <c r="S10" s="11" t="str">
        <f>[6]Março!$F$22</f>
        <v>*</v>
      </c>
      <c r="T10" s="11" t="str">
        <f>[6]Março!$F$23</f>
        <v>*</v>
      </c>
      <c r="U10" s="11" t="str">
        <f>[6]Março!$F$24</f>
        <v>*</v>
      </c>
      <c r="V10" s="11" t="str">
        <f>[6]Março!$F$25</f>
        <v>*</v>
      </c>
      <c r="W10" s="11" t="str">
        <f>[6]Março!$F$26</f>
        <v>*</v>
      </c>
      <c r="X10" s="11" t="str">
        <f>[6]Março!$F$27</f>
        <v>*</v>
      </c>
      <c r="Y10" s="11" t="str">
        <f>[6]Março!$F$28</f>
        <v>*</v>
      </c>
      <c r="Z10" s="11" t="str">
        <f>[6]Março!$F$29</f>
        <v>*</v>
      </c>
      <c r="AA10" s="11" t="str">
        <f>[6]Março!$F$30</f>
        <v>*</v>
      </c>
      <c r="AB10" s="11" t="str">
        <f>[6]Março!$F$31</f>
        <v>*</v>
      </c>
      <c r="AC10" s="11" t="str">
        <f>[6]Março!$F$32</f>
        <v>*</v>
      </c>
      <c r="AD10" s="11" t="str">
        <f>[6]Março!$F$33</f>
        <v>*</v>
      </c>
      <c r="AE10" s="11" t="str">
        <f>[6]Março!$F$34</f>
        <v>*</v>
      </c>
      <c r="AF10" s="11" t="str">
        <f>[6]Março!$F$35</f>
        <v>*</v>
      </c>
      <c r="AG10" s="15" t="s">
        <v>226</v>
      </c>
      <c r="AH10" s="91" t="s">
        <v>226</v>
      </c>
    </row>
    <row r="11" spans="1:36" x14ac:dyDescent="0.2">
      <c r="A11" s="58" t="s">
        <v>64</v>
      </c>
      <c r="B11" s="11">
        <f>[7]Março!$F$5</f>
        <v>100</v>
      </c>
      <c r="C11" s="11">
        <f>[7]Março!$F$6</f>
        <v>100</v>
      </c>
      <c r="D11" s="11">
        <f>[7]Março!$F$7</f>
        <v>100</v>
      </c>
      <c r="E11" s="11">
        <f>[7]Março!$F$8</f>
        <v>100</v>
      </c>
      <c r="F11" s="11">
        <f>[7]Março!$F$9</f>
        <v>100</v>
      </c>
      <c r="G11" s="11">
        <f>[7]Março!$F$10</f>
        <v>98</v>
      </c>
      <c r="H11" s="11">
        <f>[7]Março!$F$11</f>
        <v>100</v>
      </c>
      <c r="I11" s="11">
        <f>[7]Março!$F$12</f>
        <v>100</v>
      </c>
      <c r="J11" s="11">
        <f>[7]Março!$F$13</f>
        <v>100</v>
      </c>
      <c r="K11" s="11">
        <f>[7]Março!$F$14</f>
        <v>100</v>
      </c>
      <c r="L11" s="11">
        <f>[7]Março!$F$15</f>
        <v>100</v>
      </c>
      <c r="M11" s="11">
        <f>[7]Março!$F$16</f>
        <v>100</v>
      </c>
      <c r="N11" s="11">
        <f>[7]Março!$F$17</f>
        <v>100</v>
      </c>
      <c r="O11" s="11">
        <f>[7]Março!$F$18</f>
        <v>100</v>
      </c>
      <c r="P11" s="11">
        <f>[7]Março!$F$19</f>
        <v>100</v>
      </c>
      <c r="Q11" s="11">
        <f>[7]Março!$F$20</f>
        <v>100</v>
      </c>
      <c r="R11" s="11">
        <f>[7]Março!$F$21</f>
        <v>100</v>
      </c>
      <c r="S11" s="11">
        <f>[7]Março!$F$22</f>
        <v>100</v>
      </c>
      <c r="T11" s="11">
        <f>[7]Março!$F$23</f>
        <v>98</v>
      </c>
      <c r="U11" s="11">
        <f>[7]Março!$F$24</f>
        <v>100</v>
      </c>
      <c r="V11" s="11">
        <f>[7]Março!$F$25</f>
        <v>100</v>
      </c>
      <c r="W11" s="11">
        <f>[7]Março!$F$26</f>
        <v>78</v>
      </c>
      <c r="X11" s="11">
        <f>[7]Março!$F$27</f>
        <v>95</v>
      </c>
      <c r="Y11" s="11">
        <f>[7]Março!$F$28</f>
        <v>84</v>
      </c>
      <c r="Z11" s="11">
        <f>[7]Março!$F$29</f>
        <v>86</v>
      </c>
      <c r="AA11" s="11">
        <f>[7]Março!$F$30</f>
        <v>68</v>
      </c>
      <c r="AB11" s="11">
        <f>[7]Março!$F$31</f>
        <v>70</v>
      </c>
      <c r="AC11" s="11">
        <f>[7]Março!$F$32</f>
        <v>74</v>
      </c>
      <c r="AD11" s="11">
        <f>[7]Março!$F$33</f>
        <v>72</v>
      </c>
      <c r="AE11" s="11">
        <f>[7]Março!$F$34</f>
        <v>77</v>
      </c>
      <c r="AF11" s="11">
        <f>[7]Março!$F$35</f>
        <v>74</v>
      </c>
      <c r="AG11" s="15">
        <f>MAX(B11:AF11)</f>
        <v>100</v>
      </c>
      <c r="AH11" s="91">
        <f t="shared" ref="AH11:AH12" si="4">AVERAGE(B11:AF11)</f>
        <v>92.709677419354833</v>
      </c>
    </row>
    <row r="12" spans="1:36" x14ac:dyDescent="0.2">
      <c r="A12" s="58" t="s">
        <v>41</v>
      </c>
      <c r="B12" s="11">
        <f>[8]Março!$F$5</f>
        <v>92</v>
      </c>
      <c r="C12" s="11">
        <f>[8]Março!$F$6</f>
        <v>91</v>
      </c>
      <c r="D12" s="11">
        <f>[8]Março!$F$7</f>
        <v>91</v>
      </c>
      <c r="E12" s="11">
        <f>[8]Março!$F$8</f>
        <v>90</v>
      </c>
      <c r="F12" s="11">
        <f>[8]Março!$F$9</f>
        <v>86</v>
      </c>
      <c r="G12" s="11">
        <f>[8]Março!$F$10</f>
        <v>87</v>
      </c>
      <c r="H12" s="11">
        <f>[8]Março!$F$11</f>
        <v>85</v>
      </c>
      <c r="I12" s="11">
        <f>[8]Março!$F$12</f>
        <v>83</v>
      </c>
      <c r="J12" s="11">
        <f>[8]Março!$F$13</f>
        <v>92</v>
      </c>
      <c r="K12" s="11">
        <f>[8]Março!$F$14</f>
        <v>91</v>
      </c>
      <c r="L12" s="11">
        <f>[8]Março!$F$15</f>
        <v>100</v>
      </c>
      <c r="M12" s="11">
        <f>[8]Março!$F$16</f>
        <v>94</v>
      </c>
      <c r="N12" s="11">
        <f>[8]Março!$F$17</f>
        <v>93</v>
      </c>
      <c r="O12" s="11">
        <f>[8]Março!$F$18</f>
        <v>93</v>
      </c>
      <c r="P12" s="11">
        <f>[8]Março!$F$19</f>
        <v>95</v>
      </c>
      <c r="Q12" s="11">
        <f>[8]Março!$F$20</f>
        <v>95</v>
      </c>
      <c r="R12" s="11">
        <f>[8]Março!$F$21</f>
        <v>95</v>
      </c>
      <c r="S12" s="11">
        <f>[8]Março!$F$22</f>
        <v>94</v>
      </c>
      <c r="T12" s="11">
        <f>[8]Março!$F$23</f>
        <v>95</v>
      </c>
      <c r="U12" s="11">
        <f>[8]Março!$F$24</f>
        <v>100</v>
      </c>
      <c r="V12" s="11">
        <f>[8]Março!$F$25</f>
        <v>100</v>
      </c>
      <c r="W12" s="11">
        <f>[8]Março!$F$26</f>
        <v>94</v>
      </c>
      <c r="X12" s="11">
        <f>[8]Março!$F$27</f>
        <v>99</v>
      </c>
      <c r="Y12" s="11">
        <f>[8]Março!$F$28</f>
        <v>100</v>
      </c>
      <c r="Z12" s="11">
        <f>[8]Março!$F$29</f>
        <v>100</v>
      </c>
      <c r="AA12" s="11">
        <f>[8]Março!$F$30</f>
        <v>98</v>
      </c>
      <c r="AB12" s="11">
        <f>[8]Março!$F$31</f>
        <v>89</v>
      </c>
      <c r="AC12" s="11">
        <f>[8]Março!$F$32</f>
        <v>92</v>
      </c>
      <c r="AD12" s="11">
        <f>[8]Março!$F$33</f>
        <v>100</v>
      </c>
      <c r="AE12" s="11">
        <f>[8]Março!$F$34</f>
        <v>93</v>
      </c>
      <c r="AF12" s="11">
        <f>[8]Março!$F$35</f>
        <v>92</v>
      </c>
      <c r="AG12" s="15">
        <f>MAX(B12:AF12)</f>
        <v>100</v>
      </c>
      <c r="AH12" s="91">
        <f t="shared" si="4"/>
        <v>93.516129032258064</v>
      </c>
    </row>
    <row r="13" spans="1:36" x14ac:dyDescent="0.2">
      <c r="A13" s="58" t="s">
        <v>114</v>
      </c>
      <c r="B13" s="11" t="str">
        <f>[9]Março!$F$5</f>
        <v>*</v>
      </c>
      <c r="C13" s="11" t="str">
        <f>[9]Março!$F$6</f>
        <v>*</v>
      </c>
      <c r="D13" s="11" t="str">
        <f>[9]Março!$F$7</f>
        <v>*</v>
      </c>
      <c r="E13" s="11" t="str">
        <f>[9]Março!$F$8</f>
        <v>*</v>
      </c>
      <c r="F13" s="11" t="str">
        <f>[9]Março!$F$9</f>
        <v>*</v>
      </c>
      <c r="G13" s="11" t="str">
        <f>[9]Março!$F$10</f>
        <v>*</v>
      </c>
      <c r="H13" s="11" t="str">
        <f>[9]Março!$F$11</f>
        <v>*</v>
      </c>
      <c r="I13" s="11" t="str">
        <f>[9]Março!$F$12</f>
        <v>*</v>
      </c>
      <c r="J13" s="11" t="str">
        <f>[9]Março!$F$13</f>
        <v>*</v>
      </c>
      <c r="K13" s="11" t="str">
        <f>[9]Março!$F$14</f>
        <v>*</v>
      </c>
      <c r="L13" s="11" t="str">
        <f>[9]Março!$F$15</f>
        <v>*</v>
      </c>
      <c r="M13" s="11" t="str">
        <f>[9]Março!$F$16</f>
        <v>*</v>
      </c>
      <c r="N13" s="11" t="str">
        <f>[9]Março!$F$17</f>
        <v>*</v>
      </c>
      <c r="O13" s="11" t="str">
        <f>[9]Março!$F$18</f>
        <v>*</v>
      </c>
      <c r="P13" s="11" t="str">
        <f>[9]Março!$F$19</f>
        <v>*</v>
      </c>
      <c r="Q13" s="11" t="str">
        <f>[9]Março!$F$20</f>
        <v>*</v>
      </c>
      <c r="R13" s="11" t="str">
        <f>[9]Março!$F$21</f>
        <v>*</v>
      </c>
      <c r="S13" s="11" t="str">
        <f>[9]Março!$F$22</f>
        <v>*</v>
      </c>
      <c r="T13" s="11" t="str">
        <f>[9]Março!$F$23</f>
        <v>*</v>
      </c>
      <c r="U13" s="11" t="str">
        <f>[9]Março!$F$24</f>
        <v>*</v>
      </c>
      <c r="V13" s="11" t="str">
        <f>[9]Março!$F$25</f>
        <v>*</v>
      </c>
      <c r="W13" s="11" t="str">
        <f>[9]Março!$F$26</f>
        <v>*</v>
      </c>
      <c r="X13" s="11" t="str">
        <f>[9]Março!$F$27</f>
        <v>*</v>
      </c>
      <c r="Y13" s="11" t="str">
        <f>[9]Março!$F$28</f>
        <v>*</v>
      </c>
      <c r="Z13" s="11" t="str">
        <f>[9]Março!$F$29</f>
        <v>*</v>
      </c>
      <c r="AA13" s="11" t="str">
        <f>[9]Março!$F$30</f>
        <v>*</v>
      </c>
      <c r="AB13" s="11" t="str">
        <f>[9]Março!$F$31</f>
        <v>*</v>
      </c>
      <c r="AC13" s="11" t="str">
        <f>[9]Março!$F$32</f>
        <v>*</v>
      </c>
      <c r="AD13" s="11" t="str">
        <f>[9]Março!$F$33</f>
        <v>*</v>
      </c>
      <c r="AE13" s="11" t="str">
        <f>[9]Março!$F$34</f>
        <v>*</v>
      </c>
      <c r="AF13" s="11" t="str">
        <f>[9]Março!$F$35</f>
        <v>*</v>
      </c>
      <c r="AG13" s="15" t="s">
        <v>226</v>
      </c>
      <c r="AH13" s="108" t="s">
        <v>226</v>
      </c>
    </row>
    <row r="14" spans="1:36" x14ac:dyDescent="0.2">
      <c r="A14" s="58" t="s">
        <v>118</v>
      </c>
      <c r="B14" s="11">
        <f>[10]Março!$F$5</f>
        <v>98</v>
      </c>
      <c r="C14" s="11">
        <f>[10]Março!$F$6</f>
        <v>98</v>
      </c>
      <c r="D14" s="11">
        <f>[10]Março!$F$7</f>
        <v>99</v>
      </c>
      <c r="E14" s="11">
        <f>[10]Março!$F$8</f>
        <v>97</v>
      </c>
      <c r="F14" s="11">
        <f>[10]Março!$F$9</f>
        <v>98</v>
      </c>
      <c r="G14" s="11">
        <f>[10]Março!$F$10</f>
        <v>96</v>
      </c>
      <c r="H14" s="11">
        <f>[10]Março!$F$11</f>
        <v>95</v>
      </c>
      <c r="I14" s="11">
        <f>[10]Março!$F$12</f>
        <v>96</v>
      </c>
      <c r="J14" s="11">
        <f>[10]Março!$F$13</f>
        <v>97</v>
      </c>
      <c r="K14" s="11">
        <f>[10]Março!$F$14</f>
        <v>99</v>
      </c>
      <c r="L14" s="11">
        <f>[10]Março!$F$15</f>
        <v>98</v>
      </c>
      <c r="M14" s="11">
        <f>[10]Março!$F$16</f>
        <v>97</v>
      </c>
      <c r="N14" s="11">
        <f>[10]Março!$F$17</f>
        <v>98</v>
      </c>
      <c r="O14" s="11">
        <f>[10]Março!$F$18</f>
        <v>99</v>
      </c>
      <c r="P14" s="11">
        <f>[10]Março!$F$19</f>
        <v>99</v>
      </c>
      <c r="Q14" s="11">
        <f>[10]Março!$F$20</f>
        <v>99</v>
      </c>
      <c r="R14" s="11">
        <f>[10]Março!$F$21</f>
        <v>99</v>
      </c>
      <c r="S14" s="11">
        <f>[10]Março!$F$22</f>
        <v>99</v>
      </c>
      <c r="T14" s="11">
        <f>[10]Março!$F$23</f>
        <v>99</v>
      </c>
      <c r="U14" s="11">
        <f>[10]Março!$F$24</f>
        <v>99</v>
      </c>
      <c r="V14" s="11">
        <f>[10]Março!$F$25</f>
        <v>98</v>
      </c>
      <c r="W14" s="11">
        <f>[10]Março!$F$26</f>
        <v>93</v>
      </c>
      <c r="X14" s="11">
        <f>[10]Março!$F$27</f>
        <v>95</v>
      </c>
      <c r="Y14" s="11">
        <f>[10]Março!$F$28</f>
        <v>98</v>
      </c>
      <c r="Z14" s="11">
        <f>[10]Março!$F$29</f>
        <v>99</v>
      </c>
      <c r="AA14" s="11">
        <f>[10]Março!$F$30</f>
        <v>97</v>
      </c>
      <c r="AB14" s="11">
        <f>[10]Março!$F$31</f>
        <v>92</v>
      </c>
      <c r="AC14" s="11">
        <f>[10]Março!$F$32</f>
        <v>88</v>
      </c>
      <c r="AD14" s="11">
        <f>[10]Março!$F$33</f>
        <v>89</v>
      </c>
      <c r="AE14" s="11">
        <f>[10]Março!$F$34</f>
        <v>92</v>
      </c>
      <c r="AF14" s="11">
        <f>[10]Março!$F$35</f>
        <v>93</v>
      </c>
      <c r="AG14" s="15">
        <f t="shared" ref="AG14:AG15" si="5">MAX(B14:AF14)</f>
        <v>99</v>
      </c>
      <c r="AH14" s="91">
        <f t="shared" ref="AH14:AH15" si="6">AVERAGE(B14:AF14)</f>
        <v>96.548387096774192</v>
      </c>
    </row>
    <row r="15" spans="1:36" x14ac:dyDescent="0.2">
      <c r="A15" s="58" t="s">
        <v>121</v>
      </c>
      <c r="B15" s="11">
        <f>[11]Março!$F$5</f>
        <v>93</v>
      </c>
      <c r="C15" s="11">
        <f>[11]Março!$F$6</f>
        <v>87</v>
      </c>
      <c r="D15" s="11">
        <f>[11]Março!$F$7</f>
        <v>87</v>
      </c>
      <c r="E15" s="11">
        <f>[11]Março!$F$8</f>
        <v>86</v>
      </c>
      <c r="F15" s="11">
        <f>[11]Março!$F$9</f>
        <v>95</v>
      </c>
      <c r="G15" s="11">
        <f>[11]Março!$F$10</f>
        <v>95</v>
      </c>
      <c r="H15" s="11">
        <f>[11]Março!$F$11</f>
        <v>94</v>
      </c>
      <c r="I15" s="11">
        <f>[11]Março!$F$12</f>
        <v>96</v>
      </c>
      <c r="J15" s="11">
        <f>[11]Março!$F$13</f>
        <v>94</v>
      </c>
      <c r="K15" s="11">
        <f>[11]Março!$F$14</f>
        <v>96</v>
      </c>
      <c r="L15" s="11">
        <f>[11]Março!$F$15</f>
        <v>98</v>
      </c>
      <c r="M15" s="11">
        <f>[11]Março!$F$16</f>
        <v>97</v>
      </c>
      <c r="N15" s="11">
        <f>[11]Março!$F$17</f>
        <v>96</v>
      </c>
      <c r="O15" s="11">
        <f>[11]Março!$F$18</f>
        <v>95</v>
      </c>
      <c r="P15" s="11">
        <f>[11]Março!$F$19</f>
        <v>97</v>
      </c>
      <c r="Q15" s="11">
        <f>[11]Março!$F$20</f>
        <v>97</v>
      </c>
      <c r="R15" s="11">
        <f>[11]Março!$F$21</f>
        <v>98</v>
      </c>
      <c r="S15" s="11">
        <f>[11]Março!$F$22</f>
        <v>96</v>
      </c>
      <c r="T15" s="11">
        <f>[11]Março!$F$23</f>
        <v>98</v>
      </c>
      <c r="U15" s="11">
        <f>[11]Março!$F$24</f>
        <v>98</v>
      </c>
      <c r="V15" s="11">
        <f>[11]Março!$F$25</f>
        <v>96</v>
      </c>
      <c r="W15" s="11">
        <f>[11]Março!$F$26</f>
        <v>94</v>
      </c>
      <c r="X15" s="11">
        <f>[11]Março!$F$27</f>
        <v>98</v>
      </c>
      <c r="Y15" s="11">
        <f>[11]Março!$F$28</f>
        <v>98</v>
      </c>
      <c r="Z15" s="11">
        <f>[11]Março!$F$29</f>
        <v>94</v>
      </c>
      <c r="AA15" s="11">
        <f>[11]Março!$F$30</f>
        <v>97</v>
      </c>
      <c r="AB15" s="11">
        <f>[11]Março!$F$31</f>
        <v>83</v>
      </c>
      <c r="AC15" s="11">
        <f>[11]Março!$F$32</f>
        <v>90</v>
      </c>
      <c r="AD15" s="11">
        <f>[11]Março!$F$33</f>
        <v>89</v>
      </c>
      <c r="AE15" s="11">
        <f>[11]Março!$F$34</f>
        <v>88</v>
      </c>
      <c r="AF15" s="11">
        <f>[11]Março!$F$35</f>
        <v>92</v>
      </c>
      <c r="AG15" s="15">
        <f t="shared" si="5"/>
        <v>98</v>
      </c>
      <c r="AH15" s="91">
        <f t="shared" si="6"/>
        <v>93.935483870967744</v>
      </c>
      <c r="AJ15" t="s">
        <v>47</v>
      </c>
    </row>
    <row r="16" spans="1:36" x14ac:dyDescent="0.2">
      <c r="A16" s="58" t="s">
        <v>168</v>
      </c>
      <c r="B16" s="11" t="str">
        <f>[12]Março!$F$5</f>
        <v>*</v>
      </c>
      <c r="C16" s="11" t="str">
        <f>[12]Março!$F$6</f>
        <v>*</v>
      </c>
      <c r="D16" s="11" t="str">
        <f>[12]Março!$F$7</f>
        <v>*</v>
      </c>
      <c r="E16" s="11" t="str">
        <f>[12]Março!$F$8</f>
        <v>*</v>
      </c>
      <c r="F16" s="11" t="str">
        <f>[12]Março!$F$9</f>
        <v>*</v>
      </c>
      <c r="G16" s="11" t="str">
        <f>[12]Março!$F$10</f>
        <v>*</v>
      </c>
      <c r="H16" s="11" t="str">
        <f>[12]Março!$F$11</f>
        <v>*</v>
      </c>
      <c r="I16" s="11" t="str">
        <f>[12]Março!$F$12</f>
        <v>*</v>
      </c>
      <c r="J16" s="11" t="str">
        <f>[12]Março!$F$13</f>
        <v>*</v>
      </c>
      <c r="K16" s="11" t="str">
        <f>[12]Março!$F$14</f>
        <v>*</v>
      </c>
      <c r="L16" s="11" t="str">
        <f>[12]Março!$F$15</f>
        <v>*</v>
      </c>
      <c r="M16" s="11" t="str">
        <f>[12]Março!$F$16</f>
        <v>*</v>
      </c>
      <c r="N16" s="11" t="str">
        <f>[12]Março!$F$17</f>
        <v>*</v>
      </c>
      <c r="O16" s="11" t="str">
        <f>[12]Março!$F$18</f>
        <v>*</v>
      </c>
      <c r="P16" s="11" t="str">
        <f>[12]Março!$F$19</f>
        <v>*</v>
      </c>
      <c r="Q16" s="11" t="str">
        <f>[12]Março!$F$20</f>
        <v>*</v>
      </c>
      <c r="R16" s="11" t="str">
        <f>[12]Março!$F$21</f>
        <v>*</v>
      </c>
      <c r="S16" s="11" t="str">
        <f>[12]Março!$F$22</f>
        <v>*</v>
      </c>
      <c r="T16" s="11" t="str">
        <f>[12]Março!$F$23</f>
        <v>*</v>
      </c>
      <c r="U16" s="11" t="str">
        <f>[12]Março!$F$24</f>
        <v>*</v>
      </c>
      <c r="V16" s="11" t="str">
        <f>[12]Março!$F$25</f>
        <v>*</v>
      </c>
      <c r="W16" s="11" t="str">
        <f>[12]Março!$F$26</f>
        <v>*</v>
      </c>
      <c r="X16" s="11" t="str">
        <f>[12]Março!$F$27</f>
        <v>*</v>
      </c>
      <c r="Y16" s="11" t="str">
        <f>[12]Março!$F$28</f>
        <v>*</v>
      </c>
      <c r="Z16" s="11" t="str">
        <f>[12]Março!$F$29</f>
        <v>*</v>
      </c>
      <c r="AA16" s="11" t="str">
        <f>[12]Março!$F$30</f>
        <v>*</v>
      </c>
      <c r="AB16" s="11" t="str">
        <f>[12]Março!$F$31</f>
        <v>*</v>
      </c>
      <c r="AC16" s="11" t="str">
        <f>[12]Março!$F$32</f>
        <v>*</v>
      </c>
      <c r="AD16" s="11" t="str">
        <f>[12]Março!$F$33</f>
        <v>*</v>
      </c>
      <c r="AE16" s="11" t="str">
        <f>[12]Março!$F$34</f>
        <v>*</v>
      </c>
      <c r="AF16" s="11" t="str">
        <f>[12]Março!$F$35</f>
        <v>*</v>
      </c>
      <c r="AG16" s="15" t="s">
        <v>226</v>
      </c>
      <c r="AH16" s="91" t="s">
        <v>226</v>
      </c>
    </row>
    <row r="17" spans="1:37" x14ac:dyDescent="0.2">
      <c r="A17" s="58" t="s">
        <v>2</v>
      </c>
      <c r="B17" s="11">
        <f>[13]Março!$F$5</f>
        <v>98</v>
      </c>
      <c r="C17" s="11">
        <f>[13]Março!$F$6</f>
        <v>96</v>
      </c>
      <c r="D17" s="11">
        <f>[13]Março!$F$7</f>
        <v>96</v>
      </c>
      <c r="E17" s="11">
        <f>[13]Março!$F$8</f>
        <v>88</v>
      </c>
      <c r="F17" s="11">
        <f>[13]Março!$F$9</f>
        <v>97</v>
      </c>
      <c r="G17" s="11">
        <f>[13]Março!$F$10</f>
        <v>89</v>
      </c>
      <c r="H17" s="11">
        <f>[13]Março!$F$11</f>
        <v>91</v>
      </c>
      <c r="I17" s="11">
        <f>[13]Março!$F$12</f>
        <v>88</v>
      </c>
      <c r="J17" s="11">
        <f>[13]Março!$F$13</f>
        <v>97</v>
      </c>
      <c r="K17" s="11">
        <f>[13]Março!$F$14</f>
        <v>97</v>
      </c>
      <c r="L17" s="11">
        <f>[13]Março!$F$15</f>
        <v>93</v>
      </c>
      <c r="M17" s="11">
        <f>[13]Março!$F$16</f>
        <v>95</v>
      </c>
      <c r="N17" s="11">
        <f>[13]Março!$F$17</f>
        <v>93</v>
      </c>
      <c r="O17" s="11">
        <f>[13]Março!$F$18</f>
        <v>94</v>
      </c>
      <c r="P17" s="11">
        <f>[13]Março!$F$19</f>
        <v>98</v>
      </c>
      <c r="Q17" s="11">
        <f>[13]Março!$F$20</f>
        <v>95</v>
      </c>
      <c r="R17" s="11">
        <f>[13]Março!$F$21</f>
        <v>88</v>
      </c>
      <c r="S17" s="11">
        <f>[13]Março!$F$22</f>
        <v>93</v>
      </c>
      <c r="T17" s="11">
        <f>[13]Março!$F$23</f>
        <v>96</v>
      </c>
      <c r="U17" s="11">
        <f>[13]Março!$F$24</f>
        <v>97</v>
      </c>
      <c r="V17" s="11">
        <f>[13]Março!$F$25</f>
        <v>98</v>
      </c>
      <c r="W17" s="11">
        <f>[13]Março!$F$26</f>
        <v>95</v>
      </c>
      <c r="X17" s="11">
        <f>[13]Março!$F$27</f>
        <v>88</v>
      </c>
      <c r="Y17" s="11">
        <f>[13]Março!$F$28</f>
        <v>84</v>
      </c>
      <c r="Z17" s="11">
        <f>[13]Março!$F$29</f>
        <v>82</v>
      </c>
      <c r="AA17" s="11">
        <f>[13]Março!$F$30</f>
        <v>85</v>
      </c>
      <c r="AB17" s="11">
        <f>[13]Março!$F$31</f>
        <v>88</v>
      </c>
      <c r="AC17" s="11">
        <f>[13]Março!$F$32</f>
        <v>88</v>
      </c>
      <c r="AD17" s="11">
        <f>[13]Março!$F$33</f>
        <v>87</v>
      </c>
      <c r="AE17" s="11">
        <f>[13]Março!$F$34</f>
        <v>76</v>
      </c>
      <c r="AF17" s="11">
        <f>[13]Março!$F$35</f>
        <v>77</v>
      </c>
      <c r="AG17" s="15">
        <f t="shared" ref="AG17:AG23" si="7">MAX(B17:AF17)</f>
        <v>98</v>
      </c>
      <c r="AH17" s="91">
        <f>AVERAGE(B17:AF17)</f>
        <v>91.193548387096769</v>
      </c>
      <c r="AJ17" s="12" t="s">
        <v>47</v>
      </c>
    </row>
    <row r="18" spans="1:37" x14ac:dyDescent="0.2">
      <c r="A18" s="58" t="s">
        <v>3</v>
      </c>
      <c r="B18" s="11">
        <f>[14]Março!$F$5</f>
        <v>100</v>
      </c>
      <c r="C18" s="11">
        <f>[14]Março!$F$6</f>
        <v>100</v>
      </c>
      <c r="D18" s="11">
        <f>[14]Março!$F$7</f>
        <v>100</v>
      </c>
      <c r="E18" s="11">
        <f>[14]Março!$F$8</f>
        <v>100</v>
      </c>
      <c r="F18" s="11">
        <f>[14]Março!$F$9</f>
        <v>94</v>
      </c>
      <c r="G18" s="11">
        <f>[14]Março!$F$10</f>
        <v>97</v>
      </c>
      <c r="H18" s="11">
        <f>[14]Março!$F$11</f>
        <v>91</v>
      </c>
      <c r="I18" s="11">
        <f>[14]Março!$F$12</f>
        <v>98</v>
      </c>
      <c r="J18" s="11">
        <f>[14]Março!$F$13</f>
        <v>96</v>
      </c>
      <c r="K18" s="11">
        <f>[14]Março!$F$14</f>
        <v>100</v>
      </c>
      <c r="L18" s="11">
        <f>[14]Março!$F$15</f>
        <v>87</v>
      </c>
      <c r="M18" s="11">
        <f>[14]Março!$F$16</f>
        <v>98</v>
      </c>
      <c r="N18" s="11">
        <f>[14]Março!$F$17</f>
        <v>100</v>
      </c>
      <c r="O18" s="11">
        <f>[14]Março!$F$18</f>
        <v>96</v>
      </c>
      <c r="P18" s="11">
        <f>[14]Março!$F$19</f>
        <v>100</v>
      </c>
      <c r="Q18" s="11">
        <f>[14]Março!$F$20</f>
        <v>100</v>
      </c>
      <c r="R18" s="11">
        <f>[14]Março!$F$21</f>
        <v>97</v>
      </c>
      <c r="S18" s="11">
        <f>[14]Março!$F$22</f>
        <v>100</v>
      </c>
      <c r="T18" s="11">
        <f>[14]Março!$F$23</f>
        <v>100</v>
      </c>
      <c r="U18" s="11">
        <f>[14]Março!$F$24</f>
        <v>100</v>
      </c>
      <c r="V18" s="11">
        <f>[14]Março!$F$25</f>
        <v>96</v>
      </c>
      <c r="W18" s="11">
        <f>[14]Março!$F$26</f>
        <v>96</v>
      </c>
      <c r="X18" s="11">
        <f>[14]Março!$F$27</f>
        <v>100</v>
      </c>
      <c r="Y18" s="11">
        <f>[14]Março!$F$28</f>
        <v>92</v>
      </c>
      <c r="Z18" s="11">
        <f>[14]Março!$F$29</f>
        <v>96</v>
      </c>
      <c r="AA18" s="11">
        <f>[14]Março!$F$30</f>
        <v>95</v>
      </c>
      <c r="AB18" s="11">
        <f>[14]Março!$F$31</f>
        <v>91</v>
      </c>
      <c r="AC18" s="11">
        <f>[14]Março!$F$32</f>
        <v>93</v>
      </c>
      <c r="AD18" s="11">
        <f>[14]Março!$F$33</f>
        <v>100</v>
      </c>
      <c r="AE18" s="11">
        <f>[14]Março!$F$34</f>
        <v>89</v>
      </c>
      <c r="AF18" s="11">
        <f>[14]Março!$F$35</f>
        <v>92</v>
      </c>
      <c r="AG18" s="15">
        <f t="shared" si="7"/>
        <v>100</v>
      </c>
      <c r="AH18" s="91">
        <f>AVERAGE(B18:AF18)</f>
        <v>96.58064516129032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>
        <f>[15]Março!$F$5</f>
        <v>93</v>
      </c>
      <c r="C19" s="11">
        <f>[15]Março!$F$6</f>
        <v>92</v>
      </c>
      <c r="D19" s="11">
        <f>[15]Março!$F$7</f>
        <v>93</v>
      </c>
      <c r="E19" s="11">
        <f>[15]Março!$F$8</f>
        <v>92</v>
      </c>
      <c r="F19" s="11">
        <f>[15]Março!$F$9</f>
        <v>94</v>
      </c>
      <c r="G19" s="11">
        <f>[15]Março!$F$10</f>
        <v>91</v>
      </c>
      <c r="H19" s="11">
        <f>[15]Março!$F$11</f>
        <v>90</v>
      </c>
      <c r="I19" s="11">
        <f>[15]Março!$F$12</f>
        <v>86</v>
      </c>
      <c r="J19" s="11">
        <f>[15]Março!$F$13</f>
        <v>93</v>
      </c>
      <c r="K19" s="11">
        <f>[15]Março!$F$14</f>
        <v>94</v>
      </c>
      <c r="L19" s="11">
        <f>[15]Março!$F$15</f>
        <v>91</v>
      </c>
      <c r="M19" s="11">
        <f>[15]Março!$F$16</f>
        <v>91</v>
      </c>
      <c r="N19" s="11">
        <f>[15]Março!$F$17</f>
        <v>92</v>
      </c>
      <c r="O19" s="11">
        <f>[15]Março!$F$18</f>
        <v>93</v>
      </c>
      <c r="P19" s="11">
        <f>[15]Março!$F$19</f>
        <v>94</v>
      </c>
      <c r="Q19" s="11">
        <f>[15]Março!$F$20</f>
        <v>94</v>
      </c>
      <c r="R19" s="11">
        <f>[15]Março!$F$21</f>
        <v>88</v>
      </c>
      <c r="S19" s="11">
        <f>[15]Março!$F$22</f>
        <v>92</v>
      </c>
      <c r="T19" s="11">
        <f>[15]Março!$F$23</f>
        <v>93</v>
      </c>
      <c r="U19" s="11">
        <f>[15]Março!$F$24</f>
        <v>95</v>
      </c>
      <c r="V19" s="11">
        <f>[15]Março!$F$25</f>
        <v>95</v>
      </c>
      <c r="W19" s="11">
        <f>[15]Março!$F$26</f>
        <v>94</v>
      </c>
      <c r="X19" s="11">
        <f>[15]Março!$F$27</f>
        <v>92</v>
      </c>
      <c r="Y19" s="11">
        <f>[15]Março!$F$28</f>
        <v>88</v>
      </c>
      <c r="Z19" s="11">
        <f>[15]Março!$F$29</f>
        <v>86</v>
      </c>
      <c r="AA19" s="11">
        <f>[15]Março!$F$30</f>
        <v>82</v>
      </c>
      <c r="AB19" s="11">
        <f>[15]Março!$F$31</f>
        <v>84</v>
      </c>
      <c r="AC19" s="11">
        <f>[15]Março!$F$32</f>
        <v>90</v>
      </c>
      <c r="AD19" s="11">
        <f>[15]Março!$F$33</f>
        <v>91</v>
      </c>
      <c r="AE19" s="11">
        <f>[15]Março!$F$34</f>
        <v>85</v>
      </c>
      <c r="AF19" s="11">
        <f>[15]Março!$F$35</f>
        <v>77</v>
      </c>
      <c r="AG19" s="15">
        <f>MAX(B19:AF19)</f>
        <v>95</v>
      </c>
      <c r="AH19" s="91">
        <f t="shared" ref="AH19:AH23" si="8">AVERAGE(B19:AF19)</f>
        <v>90.483870967741936</v>
      </c>
      <c r="AJ19" t="s">
        <v>47</v>
      </c>
    </row>
    <row r="20" spans="1:37" x14ac:dyDescent="0.2">
      <c r="A20" s="58" t="s">
        <v>5</v>
      </c>
      <c r="B20" s="11">
        <f>[16]Março!$F$5</f>
        <v>92</v>
      </c>
      <c r="C20" s="11">
        <f>[16]Março!$F$6</f>
        <v>85</v>
      </c>
      <c r="D20" s="11">
        <f>[16]Março!$F$7</f>
        <v>85</v>
      </c>
      <c r="E20" s="11">
        <f>[16]Março!$F$8</f>
        <v>92</v>
      </c>
      <c r="F20" s="11">
        <f>[16]Março!$F$9</f>
        <v>84</v>
      </c>
      <c r="G20" s="11">
        <f>[16]Março!$F$10</f>
        <v>90</v>
      </c>
      <c r="H20" s="11">
        <f>[16]Março!$F$11</f>
        <v>87</v>
      </c>
      <c r="I20" s="11">
        <f>[16]Março!$F$12</f>
        <v>85</v>
      </c>
      <c r="J20" s="11">
        <f>[16]Março!$F$13</f>
        <v>92</v>
      </c>
      <c r="K20" s="11">
        <f>[16]Março!$F$14</f>
        <v>93</v>
      </c>
      <c r="L20" s="11">
        <f>[16]Março!$F$15</f>
        <v>86</v>
      </c>
      <c r="M20" s="11">
        <f>[16]Março!$F$16</f>
        <v>88</v>
      </c>
      <c r="N20" s="11">
        <f>[16]Março!$F$17</f>
        <v>90</v>
      </c>
      <c r="O20" s="11">
        <f>[16]Março!$F$18</f>
        <v>92</v>
      </c>
      <c r="P20" s="11">
        <f>[16]Março!$F$19</f>
        <v>94</v>
      </c>
      <c r="Q20" s="11">
        <f>[16]Março!$F$20</f>
        <v>90</v>
      </c>
      <c r="R20" s="11">
        <f>[16]Março!$F$21</f>
        <v>85</v>
      </c>
      <c r="S20" s="11">
        <f>[16]Março!$F$22</f>
        <v>91</v>
      </c>
      <c r="T20" s="11">
        <f>[16]Março!$F$23</f>
        <v>88</v>
      </c>
      <c r="U20" s="11">
        <f>[16]Março!$F$24</f>
        <v>92</v>
      </c>
      <c r="V20" s="11">
        <f>[16]Março!$F$25</f>
        <v>91</v>
      </c>
      <c r="W20" s="11">
        <f>[16]Março!$F$26</f>
        <v>90</v>
      </c>
      <c r="X20" s="11">
        <f>[16]Março!$F$27</f>
        <v>93</v>
      </c>
      <c r="Y20" s="11">
        <f>[16]Março!$F$28</f>
        <v>92</v>
      </c>
      <c r="Z20" s="11">
        <f>[16]Março!$F$29</f>
        <v>92</v>
      </c>
      <c r="AA20" s="11">
        <f>[16]Março!$F$30</f>
        <v>88</v>
      </c>
      <c r="AB20" s="11">
        <f>[16]Março!$F$31</f>
        <v>76</v>
      </c>
      <c r="AC20" s="11">
        <f>[16]Março!$F$32</f>
        <v>81</v>
      </c>
      <c r="AD20" s="11">
        <f>[16]Março!$F$33</f>
        <v>87</v>
      </c>
      <c r="AE20" s="11">
        <f>[16]Março!$F$34</f>
        <v>91</v>
      </c>
      <c r="AF20" s="11">
        <f>[16]Março!$F$35</f>
        <v>83</v>
      </c>
      <c r="AG20" s="15">
        <f t="shared" si="7"/>
        <v>94</v>
      </c>
      <c r="AH20" s="91">
        <f t="shared" si="8"/>
        <v>88.548387096774192</v>
      </c>
      <c r="AI20" s="12" t="s">
        <v>47</v>
      </c>
    </row>
    <row r="21" spans="1:37" x14ac:dyDescent="0.2">
      <c r="A21" s="58" t="s">
        <v>43</v>
      </c>
      <c r="B21" s="11">
        <f>[17]Março!$F$5</f>
        <v>98</v>
      </c>
      <c r="C21" s="11">
        <f>[17]Março!$F$6</f>
        <v>98</v>
      </c>
      <c r="D21" s="11">
        <f>[17]Março!$F$7</f>
        <v>98</v>
      </c>
      <c r="E21" s="11">
        <f>[17]Março!$F$8</f>
        <v>97</v>
      </c>
      <c r="F21" s="11">
        <f>[17]Março!$F$9</f>
        <v>97</v>
      </c>
      <c r="G21" s="11">
        <f>[17]Março!$F$10</f>
        <v>94</v>
      </c>
      <c r="H21" s="11">
        <f>[17]Março!$F$11</f>
        <v>94</v>
      </c>
      <c r="I21" s="11">
        <f>[17]Março!$F$12</f>
        <v>90</v>
      </c>
      <c r="J21" s="11">
        <f>[17]Março!$F$13</f>
        <v>96</v>
      </c>
      <c r="K21" s="11">
        <f>[17]Março!$F$14</f>
        <v>99</v>
      </c>
      <c r="L21" s="11">
        <f>[17]Março!$F$15</f>
        <v>98</v>
      </c>
      <c r="M21" s="11">
        <f>[17]Março!$F$16</f>
        <v>98</v>
      </c>
      <c r="N21" s="11">
        <f>[17]Março!$F$17</f>
        <v>91</v>
      </c>
      <c r="O21" s="11">
        <f>[17]Março!$F$18</f>
        <v>98</v>
      </c>
      <c r="P21" s="11">
        <f>[17]Março!$F$19</f>
        <v>98</v>
      </c>
      <c r="Q21" s="11">
        <f>[17]Março!$F$20</f>
        <v>98</v>
      </c>
      <c r="R21" s="11">
        <f>[17]Março!$F$21</f>
        <v>96</v>
      </c>
      <c r="S21" s="11">
        <f>[17]Março!$F$22</f>
        <v>97</v>
      </c>
      <c r="T21" s="11">
        <f>[17]Março!$F$23</f>
        <v>98</v>
      </c>
      <c r="U21" s="11">
        <f>[17]Março!$F$24</f>
        <v>98</v>
      </c>
      <c r="V21" s="11">
        <f>[17]Março!$F$25</f>
        <v>99</v>
      </c>
      <c r="W21" s="11">
        <f>[17]Março!$F$26</f>
        <v>98</v>
      </c>
      <c r="X21" s="11">
        <f>[17]Março!$F$27</f>
        <v>97</v>
      </c>
      <c r="Y21" s="11">
        <f>[17]Março!$F$28</f>
        <v>91</v>
      </c>
      <c r="Z21" s="11">
        <f>[17]Março!$F$29</f>
        <v>85</v>
      </c>
      <c r="AA21" s="11">
        <f>[17]Março!$F$30</f>
        <v>86</v>
      </c>
      <c r="AB21" s="11">
        <f>[17]Março!$F$31</f>
        <v>90</v>
      </c>
      <c r="AC21" s="11">
        <f>[17]Março!$F$32</f>
        <v>93</v>
      </c>
      <c r="AD21" s="11">
        <f>[17]Março!$F$33</f>
        <v>95</v>
      </c>
      <c r="AE21" s="11">
        <f>[17]Março!$F$34</f>
        <v>90</v>
      </c>
      <c r="AF21" s="11">
        <f>[17]Março!$F$35</f>
        <v>90</v>
      </c>
      <c r="AG21" s="15">
        <f t="shared" si="7"/>
        <v>99</v>
      </c>
      <c r="AH21" s="91">
        <f t="shared" si="8"/>
        <v>95</v>
      </c>
    </row>
    <row r="22" spans="1:37" x14ac:dyDescent="0.2">
      <c r="A22" s="58" t="s">
        <v>6</v>
      </c>
      <c r="B22" s="11">
        <f>[18]Março!$F$5</f>
        <v>90</v>
      </c>
      <c r="C22" s="11">
        <f>[18]Março!$F$6</f>
        <v>89</v>
      </c>
      <c r="D22" s="11">
        <f>[18]Março!$F$7</f>
        <v>90</v>
      </c>
      <c r="E22" s="11">
        <f>[18]Março!$F$8</f>
        <v>89</v>
      </c>
      <c r="F22" s="11">
        <f>[18]Março!$F$9</f>
        <v>88</v>
      </c>
      <c r="G22" s="11">
        <f>[18]Março!$F$10</f>
        <v>90</v>
      </c>
      <c r="H22" s="11">
        <f>[18]Março!$F$11</f>
        <v>90</v>
      </c>
      <c r="I22" s="11">
        <f>[18]Março!$F$12</f>
        <v>86</v>
      </c>
      <c r="J22" s="11">
        <f>[18]Março!$F$13</f>
        <v>86</v>
      </c>
      <c r="K22" s="11">
        <f>[18]Março!$F$14</f>
        <v>89</v>
      </c>
      <c r="L22" s="11">
        <f>[18]Março!$F$15</f>
        <v>89</v>
      </c>
      <c r="M22" s="11">
        <f>[18]Março!$F$16</f>
        <v>86</v>
      </c>
      <c r="N22" s="11">
        <f>[18]Março!$F$17</f>
        <v>88</v>
      </c>
      <c r="O22" s="11">
        <f>[18]Março!$F$18</f>
        <v>88</v>
      </c>
      <c r="P22" s="11">
        <f>[18]Março!$F$19</f>
        <v>89</v>
      </c>
      <c r="Q22" s="11">
        <f>[18]Março!$F$20</f>
        <v>91</v>
      </c>
      <c r="R22" s="11">
        <f>[18]Março!$F$21</f>
        <v>86</v>
      </c>
      <c r="S22" s="11">
        <f>[18]Março!$F$22</f>
        <v>88</v>
      </c>
      <c r="T22" s="11">
        <f>[18]Março!$F$23</f>
        <v>90</v>
      </c>
      <c r="U22" s="11">
        <f>[18]Março!$F$24</f>
        <v>88</v>
      </c>
      <c r="V22" s="11">
        <f>[18]Março!$F$25</f>
        <v>90</v>
      </c>
      <c r="W22" s="11">
        <f>[18]Março!$F$26</f>
        <v>89</v>
      </c>
      <c r="X22" s="11">
        <f>[18]Março!$F$27</f>
        <v>88</v>
      </c>
      <c r="Y22" s="11">
        <f>[18]Março!$F$28</f>
        <v>87</v>
      </c>
      <c r="Z22" s="11">
        <f>[18]Março!$F$29</f>
        <v>85</v>
      </c>
      <c r="AA22" s="11">
        <f>[18]Março!$F$30</f>
        <v>84</v>
      </c>
      <c r="AB22" s="11">
        <f>[18]Março!$F$31</f>
        <v>84</v>
      </c>
      <c r="AC22" s="11">
        <f>[18]Março!$F$32</f>
        <v>87</v>
      </c>
      <c r="AD22" s="11">
        <f>[18]Março!$F$33</f>
        <v>87</v>
      </c>
      <c r="AE22" s="11">
        <f>[18]Março!$F$34</f>
        <v>86</v>
      </c>
      <c r="AF22" s="11">
        <f>[18]Março!$F$35</f>
        <v>88</v>
      </c>
      <c r="AG22" s="15">
        <f t="shared" si="7"/>
        <v>91</v>
      </c>
      <c r="AH22" s="91">
        <f t="shared" si="8"/>
        <v>87.903225806451616</v>
      </c>
    </row>
    <row r="23" spans="1:37" x14ac:dyDescent="0.2">
      <c r="A23" s="58" t="s">
        <v>7</v>
      </c>
      <c r="B23" s="11">
        <f>[19]Março!$F$5</f>
        <v>85</v>
      </c>
      <c r="C23" s="11">
        <f>[19]Março!$F$6</f>
        <v>92</v>
      </c>
      <c r="D23" s="11">
        <f>[19]Março!$F$7</f>
        <v>78</v>
      </c>
      <c r="E23" s="11">
        <f>[19]Março!$F$8</f>
        <v>88</v>
      </c>
      <c r="F23" s="11">
        <f>[19]Março!$F$9</f>
        <v>91</v>
      </c>
      <c r="G23" s="11">
        <f>[19]Março!$F$10</f>
        <v>91</v>
      </c>
      <c r="H23" s="11">
        <f>[19]Março!$F$11</f>
        <v>94</v>
      </c>
      <c r="I23" s="11">
        <f>[19]Março!$F$12</f>
        <v>96</v>
      </c>
      <c r="J23" s="11">
        <f>[19]Março!$F$13</f>
        <v>93</v>
      </c>
      <c r="K23" s="11">
        <f>[19]Março!$F$14</f>
        <v>96</v>
      </c>
      <c r="L23" s="11">
        <f>[19]Março!$F$15</f>
        <v>96</v>
      </c>
      <c r="M23" s="11">
        <f>[19]Março!$F$16</f>
        <v>96</v>
      </c>
      <c r="N23" s="11">
        <f>[19]Março!$F$17</f>
        <v>97</v>
      </c>
      <c r="O23" s="11">
        <f>[19]Março!$F$18</f>
        <v>97</v>
      </c>
      <c r="P23" s="11">
        <f>[19]Março!$F$19</f>
        <v>98</v>
      </c>
      <c r="Q23" s="11">
        <f>[19]Março!$F$20</f>
        <v>94</v>
      </c>
      <c r="R23" s="11">
        <f>[19]Março!$F$21</f>
        <v>97</v>
      </c>
      <c r="S23" s="11">
        <f>[19]Março!$F$22</f>
        <v>97</v>
      </c>
      <c r="T23" s="11">
        <f>[19]Março!$F$23</f>
        <v>98</v>
      </c>
      <c r="U23" s="11">
        <f>[19]Março!$F$24</f>
        <v>97</v>
      </c>
      <c r="V23" s="11">
        <f>[19]Março!$F$25</f>
        <v>95</v>
      </c>
      <c r="W23" s="11">
        <f>[19]Março!$F$26</f>
        <v>94</v>
      </c>
      <c r="X23" s="11">
        <f>[19]Março!$F$27</f>
        <v>91</v>
      </c>
      <c r="Y23" s="11">
        <f>[19]Março!$F$28</f>
        <v>95</v>
      </c>
      <c r="Z23" s="11">
        <f>[19]Março!$F$29</f>
        <v>88</v>
      </c>
      <c r="AA23" s="11">
        <f>[19]Março!$F$30</f>
        <v>86</v>
      </c>
      <c r="AB23" s="11">
        <f>[19]Março!$F$31</f>
        <v>74</v>
      </c>
      <c r="AC23" s="11">
        <f>[19]Março!$F$32</f>
        <v>86</v>
      </c>
      <c r="AD23" s="11">
        <f>[19]Março!$F$33</f>
        <v>86</v>
      </c>
      <c r="AE23" s="11">
        <f>[19]Março!$F$34</f>
        <v>84</v>
      </c>
      <c r="AF23" s="11">
        <f>[19]Março!$F$35</f>
        <v>88</v>
      </c>
      <c r="AG23" s="15">
        <f t="shared" si="7"/>
        <v>98</v>
      </c>
      <c r="AH23" s="91">
        <f t="shared" si="8"/>
        <v>91.548387096774192</v>
      </c>
      <c r="AJ23" t="s">
        <v>47</v>
      </c>
    </row>
    <row r="24" spans="1:37" x14ac:dyDescent="0.2">
      <c r="A24" s="58" t="s">
        <v>169</v>
      </c>
      <c r="B24" s="11" t="str">
        <f>[20]Março!$F$5</f>
        <v>*</v>
      </c>
      <c r="C24" s="11" t="str">
        <f>[20]Março!$F$6</f>
        <v>*</v>
      </c>
      <c r="D24" s="11" t="str">
        <f>[20]Março!$F$7</f>
        <v>*</v>
      </c>
      <c r="E24" s="11" t="str">
        <f>[20]Março!$F$8</f>
        <v>*</v>
      </c>
      <c r="F24" s="11" t="str">
        <f>[20]Março!$F$9</f>
        <v>*</v>
      </c>
      <c r="G24" s="11" t="str">
        <f>[20]Março!$F$10</f>
        <v>*</v>
      </c>
      <c r="H24" s="11" t="str">
        <f>[20]Março!$F$11</f>
        <v>*</v>
      </c>
      <c r="I24" s="11" t="str">
        <f>[20]Março!$F$12</f>
        <v>*</v>
      </c>
      <c r="J24" s="11" t="str">
        <f>[20]Março!$F$13</f>
        <v>*</v>
      </c>
      <c r="K24" s="11" t="str">
        <f>[20]Março!$F$14</f>
        <v>*</v>
      </c>
      <c r="L24" s="11" t="str">
        <f>[20]Março!$F$15</f>
        <v>*</v>
      </c>
      <c r="M24" s="11" t="str">
        <f>[20]Março!$F$16</f>
        <v>*</v>
      </c>
      <c r="N24" s="11" t="str">
        <f>[20]Março!$F$17</f>
        <v>*</v>
      </c>
      <c r="O24" s="11" t="str">
        <f>[20]Março!$F$18</f>
        <v>*</v>
      </c>
      <c r="P24" s="11" t="str">
        <f>[20]Março!$F$19</f>
        <v>*</v>
      </c>
      <c r="Q24" s="11" t="str">
        <f>[20]Março!$F$20</f>
        <v>*</v>
      </c>
      <c r="R24" s="11" t="str">
        <f>[20]Março!$F$21</f>
        <v>*</v>
      </c>
      <c r="S24" s="11" t="str">
        <f>[20]Março!$F$22</f>
        <v>*</v>
      </c>
      <c r="T24" s="11" t="str">
        <f>[20]Março!$F$23</f>
        <v>*</v>
      </c>
      <c r="U24" s="11" t="str">
        <f>[20]Março!$F$24</f>
        <v>*</v>
      </c>
      <c r="V24" s="11" t="str">
        <f>[20]Março!$F$25</f>
        <v>*</v>
      </c>
      <c r="W24" s="11" t="str">
        <f>[20]Março!$F$26</f>
        <v>*</v>
      </c>
      <c r="X24" s="11" t="str">
        <f>[20]Março!$F$27</f>
        <v>*</v>
      </c>
      <c r="Y24" s="11" t="str">
        <f>[20]Março!$F$28</f>
        <v>*</v>
      </c>
      <c r="Z24" s="11" t="str">
        <f>[20]Março!$F$29</f>
        <v>*</v>
      </c>
      <c r="AA24" s="11" t="str">
        <f>[20]Março!$F$30</f>
        <v>*</v>
      </c>
      <c r="AB24" s="11" t="str">
        <f>[20]Março!$F$31</f>
        <v>*</v>
      </c>
      <c r="AC24" s="11" t="str">
        <f>[20]Março!$F$32</f>
        <v>*</v>
      </c>
      <c r="AD24" s="11" t="str">
        <f>[20]Março!$F$33</f>
        <v>*</v>
      </c>
      <c r="AE24" s="11" t="str">
        <f>[20]Março!$F$34</f>
        <v>*</v>
      </c>
      <c r="AF24" s="11" t="str">
        <f>[20]Março!$F$35</f>
        <v>*</v>
      </c>
      <c r="AG24" s="15" t="s">
        <v>226</v>
      </c>
      <c r="AH24" s="91" t="s">
        <v>226</v>
      </c>
    </row>
    <row r="25" spans="1:37" x14ac:dyDescent="0.2">
      <c r="A25" s="58" t="s">
        <v>170</v>
      </c>
      <c r="B25" s="11">
        <f>[21]Março!$F$5</f>
        <v>96</v>
      </c>
      <c r="C25" s="11">
        <f>[21]Março!$F$6</f>
        <v>97</v>
      </c>
      <c r="D25" s="11">
        <f>[21]Março!$F$7</f>
        <v>98</v>
      </c>
      <c r="E25" s="11">
        <f>[21]Março!$F$8</f>
        <v>93</v>
      </c>
      <c r="F25" s="11">
        <f>[21]Março!$F$9</f>
        <v>94</v>
      </c>
      <c r="G25" s="11">
        <f>[21]Março!$F$10</f>
        <v>96</v>
      </c>
      <c r="H25" s="11">
        <f>[21]Março!$F$11</f>
        <v>97</v>
      </c>
      <c r="I25" s="11">
        <f>[21]Março!$F$12</f>
        <v>96</v>
      </c>
      <c r="J25" s="11">
        <f>[21]Março!$F$13</f>
        <v>97</v>
      </c>
      <c r="K25" s="11">
        <f>[21]Março!$F$14</f>
        <v>98</v>
      </c>
      <c r="L25" s="11">
        <f>[21]Março!$F$15</f>
        <v>98</v>
      </c>
      <c r="M25" s="11">
        <f>[21]Março!$F$16</f>
        <v>95</v>
      </c>
      <c r="N25" s="11">
        <f>[21]Março!$F$17</f>
        <v>98</v>
      </c>
      <c r="O25" s="11">
        <f>[21]Março!$F$18</f>
        <v>98</v>
      </c>
      <c r="P25" s="11">
        <f>[21]Março!$F$19</f>
        <v>97</v>
      </c>
      <c r="Q25" s="11">
        <f>[21]Março!$F$20</f>
        <v>97</v>
      </c>
      <c r="R25" s="11">
        <f>[21]Março!$F$21</f>
        <v>97</v>
      </c>
      <c r="S25" s="11">
        <f>[21]Março!$F$22</f>
        <v>97</v>
      </c>
      <c r="T25" s="11">
        <f>[21]Março!$F$23</f>
        <v>98</v>
      </c>
      <c r="U25" s="11">
        <f>[21]Março!$F$24</f>
        <v>98</v>
      </c>
      <c r="V25" s="11">
        <f>[21]Março!$F$25</f>
        <v>98</v>
      </c>
      <c r="W25" s="11">
        <f>[21]Março!$F$26</f>
        <v>98</v>
      </c>
      <c r="X25" s="11">
        <f>[21]Março!$F$27</f>
        <v>98</v>
      </c>
      <c r="Y25" s="11">
        <f>[21]Março!$F$28</f>
        <v>98</v>
      </c>
      <c r="Z25" s="11">
        <f>[21]Março!$F$29</f>
        <v>98</v>
      </c>
      <c r="AA25" s="11">
        <f>[21]Março!$F$30</f>
        <v>98</v>
      </c>
      <c r="AB25" s="11">
        <f>[21]Março!$F$31</f>
        <v>93</v>
      </c>
      <c r="AC25" s="11">
        <f>[21]Março!$F$32</f>
        <v>98</v>
      </c>
      <c r="AD25" s="11">
        <f>[21]Março!$F$33</f>
        <v>87</v>
      </c>
      <c r="AE25" s="11">
        <f>[21]Março!$F$34</f>
        <v>85</v>
      </c>
      <c r="AF25" s="11">
        <f>[21]Março!$F$35</f>
        <v>97</v>
      </c>
      <c r="AG25" s="15">
        <f t="shared" ref="AG25:AG26" si="9">MAX(B25:AF25)</f>
        <v>98</v>
      </c>
      <c r="AH25" s="91">
        <f t="shared" ref="AH25:AH26" si="10">AVERAGE(B25:AF25)</f>
        <v>96.225806451612897</v>
      </c>
      <c r="AI25" s="12" t="s">
        <v>47</v>
      </c>
    </row>
    <row r="26" spans="1:37" x14ac:dyDescent="0.2">
      <c r="A26" s="58" t="s">
        <v>171</v>
      </c>
      <c r="B26" s="11">
        <f>[22]Março!$F$5</f>
        <v>92</v>
      </c>
      <c r="C26" s="11">
        <f>[22]Março!$F$6</f>
        <v>96</v>
      </c>
      <c r="D26" s="11">
        <f>[22]Março!$F$7</f>
        <v>92</v>
      </c>
      <c r="E26" s="11">
        <f>[22]Março!$F$8</f>
        <v>91</v>
      </c>
      <c r="F26" s="11">
        <f>[22]Março!$F$9</f>
        <v>93</v>
      </c>
      <c r="G26" s="11">
        <f>[22]Março!$F$10</f>
        <v>95</v>
      </c>
      <c r="H26" s="11">
        <f>[22]Março!$F$11</f>
        <v>94</v>
      </c>
      <c r="I26" s="11">
        <f>[22]Março!$F$12</f>
        <v>95</v>
      </c>
      <c r="J26" s="11">
        <f>[22]Março!$F$13</f>
        <v>89</v>
      </c>
      <c r="K26" s="11">
        <f>[22]Março!$F$14</f>
        <v>96</v>
      </c>
      <c r="L26" s="11">
        <f>[22]Março!$F$15</f>
        <v>97</v>
      </c>
      <c r="M26" s="11">
        <f>[22]Março!$F$16</f>
        <v>98</v>
      </c>
      <c r="N26" s="11">
        <f>[22]Março!$F$17</f>
        <v>98</v>
      </c>
      <c r="O26" s="11">
        <f>[22]Março!$F$18</f>
        <v>98</v>
      </c>
      <c r="P26" s="11">
        <f>[22]Março!$F$19</f>
        <v>98</v>
      </c>
      <c r="Q26" s="11">
        <f>[22]Março!$F$20</f>
        <v>97</v>
      </c>
      <c r="R26" s="11">
        <f>[22]Março!$F$21</f>
        <v>98</v>
      </c>
      <c r="S26" s="11">
        <f>[22]Março!$F$22</f>
        <v>98</v>
      </c>
      <c r="T26" s="11">
        <f>[22]Março!$F$23</f>
        <v>99</v>
      </c>
      <c r="U26" s="11">
        <f>[22]Março!$F$24</f>
        <v>99</v>
      </c>
      <c r="V26" s="11">
        <f>[22]Março!$F$25</f>
        <v>98</v>
      </c>
      <c r="W26" s="11">
        <f>[22]Março!$F$26</f>
        <v>95</v>
      </c>
      <c r="X26" s="11">
        <f>[22]Março!$F$27</f>
        <v>88</v>
      </c>
      <c r="Y26" s="11">
        <f>[22]Março!$F$28</f>
        <v>95</v>
      </c>
      <c r="Z26" s="11">
        <f>[22]Março!$F$29</f>
        <v>89</v>
      </c>
      <c r="AA26" s="11">
        <f>[22]Março!$F$30</f>
        <v>77</v>
      </c>
      <c r="AB26" s="11">
        <f>[22]Março!$F$31</f>
        <v>70</v>
      </c>
      <c r="AC26" s="11">
        <f>[22]Março!$F$32</f>
        <v>86</v>
      </c>
      <c r="AD26" s="11">
        <f>[22]Março!$F$33</f>
        <v>89</v>
      </c>
      <c r="AE26" s="11">
        <f>[22]Março!$F$34</f>
        <v>87</v>
      </c>
      <c r="AF26" s="11">
        <f>[22]Março!$F$35</f>
        <v>90</v>
      </c>
      <c r="AG26" s="15">
        <f t="shared" si="9"/>
        <v>99</v>
      </c>
      <c r="AH26" s="91">
        <f t="shared" si="10"/>
        <v>92.806451612903231</v>
      </c>
      <c r="AJ26" t="s">
        <v>47</v>
      </c>
    </row>
    <row r="27" spans="1:37" x14ac:dyDescent="0.2">
      <c r="A27" s="58" t="s">
        <v>8</v>
      </c>
      <c r="B27" s="11">
        <f>[23]Março!$F$5</f>
        <v>84</v>
      </c>
      <c r="C27" s="11">
        <f>[23]Março!$F$6</f>
        <v>87</v>
      </c>
      <c r="D27" s="11">
        <f>[23]Março!$F$7</f>
        <v>96</v>
      </c>
      <c r="E27" s="11">
        <f>[23]Março!$F$8</f>
        <v>89</v>
      </c>
      <c r="F27" s="11">
        <f>[23]Março!$F$9</f>
        <v>96</v>
      </c>
      <c r="G27" s="11">
        <f>[23]Março!$F$10</f>
        <v>94</v>
      </c>
      <c r="H27" s="11">
        <f>[23]Março!$F$11</f>
        <v>100</v>
      </c>
      <c r="I27" s="11">
        <f>[23]Março!$F$12</f>
        <v>100</v>
      </c>
      <c r="J27" s="11">
        <f>[23]Março!$F$13</f>
        <v>100</v>
      </c>
      <c r="K27" s="11">
        <f>[23]Março!$F$14</f>
        <v>97</v>
      </c>
      <c r="L27" s="11">
        <f>[23]Março!$F$15</f>
        <v>100</v>
      </c>
      <c r="M27" s="11">
        <f>[23]Março!$F$16</f>
        <v>96</v>
      </c>
      <c r="N27" s="11">
        <f>[23]Março!$F$17</f>
        <v>100</v>
      </c>
      <c r="O27" s="11">
        <f>[23]Março!$F$18</f>
        <v>100</v>
      </c>
      <c r="P27" s="11">
        <f>[23]Março!$F$19</f>
        <v>100</v>
      </c>
      <c r="Q27" s="11">
        <f>[23]Março!$F$20</f>
        <v>100</v>
      </c>
      <c r="R27" s="11">
        <f>[23]Março!$F$21</f>
        <v>100</v>
      </c>
      <c r="S27" s="11">
        <f>[23]Março!$F$22</f>
        <v>100</v>
      </c>
      <c r="T27" s="11">
        <f>[23]Março!$F$23</f>
        <v>100</v>
      </c>
      <c r="U27" s="11">
        <f>[23]Março!$F$24</f>
        <v>95</v>
      </c>
      <c r="V27" s="11">
        <f>[23]Março!$F$25</f>
        <v>100</v>
      </c>
      <c r="W27" s="11">
        <f>[23]Março!$F$26</f>
        <v>98</v>
      </c>
      <c r="X27" s="11">
        <f>[23]Março!$F$27</f>
        <v>100</v>
      </c>
      <c r="Y27" s="11">
        <f>[23]Março!$F$28</f>
        <v>99</v>
      </c>
      <c r="Z27" s="11">
        <f>[23]Março!$F$29</f>
        <v>100</v>
      </c>
      <c r="AA27" s="11">
        <f>[23]Março!$F$30</f>
        <v>91</v>
      </c>
      <c r="AB27" s="11">
        <f>[23]Março!$F$31</f>
        <v>78</v>
      </c>
      <c r="AC27" s="11">
        <f>[23]Março!$F$32</f>
        <v>96</v>
      </c>
      <c r="AD27" s="11">
        <f>[23]Março!$F$33</f>
        <v>91</v>
      </c>
      <c r="AE27" s="11">
        <f>[23]Março!$F$34</f>
        <v>89</v>
      </c>
      <c r="AF27" s="11">
        <f>[23]Março!$F$35</f>
        <v>94</v>
      </c>
      <c r="AG27" s="15">
        <f>MAX(B27:AF27)</f>
        <v>100</v>
      </c>
      <c r="AH27" s="91">
        <f>AVERAGE(B27:AF27)</f>
        <v>95.806451612903231</v>
      </c>
      <c r="AJ27" t="s">
        <v>47</v>
      </c>
    </row>
    <row r="28" spans="1:37" x14ac:dyDescent="0.2">
      <c r="A28" s="58" t="s">
        <v>9</v>
      </c>
      <c r="B28" s="11">
        <f>[24]Março!$F$5</f>
        <v>89</v>
      </c>
      <c r="C28" s="11">
        <f>[24]Março!$F$6</f>
        <v>90</v>
      </c>
      <c r="D28" s="11">
        <f>[24]Março!$F$7</f>
        <v>70</v>
      </c>
      <c r="E28" s="11">
        <f>[24]Março!$F$8</f>
        <v>88</v>
      </c>
      <c r="F28" s="11">
        <f>[24]Março!$F$9</f>
        <v>93</v>
      </c>
      <c r="G28" s="11">
        <f>[24]Março!$F$10</f>
        <v>90</v>
      </c>
      <c r="H28" s="11">
        <f>[24]Março!$F$11</f>
        <v>92</v>
      </c>
      <c r="I28" s="11">
        <f>[24]Março!$F$12</f>
        <v>92</v>
      </c>
      <c r="J28" s="11">
        <f>[24]Março!$F$13</f>
        <v>94</v>
      </c>
      <c r="K28" s="11">
        <f>[24]Março!$F$14</f>
        <v>95</v>
      </c>
      <c r="L28" s="11">
        <f>[24]Março!$F$15</f>
        <v>92</v>
      </c>
      <c r="M28" s="11">
        <f>[24]Março!$F$16</f>
        <v>94</v>
      </c>
      <c r="N28" s="11">
        <f>[24]Março!$F$17</f>
        <v>95</v>
      </c>
      <c r="O28" s="11">
        <f>[24]Março!$F$18</f>
        <v>100</v>
      </c>
      <c r="P28" s="11">
        <f>[24]Março!$F$19</f>
        <v>96</v>
      </c>
      <c r="Q28" s="11">
        <f>[24]Março!$F$20</f>
        <v>95</v>
      </c>
      <c r="R28" s="11">
        <f>[24]Março!$F$21</f>
        <v>95</v>
      </c>
      <c r="S28" s="11">
        <f>[24]Março!$F$22</f>
        <v>96</v>
      </c>
      <c r="T28" s="11">
        <f>[24]Março!$F$23</f>
        <v>97</v>
      </c>
      <c r="U28" s="11">
        <f>[24]Março!$F$24</f>
        <v>100</v>
      </c>
      <c r="V28" s="11">
        <f>[24]Março!$F$25</f>
        <v>95</v>
      </c>
      <c r="W28" s="11">
        <f>[24]Março!$F$26</f>
        <v>94</v>
      </c>
      <c r="X28" s="11">
        <f>[24]Março!$F$27</f>
        <v>91</v>
      </c>
      <c r="Y28" s="11">
        <f>[24]Março!$F$28</f>
        <v>79</v>
      </c>
      <c r="Z28" s="11">
        <f>[24]Março!$F$29</f>
        <v>72</v>
      </c>
      <c r="AA28" s="11">
        <f>[24]Março!$F$30</f>
        <v>82</v>
      </c>
      <c r="AB28" s="11">
        <f>[24]Março!$F$31</f>
        <v>74</v>
      </c>
      <c r="AC28" s="11">
        <f>[24]Março!$F$32</f>
        <v>87</v>
      </c>
      <c r="AD28" s="11">
        <f>[24]Março!$F$33</f>
        <v>87</v>
      </c>
      <c r="AE28" s="11">
        <f>[24]Março!$F$34</f>
        <v>88</v>
      </c>
      <c r="AF28" s="11">
        <f>[24]Março!$F$35</f>
        <v>81</v>
      </c>
      <c r="AG28" s="15">
        <f>MAX(B28:AF28)</f>
        <v>100</v>
      </c>
      <c r="AH28" s="91">
        <f>AVERAGE(B28:AF28)</f>
        <v>89.774193548387103</v>
      </c>
      <c r="AJ28" t="s">
        <v>47</v>
      </c>
    </row>
    <row r="29" spans="1:37" x14ac:dyDescent="0.2">
      <c r="A29" s="58" t="s">
        <v>42</v>
      </c>
      <c r="B29" s="11">
        <f>[25]Março!$F$5</f>
        <v>100</v>
      </c>
      <c r="C29" s="11">
        <f>[25]Março!$F$6</f>
        <v>100</v>
      </c>
      <c r="D29" s="11">
        <f>[25]Março!$F$7</f>
        <v>100</v>
      </c>
      <c r="E29" s="11">
        <f>[25]Março!$F$8</f>
        <v>99</v>
      </c>
      <c r="F29" s="11">
        <f>[25]Março!$F$9</f>
        <v>97</v>
      </c>
      <c r="G29" s="11">
        <f>[25]Março!$F$10</f>
        <v>91</v>
      </c>
      <c r="H29" s="11">
        <f>[25]Março!$F$11</f>
        <v>100</v>
      </c>
      <c r="I29" s="11">
        <f>[25]Março!$F$12</f>
        <v>86</v>
      </c>
      <c r="J29" s="11">
        <f>[25]Março!$F$13</f>
        <v>100</v>
      </c>
      <c r="K29" s="11">
        <f>[25]Março!$F$14</f>
        <v>100</v>
      </c>
      <c r="L29" s="11">
        <f>[25]Março!$F$15</f>
        <v>100</v>
      </c>
      <c r="M29" s="11">
        <f>[25]Março!$F$16</f>
        <v>94</v>
      </c>
      <c r="N29" s="11">
        <f>[25]Março!$F$17</f>
        <v>100</v>
      </c>
      <c r="O29" s="11">
        <f>[25]Março!$F$18</f>
        <v>100</v>
      </c>
      <c r="P29" s="11">
        <f>[25]Março!$F$19</f>
        <v>94</v>
      </c>
      <c r="Q29" s="11">
        <f>[25]Março!$F$20</f>
        <v>100</v>
      </c>
      <c r="R29" s="11">
        <f>[25]Março!$F$21</f>
        <v>100</v>
      </c>
      <c r="S29" s="11">
        <f>[25]Março!$F$22</f>
        <v>100</v>
      </c>
      <c r="T29" s="11">
        <f>[25]Março!$F$23</f>
        <v>100</v>
      </c>
      <c r="U29" s="11">
        <f>[25]Março!$F$24</f>
        <v>100</v>
      </c>
      <c r="V29" s="11">
        <f>[25]Março!$F$25</f>
        <v>98</v>
      </c>
      <c r="W29" s="11">
        <f>[25]Março!$F$26</f>
        <v>100</v>
      </c>
      <c r="X29" s="11">
        <f>[25]Março!$F$27</f>
        <v>90</v>
      </c>
      <c r="Y29" s="11">
        <f>[25]Março!$F$28</f>
        <v>96</v>
      </c>
      <c r="Z29" s="11">
        <f>[25]Março!$F$29</f>
        <v>100</v>
      </c>
      <c r="AA29" s="11">
        <f>[25]Março!$F$30</f>
        <v>96</v>
      </c>
      <c r="AB29" s="11">
        <f>[25]Março!$F$31</f>
        <v>86</v>
      </c>
      <c r="AC29" s="11">
        <f>[25]Março!$F$32</f>
        <v>100</v>
      </c>
      <c r="AD29" s="11">
        <f>[25]Março!$F$33</f>
        <v>100</v>
      </c>
      <c r="AE29" s="11">
        <f>[25]Março!$F$34</f>
        <v>81</v>
      </c>
      <c r="AF29" s="11">
        <f>[25]Março!$F$35</f>
        <v>90</v>
      </c>
      <c r="AG29" s="15">
        <f t="shared" ref="AG29:AG30" si="11">MAX(B29:AF29)</f>
        <v>100</v>
      </c>
      <c r="AH29" s="91">
        <f t="shared" ref="AH29:AH31" si="12">AVERAGE(B29:AF29)</f>
        <v>96.709677419354833</v>
      </c>
      <c r="AJ29" t="s">
        <v>47</v>
      </c>
    </row>
    <row r="30" spans="1:37" x14ac:dyDescent="0.2">
      <c r="A30" s="58" t="s">
        <v>10</v>
      </c>
      <c r="B30" s="11">
        <f>[26]Março!$F$5</f>
        <v>93</v>
      </c>
      <c r="C30" s="11">
        <f>[26]Março!$F$6</f>
        <v>94</v>
      </c>
      <c r="D30" s="11">
        <f>[26]Março!$F$7</f>
        <v>93</v>
      </c>
      <c r="E30" s="11">
        <f>[26]Março!$F$8</f>
        <v>89</v>
      </c>
      <c r="F30" s="11">
        <f>[26]Março!$F$9</f>
        <v>93</v>
      </c>
      <c r="G30" s="11">
        <f>[26]Março!$F$10</f>
        <v>91</v>
      </c>
      <c r="H30" s="11">
        <f>[26]Março!$F$11</f>
        <v>96</v>
      </c>
      <c r="I30" s="11">
        <f>[26]Março!$F$12</f>
        <v>93</v>
      </c>
      <c r="J30" s="11">
        <f>[26]Março!$F$13</f>
        <v>95</v>
      </c>
      <c r="K30" s="11">
        <f>[26]Março!$F$14</f>
        <v>98</v>
      </c>
      <c r="L30" s="11">
        <f>[26]Março!$F$15</f>
        <v>96</v>
      </c>
      <c r="M30" s="11">
        <f>[26]Março!$F$16</f>
        <v>98</v>
      </c>
      <c r="N30" s="11">
        <f>[26]Março!$F$17</f>
        <v>98</v>
      </c>
      <c r="O30" s="11">
        <f>[26]Março!$F$18</f>
        <v>98</v>
      </c>
      <c r="P30" s="11">
        <f>[26]Março!$F$19</f>
        <v>98</v>
      </c>
      <c r="Q30" s="11">
        <f>[26]Março!$F$20</f>
        <v>98</v>
      </c>
      <c r="R30" s="11">
        <f>[26]Março!$F$21</f>
        <v>98</v>
      </c>
      <c r="S30" s="11">
        <f>[26]Março!$F$22</f>
        <v>98</v>
      </c>
      <c r="T30" s="11">
        <f>[26]Março!$F$23</f>
        <v>98</v>
      </c>
      <c r="U30" s="11">
        <f>[26]Março!$F$24</f>
        <v>99</v>
      </c>
      <c r="V30" s="11">
        <f>[26]Março!$F$25</f>
        <v>98</v>
      </c>
      <c r="W30" s="11">
        <f>[26]Março!$F$26</f>
        <v>96</v>
      </c>
      <c r="X30" s="11">
        <f>[26]Março!$F$27</f>
        <v>98</v>
      </c>
      <c r="Y30" s="11">
        <f>[26]Março!$F$28</f>
        <v>97</v>
      </c>
      <c r="Z30" s="11">
        <f>[26]Março!$F$29</f>
        <v>95</v>
      </c>
      <c r="AA30" s="11">
        <f>[26]Março!$F$30</f>
        <v>90</v>
      </c>
      <c r="AB30" s="11">
        <f>[26]Março!$F$31</f>
        <v>82</v>
      </c>
      <c r="AC30" s="11">
        <f>[26]Março!$F$32</f>
        <v>93</v>
      </c>
      <c r="AD30" s="11">
        <f>[26]Março!$F$33</f>
        <v>90</v>
      </c>
      <c r="AE30" s="11">
        <f>[26]Março!$F$34</f>
        <v>90</v>
      </c>
      <c r="AF30" s="11">
        <f>[26]Março!$F$35</f>
        <v>95</v>
      </c>
      <c r="AG30" s="15">
        <f t="shared" si="11"/>
        <v>99</v>
      </c>
      <c r="AH30" s="91">
        <f t="shared" si="12"/>
        <v>94.774193548387103</v>
      </c>
      <c r="AJ30" t="s">
        <v>47</v>
      </c>
    </row>
    <row r="31" spans="1:37" x14ac:dyDescent="0.2">
      <c r="A31" s="58" t="s">
        <v>172</v>
      </c>
      <c r="B31" s="11">
        <f>[27]Março!$F$5</f>
        <v>78</v>
      </c>
      <c r="C31" s="11">
        <f>[27]Março!$F$6</f>
        <v>93</v>
      </c>
      <c r="D31" s="11">
        <f>[27]Março!$F$7</f>
        <v>75</v>
      </c>
      <c r="E31" s="11">
        <f>[27]Março!$F$8</f>
        <v>93</v>
      </c>
      <c r="F31" s="11">
        <f>[27]Março!$F$9</f>
        <v>95</v>
      </c>
      <c r="G31" s="11">
        <f>[27]Março!$F$10</f>
        <v>94</v>
      </c>
      <c r="H31" s="11">
        <f>[27]Março!$F$11</f>
        <v>94</v>
      </c>
      <c r="I31" s="11">
        <f>[27]Março!$F$12</f>
        <v>96</v>
      </c>
      <c r="J31" s="11">
        <f>[27]Março!$F$13</f>
        <v>92</v>
      </c>
      <c r="K31" s="11">
        <f>[27]Março!$F$14</f>
        <v>97</v>
      </c>
      <c r="L31" s="11">
        <f>[27]Março!$F$15</f>
        <v>97</v>
      </c>
      <c r="M31" s="11">
        <f>[27]Março!$F$16</f>
        <v>99</v>
      </c>
      <c r="N31" s="11">
        <f>[27]Março!$F$17</f>
        <v>98</v>
      </c>
      <c r="O31" s="11">
        <f>[27]Março!$F$18</f>
        <v>99</v>
      </c>
      <c r="P31" s="11">
        <f>[27]Março!$F$19</f>
        <v>99</v>
      </c>
      <c r="Q31" s="11">
        <f>[27]Março!$F$20</f>
        <v>99</v>
      </c>
      <c r="R31" s="11">
        <f>[27]Março!$F$21</f>
        <v>99</v>
      </c>
      <c r="S31" s="11">
        <f>[27]Março!$F$22</f>
        <v>99</v>
      </c>
      <c r="T31" s="11">
        <f>[27]Março!$F$23</f>
        <v>99</v>
      </c>
      <c r="U31" s="11">
        <f>[27]Março!$F$24</f>
        <v>99</v>
      </c>
      <c r="V31" s="11">
        <f>[27]Março!$F$25</f>
        <v>97</v>
      </c>
      <c r="W31" s="11">
        <f>[27]Março!$F$26</f>
        <v>96</v>
      </c>
      <c r="X31" s="11">
        <f>[27]Março!$F$27</f>
        <v>95</v>
      </c>
      <c r="Y31" s="11">
        <f>[27]Março!$F$28</f>
        <v>94</v>
      </c>
      <c r="Z31" s="11">
        <f>[27]Março!$F$29</f>
        <v>92</v>
      </c>
      <c r="AA31" s="11">
        <f>[27]Março!$F$30</f>
        <v>91</v>
      </c>
      <c r="AB31" s="11">
        <f>[27]Março!$F$31</f>
        <v>73</v>
      </c>
      <c r="AC31" s="11">
        <f>[27]Março!$F$32</f>
        <v>90</v>
      </c>
      <c r="AD31" s="11">
        <f>[27]Março!$F$33</f>
        <v>90</v>
      </c>
      <c r="AE31" s="11">
        <f>[27]Março!$F$34</f>
        <v>90</v>
      </c>
      <c r="AF31" s="11">
        <f>[27]Março!$F$35</f>
        <v>93</v>
      </c>
      <c r="AG31" s="15">
        <f>MAX(B31:AF31)</f>
        <v>99</v>
      </c>
      <c r="AH31" s="91">
        <f t="shared" si="12"/>
        <v>93.387096774193552</v>
      </c>
      <c r="AI31" s="12" t="s">
        <v>47</v>
      </c>
    </row>
    <row r="32" spans="1:37" x14ac:dyDescent="0.2">
      <c r="A32" s="58" t="s">
        <v>11</v>
      </c>
      <c r="B32" s="11">
        <f>[28]Março!$F$5</f>
        <v>89</v>
      </c>
      <c r="C32" s="11">
        <f>[28]Março!$F$6</f>
        <v>93</v>
      </c>
      <c r="D32" s="11">
        <f>[28]Março!$F$7</f>
        <v>90</v>
      </c>
      <c r="E32" s="11">
        <f>[28]Março!$F$8</f>
        <v>93</v>
      </c>
      <c r="F32" s="11">
        <f>[28]Março!$F$9</f>
        <v>94</v>
      </c>
      <c r="G32" s="11">
        <f>[28]Março!$F$10</f>
        <v>95</v>
      </c>
      <c r="H32" s="11">
        <f>[28]Março!$F$11</f>
        <v>95</v>
      </c>
      <c r="I32" s="11">
        <f>[28]Março!$F$12</f>
        <v>95</v>
      </c>
      <c r="J32" s="11">
        <f>[28]Março!$F$13</f>
        <v>91</v>
      </c>
      <c r="K32" s="11">
        <f>[28]Março!$F$14</f>
        <v>89</v>
      </c>
      <c r="L32" s="11">
        <f>[28]Março!$F$15</f>
        <v>93</v>
      </c>
      <c r="M32" s="11">
        <f>[28]Março!$F$16</f>
        <v>95</v>
      </c>
      <c r="N32" s="11">
        <f>[28]Março!$F$17</f>
        <v>95</v>
      </c>
      <c r="O32" s="11">
        <f>[28]Março!$F$18</f>
        <v>95</v>
      </c>
      <c r="P32" s="11">
        <f>[28]Março!$F$19</f>
        <v>95</v>
      </c>
      <c r="Q32" s="11">
        <f>[28]Março!$F$20</f>
        <v>94</v>
      </c>
      <c r="R32" s="11">
        <f>[28]Março!$F$21</f>
        <v>95</v>
      </c>
      <c r="S32" s="11">
        <f>[28]Março!$F$22</f>
        <v>95</v>
      </c>
      <c r="T32" s="11">
        <f>[28]Março!$F$23</f>
        <v>96</v>
      </c>
      <c r="U32" s="11">
        <f>[28]Março!$F$24</f>
        <v>96</v>
      </c>
      <c r="V32" s="11">
        <f>[28]Março!$F$25</f>
        <v>95</v>
      </c>
      <c r="W32" s="11">
        <f>[28]Março!$F$26</f>
        <v>95</v>
      </c>
      <c r="X32" s="11">
        <f>[28]Março!$F$27</f>
        <v>94</v>
      </c>
      <c r="Y32" s="11">
        <f>[28]Março!$F$28</f>
        <v>94</v>
      </c>
      <c r="Z32" s="11">
        <f>[28]Março!$F$29</f>
        <v>91</v>
      </c>
      <c r="AA32" s="11">
        <f>[28]Março!$F$30</f>
        <v>85</v>
      </c>
      <c r="AB32" s="11">
        <f>[28]Março!$F$31</f>
        <v>70</v>
      </c>
      <c r="AC32" s="11">
        <f>[28]Março!$F$32</f>
        <v>84</v>
      </c>
      <c r="AD32" s="11">
        <f>[28]Março!$F$33</f>
        <v>92</v>
      </c>
      <c r="AE32" s="11">
        <f>[28]Março!$F$34</f>
        <v>92</v>
      </c>
      <c r="AF32" s="11">
        <f>[28]Março!$F$35</f>
        <v>91</v>
      </c>
      <c r="AG32" s="15">
        <f t="shared" ref="AG32:AG34" si="13">MAX(B32:AF32)</f>
        <v>96</v>
      </c>
      <c r="AH32" s="91">
        <f t="shared" ref="AH32:AH35" si="14">AVERAGE(B32:AF32)</f>
        <v>92.129032258064512</v>
      </c>
      <c r="AJ32" t="s">
        <v>47</v>
      </c>
      <c r="AK32" t="s">
        <v>47</v>
      </c>
    </row>
    <row r="33" spans="1:36" s="5" customFormat="1" x14ac:dyDescent="0.2">
      <c r="A33" s="58" t="s">
        <v>12</v>
      </c>
      <c r="B33" s="11">
        <f>[29]Março!$F$5</f>
        <v>91</v>
      </c>
      <c r="C33" s="11">
        <f>[29]Março!$F$6</f>
        <v>93</v>
      </c>
      <c r="D33" s="11">
        <f>[29]Março!$F$7</f>
        <v>95</v>
      </c>
      <c r="E33" s="11">
        <f>[29]Março!$F$8</f>
        <v>92</v>
      </c>
      <c r="F33" s="11">
        <f>[29]Março!$F$9</f>
        <v>93</v>
      </c>
      <c r="G33" s="11">
        <f>[29]Março!$F$10</f>
        <v>92</v>
      </c>
      <c r="H33" s="11">
        <f>[29]Março!$F$11</f>
        <v>94</v>
      </c>
      <c r="I33" s="11">
        <f>[29]Março!$F$12</f>
        <v>89</v>
      </c>
      <c r="J33" s="11">
        <f>[29]Março!$F$13</f>
        <v>93</v>
      </c>
      <c r="K33" s="11">
        <f>[29]Março!$F$14</f>
        <v>95</v>
      </c>
      <c r="L33" s="11">
        <f>[29]Março!$F$15</f>
        <v>90</v>
      </c>
      <c r="M33" s="11">
        <f>[29]Março!$F$16</f>
        <v>94</v>
      </c>
      <c r="N33" s="11">
        <f>[29]Março!$F$17</f>
        <v>94</v>
      </c>
      <c r="O33" s="11">
        <f>[29]Março!$F$18</f>
        <v>93</v>
      </c>
      <c r="P33" s="11">
        <f>[29]Março!$F$19</f>
        <v>95</v>
      </c>
      <c r="Q33" s="11">
        <f>[29]Março!$F$20</f>
        <v>94</v>
      </c>
      <c r="R33" s="11">
        <f>[29]Março!$F$21</f>
        <v>94</v>
      </c>
      <c r="S33" s="11">
        <f>[29]Março!$F$22</f>
        <v>94</v>
      </c>
      <c r="T33" s="11">
        <f>[29]Março!$F$23</f>
        <v>95</v>
      </c>
      <c r="U33" s="11">
        <f>[29]Março!$F$24</f>
        <v>94</v>
      </c>
      <c r="V33" s="11">
        <f>[29]Março!$F$25</f>
        <v>94</v>
      </c>
      <c r="W33" s="11">
        <f>[29]Março!$F$26</f>
        <v>91</v>
      </c>
      <c r="X33" s="11">
        <f>[29]Março!$F$27</f>
        <v>90</v>
      </c>
      <c r="Y33" s="11">
        <f>[29]Março!$F$28</f>
        <v>91</v>
      </c>
      <c r="Z33" s="11">
        <f>[29]Março!$F$29</f>
        <v>90</v>
      </c>
      <c r="AA33" s="11">
        <f>[29]Março!$F$30</f>
        <v>88</v>
      </c>
      <c r="AB33" s="11">
        <f>[29]Março!$F$31</f>
        <v>81</v>
      </c>
      <c r="AC33" s="11">
        <f>[29]Março!$F$32</f>
        <v>80</v>
      </c>
      <c r="AD33" s="11">
        <f>[29]Março!$F$33</f>
        <v>90</v>
      </c>
      <c r="AE33" s="11">
        <f>[29]Março!$F$34</f>
        <v>87</v>
      </c>
      <c r="AF33" s="11">
        <f>[29]Março!$F$35</f>
        <v>92</v>
      </c>
      <c r="AG33" s="15">
        <f t="shared" si="13"/>
        <v>95</v>
      </c>
      <c r="AH33" s="91">
        <f t="shared" si="14"/>
        <v>91.548387096774192</v>
      </c>
    </row>
    <row r="34" spans="1:36" x14ac:dyDescent="0.2">
      <c r="A34" s="58" t="s">
        <v>13</v>
      </c>
      <c r="B34" s="11">
        <f>[30]Março!$F$5</f>
        <v>96</v>
      </c>
      <c r="C34" s="11">
        <f>[30]Março!$F$6</f>
        <v>95</v>
      </c>
      <c r="D34" s="11">
        <f>[30]Março!$F$7</f>
        <v>96</v>
      </c>
      <c r="E34" s="11">
        <f>[30]Março!$F$8</f>
        <v>96</v>
      </c>
      <c r="F34" s="11">
        <f>[30]Março!$F$9</f>
        <v>92</v>
      </c>
      <c r="G34" s="11">
        <f>[30]Março!$F$10</f>
        <v>94</v>
      </c>
      <c r="H34" s="11">
        <f>[30]Março!$F$11</f>
        <v>93</v>
      </c>
      <c r="I34" s="11">
        <f>[30]Março!$F$12</f>
        <v>90</v>
      </c>
      <c r="J34" s="11">
        <f>[30]Março!$F$13</f>
        <v>95</v>
      </c>
      <c r="K34" s="11">
        <f>[30]Março!$F$14</f>
        <v>97</v>
      </c>
      <c r="L34" s="11">
        <f>[30]Março!$F$15</f>
        <v>94</v>
      </c>
      <c r="M34" s="11">
        <f>[30]Março!$F$16</f>
        <v>95</v>
      </c>
      <c r="N34" s="11">
        <f>[30]Março!$F$17</f>
        <v>95</v>
      </c>
      <c r="O34" s="11">
        <f>[30]Março!$F$18</f>
        <v>94</v>
      </c>
      <c r="P34" s="11">
        <f>[30]Março!$F$19</f>
        <v>95</v>
      </c>
      <c r="Q34" s="11">
        <f>[30]Março!$F$20</f>
        <v>95</v>
      </c>
      <c r="R34" s="11">
        <f>[30]Março!$F$21</f>
        <v>94</v>
      </c>
      <c r="S34" s="11">
        <f>[30]Março!$F$22</f>
        <v>94</v>
      </c>
      <c r="T34" s="11">
        <f>[30]Março!$F$23</f>
        <v>93</v>
      </c>
      <c r="U34" s="11">
        <f>[30]Março!$F$24</f>
        <v>95</v>
      </c>
      <c r="V34" s="11">
        <f>[30]Março!$F$25</f>
        <v>95</v>
      </c>
      <c r="W34" s="11">
        <f>[30]Março!$F$26</f>
        <v>95</v>
      </c>
      <c r="X34" s="11">
        <f>[30]Março!$F$27</f>
        <v>96</v>
      </c>
      <c r="Y34" s="11">
        <f>[30]Março!$F$28</f>
        <v>96</v>
      </c>
      <c r="Z34" s="11">
        <f>[30]Março!$F$29</f>
        <v>96</v>
      </c>
      <c r="AA34" s="11">
        <f>[30]Março!$F$30</f>
        <v>94</v>
      </c>
      <c r="AB34" s="11">
        <f>[30]Março!$F$31</f>
        <v>89</v>
      </c>
      <c r="AC34" s="11">
        <f>[30]Março!$F$32</f>
        <v>91</v>
      </c>
      <c r="AD34" s="11">
        <f>[30]Março!$F$33</f>
        <v>96</v>
      </c>
      <c r="AE34" s="11">
        <f>[30]Março!$F$34</f>
        <v>95</v>
      </c>
      <c r="AF34" s="11">
        <f>[30]Março!$F$35</f>
        <v>96</v>
      </c>
      <c r="AG34" s="15">
        <f t="shared" si="13"/>
        <v>97</v>
      </c>
      <c r="AH34" s="91">
        <f t="shared" si="14"/>
        <v>94.41935483870968</v>
      </c>
      <c r="AJ34" t="s">
        <v>47</v>
      </c>
    </row>
    <row r="35" spans="1:36" x14ac:dyDescent="0.2">
      <c r="A35" s="58" t="s">
        <v>173</v>
      </c>
      <c r="B35" s="11">
        <f>[31]Março!$F$5</f>
        <v>89</v>
      </c>
      <c r="C35" s="11">
        <f>[31]Março!$F$6</f>
        <v>85</v>
      </c>
      <c r="D35" s="11">
        <f>[31]Março!$F$7</f>
        <v>82</v>
      </c>
      <c r="E35" s="11">
        <f>[31]Março!$F$8</f>
        <v>82</v>
      </c>
      <c r="F35" s="11">
        <f>[31]Março!$F$9</f>
        <v>82</v>
      </c>
      <c r="G35" s="11">
        <f>[31]Março!$F$10</f>
        <v>86</v>
      </c>
      <c r="H35" s="11">
        <f>[31]Março!$F$11</f>
        <v>85</v>
      </c>
      <c r="I35" s="11">
        <f>[31]Março!$F$12</f>
        <v>86</v>
      </c>
      <c r="J35" s="11">
        <f>[31]Março!$F$13</f>
        <v>85</v>
      </c>
      <c r="K35" s="11">
        <f>[31]Março!$F$14</f>
        <v>89</v>
      </c>
      <c r="L35" s="11">
        <f>[31]Março!$F$15</f>
        <v>88</v>
      </c>
      <c r="M35" s="11">
        <f>[31]Março!$F$16</f>
        <v>87</v>
      </c>
      <c r="N35" s="11">
        <f>[31]Março!$F$17</f>
        <v>90</v>
      </c>
      <c r="O35" s="11">
        <f>[31]Março!$F$18</f>
        <v>90</v>
      </c>
      <c r="P35" s="11">
        <f>[31]Março!$F$19</f>
        <v>90</v>
      </c>
      <c r="Q35" s="11">
        <f>[31]Março!$F$20</f>
        <v>90</v>
      </c>
      <c r="R35" s="11">
        <f>[31]Março!$F$21</f>
        <v>90</v>
      </c>
      <c r="S35" s="11">
        <f>[31]Março!$F$22</f>
        <v>90</v>
      </c>
      <c r="T35" s="11">
        <f>[31]Março!$F$23</f>
        <v>91</v>
      </c>
      <c r="U35" s="11">
        <f>[31]Março!$F$24</f>
        <v>90</v>
      </c>
      <c r="V35" s="11">
        <f>[31]Março!$F$25</f>
        <v>90</v>
      </c>
      <c r="W35" s="11">
        <f>[31]Março!$F$26</f>
        <v>90</v>
      </c>
      <c r="X35" s="11">
        <f>[31]Março!$F$27</f>
        <v>86</v>
      </c>
      <c r="Y35" s="11">
        <f>[31]Março!$F$28</f>
        <v>86</v>
      </c>
      <c r="Z35" s="11">
        <f>[31]Março!$F$29</f>
        <v>83</v>
      </c>
      <c r="AA35" s="11">
        <f>[31]Março!$F$30</f>
        <v>88</v>
      </c>
      <c r="AB35" s="11">
        <f>[31]Março!$F$31</f>
        <v>86</v>
      </c>
      <c r="AC35" s="11">
        <f>[31]Março!$F$32</f>
        <v>84</v>
      </c>
      <c r="AD35" s="11">
        <f>[31]Março!$F$33</f>
        <v>82</v>
      </c>
      <c r="AE35" s="11">
        <f>[31]Março!$F$34</f>
        <v>81</v>
      </c>
      <c r="AF35" s="11">
        <f>[31]Março!$F$35</f>
        <v>83</v>
      </c>
      <c r="AG35" s="15">
        <f>MAX(B35:AF35)</f>
        <v>91</v>
      </c>
      <c r="AH35" s="91">
        <f t="shared" si="14"/>
        <v>86.645161290322577</v>
      </c>
      <c r="AJ35" t="s">
        <v>47</v>
      </c>
    </row>
    <row r="36" spans="1:36" x14ac:dyDescent="0.2">
      <c r="A36" s="58" t="s">
        <v>144</v>
      </c>
      <c r="B36" s="11" t="str">
        <f>[32]Março!$F$5</f>
        <v>*</v>
      </c>
      <c r="C36" s="11" t="str">
        <f>[32]Março!$F$6</f>
        <v>*</v>
      </c>
      <c r="D36" s="11" t="str">
        <f>[32]Março!$F$7</f>
        <v>*</v>
      </c>
      <c r="E36" s="11" t="str">
        <f>[32]Março!$F$8</f>
        <v>*</v>
      </c>
      <c r="F36" s="11" t="str">
        <f>[32]Março!$F$9</f>
        <v>*</v>
      </c>
      <c r="G36" s="11" t="str">
        <f>[32]Março!$F$10</f>
        <v>*</v>
      </c>
      <c r="H36" s="11" t="str">
        <f>[32]Março!$F$11</f>
        <v>*</v>
      </c>
      <c r="I36" s="11" t="str">
        <f>[32]Março!$F$12</f>
        <v>*</v>
      </c>
      <c r="J36" s="11" t="str">
        <f>[32]Março!$F$13</f>
        <v>*</v>
      </c>
      <c r="K36" s="11" t="str">
        <f>[32]Março!$F$14</f>
        <v>*</v>
      </c>
      <c r="L36" s="11" t="str">
        <f>[32]Março!$F$15</f>
        <v>*</v>
      </c>
      <c r="M36" s="11" t="str">
        <f>[32]Março!$F$16</f>
        <v>*</v>
      </c>
      <c r="N36" s="11" t="str">
        <f>[32]Março!$F$17</f>
        <v>*</v>
      </c>
      <c r="O36" s="11" t="str">
        <f>[32]Março!$F$18</f>
        <v>*</v>
      </c>
      <c r="P36" s="11" t="str">
        <f>[32]Março!$F$19</f>
        <v>*</v>
      </c>
      <c r="Q36" s="11" t="str">
        <f>[32]Março!$F$20</f>
        <v>*</v>
      </c>
      <c r="R36" s="11" t="str">
        <f>[32]Março!$F$21</f>
        <v>*</v>
      </c>
      <c r="S36" s="11" t="str">
        <f>[32]Março!$F$22</f>
        <v>*</v>
      </c>
      <c r="T36" s="11" t="str">
        <f>[32]Março!$F$23</f>
        <v>*</v>
      </c>
      <c r="U36" s="11" t="str">
        <f>[32]Março!$F$24</f>
        <v>*</v>
      </c>
      <c r="V36" s="11" t="str">
        <f>[32]Março!$F$25</f>
        <v>*</v>
      </c>
      <c r="W36" s="11" t="str">
        <f>[32]Março!$F$26</f>
        <v>*</v>
      </c>
      <c r="X36" s="11" t="str">
        <f>[32]Março!$F$27</f>
        <v>*</v>
      </c>
      <c r="Y36" s="11" t="str">
        <f>[32]Março!$F$28</f>
        <v>*</v>
      </c>
      <c r="Z36" s="11" t="str">
        <f>[32]Março!$F$29</f>
        <v>*</v>
      </c>
      <c r="AA36" s="11" t="str">
        <f>[32]Março!$F$30</f>
        <v>*</v>
      </c>
      <c r="AB36" s="11" t="str">
        <f>[32]Março!$F$31</f>
        <v>*</v>
      </c>
      <c r="AC36" s="11" t="str">
        <f>[32]Março!$F$32</f>
        <v>*</v>
      </c>
      <c r="AD36" s="11" t="str">
        <f>[32]Março!$F$33</f>
        <v>*</v>
      </c>
      <c r="AE36" s="11" t="str">
        <f>[32]Março!$F$34</f>
        <v>*</v>
      </c>
      <c r="AF36" s="11" t="str">
        <f>[32]Março!$F$35</f>
        <v>*</v>
      </c>
      <c r="AG36" s="15" t="s">
        <v>226</v>
      </c>
      <c r="AH36" s="91" t="s">
        <v>226</v>
      </c>
    </row>
    <row r="37" spans="1:36" x14ac:dyDescent="0.2">
      <c r="A37" s="58" t="s">
        <v>14</v>
      </c>
      <c r="B37" s="11">
        <f>[33]Março!$F$5</f>
        <v>92</v>
      </c>
      <c r="C37" s="11" t="str">
        <f>[33]Março!$F$6</f>
        <v>*</v>
      </c>
      <c r="D37" s="11">
        <f>[33]Março!$F$7</f>
        <v>94</v>
      </c>
      <c r="E37" s="11">
        <f>[33]Março!$F$8</f>
        <v>90</v>
      </c>
      <c r="F37" s="11">
        <f>[33]Março!$F$9</f>
        <v>81</v>
      </c>
      <c r="G37" s="11">
        <f>[33]Março!$F$10</f>
        <v>80</v>
      </c>
      <c r="H37" s="11">
        <f>[33]Março!$F$11</f>
        <v>89</v>
      </c>
      <c r="I37" s="11">
        <f>[33]Março!$F$12</f>
        <v>87</v>
      </c>
      <c r="J37" s="11">
        <f>[33]Março!$F$13</f>
        <v>93</v>
      </c>
      <c r="K37" s="11">
        <f>[33]Março!$F$14</f>
        <v>93</v>
      </c>
      <c r="L37" s="11">
        <f>[33]Março!$F$15</f>
        <v>92</v>
      </c>
      <c r="M37" s="11">
        <f>[33]Março!$F$16</f>
        <v>92</v>
      </c>
      <c r="N37" s="11">
        <f>[33]Março!$F$17</f>
        <v>92</v>
      </c>
      <c r="O37" s="11">
        <f>[33]Março!$F$18</f>
        <v>92</v>
      </c>
      <c r="P37" s="11">
        <f>[33]Março!$F$19</f>
        <v>92</v>
      </c>
      <c r="Q37" s="11">
        <f>[33]Março!$F$20</f>
        <v>94</v>
      </c>
      <c r="R37" s="11">
        <f>[33]Março!$F$21</f>
        <v>93</v>
      </c>
      <c r="S37" s="11">
        <f>[33]Março!$F$22</f>
        <v>94</v>
      </c>
      <c r="T37" s="11">
        <f>[33]Março!$F$23</f>
        <v>95</v>
      </c>
      <c r="U37" s="11">
        <f>[33]Março!$F$24</f>
        <v>95</v>
      </c>
      <c r="V37" s="11">
        <f>[33]Março!$F$25</f>
        <v>92</v>
      </c>
      <c r="W37" s="11">
        <f>[33]Março!$F$26</f>
        <v>93</v>
      </c>
      <c r="X37" s="11">
        <f>[33]Março!$F$27</f>
        <v>92</v>
      </c>
      <c r="Y37" s="11">
        <f>[33]Março!$F$28</f>
        <v>85</v>
      </c>
      <c r="Z37" s="11">
        <f>[33]Março!$F$29</f>
        <v>92</v>
      </c>
      <c r="AA37" s="11">
        <f>[33]Março!$F$30</f>
        <v>92</v>
      </c>
      <c r="AB37" s="11">
        <f>[33]Março!$F$31</f>
        <v>93</v>
      </c>
      <c r="AC37" s="11">
        <f>[33]Março!$F$32</f>
        <v>93</v>
      </c>
      <c r="AD37" s="11">
        <f>[33]Março!$F$33</f>
        <v>90</v>
      </c>
      <c r="AE37" s="11">
        <f>[33]Março!$F$34</f>
        <v>86</v>
      </c>
      <c r="AF37" s="11">
        <f>[33]Março!$F$35</f>
        <v>94</v>
      </c>
      <c r="AG37" s="15">
        <f t="shared" ref="AG37" si="15">MAX(B37:AF37)</f>
        <v>95</v>
      </c>
      <c r="AH37" s="91">
        <f t="shared" ref="AH37:AH38" si="16">AVERAGE(B37:AF37)</f>
        <v>91.066666666666663</v>
      </c>
    </row>
    <row r="38" spans="1:36" x14ac:dyDescent="0.2">
      <c r="A38" s="58" t="s">
        <v>174</v>
      </c>
      <c r="B38" s="11">
        <f>[34]Março!$F$5</f>
        <v>93</v>
      </c>
      <c r="C38" s="11">
        <f>[34]Março!$F$6</f>
        <v>93</v>
      </c>
      <c r="D38" s="11">
        <f>[34]Março!$F$7</f>
        <v>92</v>
      </c>
      <c r="E38" s="11">
        <f>[34]Março!$F$8</f>
        <v>92</v>
      </c>
      <c r="F38" s="11">
        <f>[34]Março!$F$9</f>
        <v>91</v>
      </c>
      <c r="G38" s="11">
        <f>[34]Março!$F$10</f>
        <v>93</v>
      </c>
      <c r="H38" s="11">
        <f>[34]Março!$F$11</f>
        <v>92</v>
      </c>
      <c r="I38" s="11">
        <f>[34]Março!$F$12</f>
        <v>91</v>
      </c>
      <c r="J38" s="11">
        <f>[34]Março!$F$13</f>
        <v>92</v>
      </c>
      <c r="K38" s="11">
        <f>[34]Março!$F$14</f>
        <v>92</v>
      </c>
      <c r="L38" s="11">
        <f>[34]Março!$F$15</f>
        <v>92</v>
      </c>
      <c r="M38" s="11">
        <f>[34]Março!$F$16</f>
        <v>90</v>
      </c>
      <c r="N38" s="11">
        <f>[34]Março!$F$17</f>
        <v>91</v>
      </c>
      <c r="O38" s="11">
        <f>[34]Março!$F$18</f>
        <v>93</v>
      </c>
      <c r="P38" s="11">
        <f>[34]Março!$F$19</f>
        <v>93</v>
      </c>
      <c r="Q38" s="11">
        <f>[34]Março!$F$20</f>
        <v>93</v>
      </c>
      <c r="R38" s="11">
        <f>[34]Março!$F$21</f>
        <v>91</v>
      </c>
      <c r="S38" s="11">
        <f>[34]Março!$F$22</f>
        <v>92</v>
      </c>
      <c r="T38" s="11">
        <f>[34]Março!$F$23</f>
        <v>94</v>
      </c>
      <c r="U38" s="11">
        <f>[34]Março!$F$24</f>
        <v>92</v>
      </c>
      <c r="V38" s="11">
        <f>[34]Março!$F$25</f>
        <v>92</v>
      </c>
      <c r="W38" s="11">
        <f>[34]Março!$F$26</f>
        <v>92</v>
      </c>
      <c r="X38" s="11">
        <f>[34]Março!$F$27</f>
        <v>91</v>
      </c>
      <c r="Y38" s="11">
        <f>[34]Março!$F$28</f>
        <v>90</v>
      </c>
      <c r="Z38" s="11">
        <f>[34]Março!$F$29</f>
        <v>91</v>
      </c>
      <c r="AA38" s="11">
        <f>[34]Março!$F$30</f>
        <v>87</v>
      </c>
      <c r="AB38" s="11">
        <f>[34]Março!$F$31</f>
        <v>88</v>
      </c>
      <c r="AC38" s="11">
        <f>[34]Março!$F$32</f>
        <v>91</v>
      </c>
      <c r="AD38" s="11">
        <f>[34]Março!$F$33</f>
        <v>92</v>
      </c>
      <c r="AE38" s="11">
        <f>[34]Março!$F$34</f>
        <v>92</v>
      </c>
      <c r="AF38" s="11">
        <f>[34]Março!$F$35</f>
        <v>93</v>
      </c>
      <c r="AG38" s="15">
        <f>MAX(B38:AF38)</f>
        <v>94</v>
      </c>
      <c r="AH38" s="91">
        <f t="shared" si="16"/>
        <v>91.645161290322577</v>
      </c>
    </row>
    <row r="39" spans="1:36" x14ac:dyDescent="0.2">
      <c r="A39" s="58" t="s">
        <v>15</v>
      </c>
      <c r="B39" s="11">
        <f>[35]Março!$F$5</f>
        <v>68</v>
      </c>
      <c r="C39" s="11">
        <f>[35]Março!$F$6</f>
        <v>85</v>
      </c>
      <c r="D39" s="11">
        <f>[35]Março!$F$7</f>
        <v>71</v>
      </c>
      <c r="E39" s="11">
        <f>[35]Março!$F$8</f>
        <v>91</v>
      </c>
      <c r="F39" s="11">
        <f>[35]Março!$F$9</f>
        <v>94</v>
      </c>
      <c r="G39" s="11">
        <f>[35]Março!$F$10</f>
        <v>93</v>
      </c>
      <c r="H39" s="11">
        <f>[35]Março!$F$11</f>
        <v>94</v>
      </c>
      <c r="I39" s="11">
        <f>[35]Março!$F$12</f>
        <v>92</v>
      </c>
      <c r="J39" s="11">
        <f>[35]Março!$F$13</f>
        <v>95</v>
      </c>
      <c r="K39" s="11">
        <f>[35]Março!$F$14</f>
        <v>96</v>
      </c>
      <c r="L39" s="11">
        <f>[35]Março!$F$15</f>
        <v>96</v>
      </c>
      <c r="M39" s="11">
        <f>[35]Março!$F$16</f>
        <v>96</v>
      </c>
      <c r="N39" s="11">
        <f>[35]Março!$F$17</f>
        <v>94</v>
      </c>
      <c r="O39" s="11">
        <f>[35]Março!$F$18</f>
        <v>95</v>
      </c>
      <c r="P39" s="11">
        <f>[35]Março!$F$19</f>
        <v>96</v>
      </c>
      <c r="Q39" s="11">
        <f>[35]Março!$F$20</f>
        <v>96</v>
      </c>
      <c r="R39" s="11">
        <f>[35]Março!$F$21</f>
        <v>96</v>
      </c>
      <c r="S39" s="11">
        <f>[35]Março!$F$22</f>
        <v>97</v>
      </c>
      <c r="T39" s="11">
        <f>[35]Março!$F$23</f>
        <v>96</v>
      </c>
      <c r="U39" s="11">
        <f>[35]Março!$F$24</f>
        <v>97</v>
      </c>
      <c r="V39" s="11">
        <f>[35]Março!$F$25</f>
        <v>96</v>
      </c>
      <c r="W39" s="11">
        <f>[35]Março!$F$26</f>
        <v>93</v>
      </c>
      <c r="X39" s="11">
        <f>[35]Março!$F$27</f>
        <v>93</v>
      </c>
      <c r="Y39" s="11">
        <f>[35]Março!$F$28</f>
        <v>89</v>
      </c>
      <c r="Z39" s="11">
        <f>[35]Março!$F$29</f>
        <v>79</v>
      </c>
      <c r="AA39" s="11">
        <f>[35]Março!$F$30</f>
        <v>78</v>
      </c>
      <c r="AB39" s="11">
        <f>[35]Março!$F$31</f>
        <v>73</v>
      </c>
      <c r="AC39" s="11">
        <f>[35]Março!$F$32</f>
        <v>85</v>
      </c>
      <c r="AD39" s="11">
        <f>[35]Março!$F$33</f>
        <v>90</v>
      </c>
      <c r="AE39" s="11">
        <f>[35]Março!$F$34</f>
        <v>90</v>
      </c>
      <c r="AF39" s="11">
        <f>[35]Março!$F$35</f>
        <v>84</v>
      </c>
      <c r="AG39" s="15">
        <f t="shared" ref="AG39:AG40" si="17">MAX(B39:AF39)</f>
        <v>97</v>
      </c>
      <c r="AH39" s="91">
        <f t="shared" ref="AH39:AH41" si="18">AVERAGE(B39:AF39)</f>
        <v>89.935483870967744</v>
      </c>
      <c r="AI39" s="12" t="s">
        <v>47</v>
      </c>
      <c r="AJ39" t="s">
        <v>47</v>
      </c>
    </row>
    <row r="40" spans="1:36" x14ac:dyDescent="0.2">
      <c r="A40" s="58" t="s">
        <v>16</v>
      </c>
      <c r="B40" s="11">
        <f>[36]Março!$F$5</f>
        <v>91</v>
      </c>
      <c r="C40" s="11">
        <f>[36]Março!$F$6</f>
        <v>86</v>
      </c>
      <c r="D40" s="11">
        <f>[36]Março!$F$7</f>
        <v>91</v>
      </c>
      <c r="E40" s="11">
        <f>[36]Março!$F$8</f>
        <v>84</v>
      </c>
      <c r="F40" s="11">
        <f>[36]Março!$F$9</f>
        <v>82</v>
      </c>
      <c r="G40" s="11">
        <f>[36]Março!$F$10</f>
        <v>78</v>
      </c>
      <c r="H40" s="11">
        <f>[36]Março!$F$11</f>
        <v>81</v>
      </c>
      <c r="I40" s="11">
        <f>[36]Março!$F$12</f>
        <v>68</v>
      </c>
      <c r="J40" s="11">
        <f>[36]Março!$F$13</f>
        <v>95</v>
      </c>
      <c r="K40" s="11">
        <f>[36]Março!$F$14</f>
        <v>91</v>
      </c>
      <c r="L40" s="11">
        <f>[36]Março!$F$15</f>
        <v>94</v>
      </c>
      <c r="M40" s="11">
        <f>[36]Março!$F$16</f>
        <v>93</v>
      </c>
      <c r="N40" s="11">
        <f>[36]Março!$F$17</f>
        <v>94</v>
      </c>
      <c r="O40" s="11">
        <f>[36]Março!$F$18</f>
        <v>94</v>
      </c>
      <c r="P40" s="11">
        <f>[36]Março!$F$19</f>
        <v>94</v>
      </c>
      <c r="Q40" s="11">
        <f>[36]Março!$F$20</f>
        <v>93</v>
      </c>
      <c r="R40" s="11">
        <f>[36]Março!$F$21</f>
        <v>93</v>
      </c>
      <c r="S40" s="11">
        <f>[36]Março!$F$22</f>
        <v>94</v>
      </c>
      <c r="T40" s="11">
        <f>[36]Março!$F$23</f>
        <v>94</v>
      </c>
      <c r="U40" s="11">
        <f>[36]Março!$F$24</f>
        <v>94</v>
      </c>
      <c r="V40" s="11">
        <f>[36]Março!$F$25</f>
        <v>94</v>
      </c>
      <c r="W40" s="11">
        <f>[36]Março!$F$26</f>
        <v>89</v>
      </c>
      <c r="X40" s="11">
        <f>[36]Março!$F$27</f>
        <v>87</v>
      </c>
      <c r="Y40" s="11">
        <f>[36]Março!$F$28</f>
        <v>91</v>
      </c>
      <c r="Z40" s="11">
        <f>[36]Março!$F$29</f>
        <v>91</v>
      </c>
      <c r="AA40" s="11">
        <f>[36]Março!$F$30</f>
        <v>87</v>
      </c>
      <c r="AB40" s="11">
        <f>[36]Março!$F$31</f>
        <v>77</v>
      </c>
      <c r="AC40" s="11">
        <f>[36]Março!$F$32</f>
        <v>85</v>
      </c>
      <c r="AD40" s="11">
        <f>[36]Março!$F$33</f>
        <v>89</v>
      </c>
      <c r="AE40" s="11">
        <f>[36]Março!$F$34</f>
        <v>85</v>
      </c>
      <c r="AF40" s="11">
        <f>[36]Março!$F$35</f>
        <v>91</v>
      </c>
      <c r="AG40" s="15">
        <f t="shared" si="17"/>
        <v>95</v>
      </c>
      <c r="AH40" s="91">
        <f t="shared" si="18"/>
        <v>88.709677419354833</v>
      </c>
    </row>
    <row r="41" spans="1:36" x14ac:dyDescent="0.2">
      <c r="A41" s="58" t="s">
        <v>175</v>
      </c>
      <c r="B41" s="11">
        <f>[37]Março!$F$5</f>
        <v>99</v>
      </c>
      <c r="C41" s="11">
        <f>[37]Março!$F$6</f>
        <v>99</v>
      </c>
      <c r="D41" s="11">
        <f>[37]Março!$F$7</f>
        <v>98</v>
      </c>
      <c r="E41" s="11">
        <f>[37]Março!$F$8</f>
        <v>98</v>
      </c>
      <c r="F41" s="11">
        <f>[37]Março!$F$9</f>
        <v>93</v>
      </c>
      <c r="G41" s="11">
        <f>[37]Março!$F$10</f>
        <v>96</v>
      </c>
      <c r="H41" s="11">
        <f>[37]Março!$F$11</f>
        <v>96</v>
      </c>
      <c r="I41" s="11">
        <f>[37]Março!$F$12</f>
        <v>97</v>
      </c>
      <c r="J41" s="11">
        <f>[37]Março!$F$13</f>
        <v>96</v>
      </c>
      <c r="K41" s="11">
        <f>[37]Março!$F$14</f>
        <v>98</v>
      </c>
      <c r="L41" s="11">
        <f>[37]Março!$F$15</f>
        <v>96</v>
      </c>
      <c r="M41" s="11">
        <f>[37]Março!$F$16</f>
        <v>95</v>
      </c>
      <c r="N41" s="11">
        <f>[37]Março!$F$17</f>
        <v>98</v>
      </c>
      <c r="O41" s="11">
        <f>[37]Março!$F$18</f>
        <v>97</v>
      </c>
      <c r="P41" s="11">
        <f>[37]Março!$F$19</f>
        <v>98</v>
      </c>
      <c r="Q41" s="11">
        <f>[37]Março!$F$20</f>
        <v>99</v>
      </c>
      <c r="R41" s="11">
        <f>[37]Março!$F$21</f>
        <v>97</v>
      </c>
      <c r="S41" s="11">
        <f>[37]Março!$F$22</f>
        <v>98</v>
      </c>
      <c r="T41" s="11">
        <f>[37]Março!$F$23</f>
        <v>99</v>
      </c>
      <c r="U41" s="11">
        <f>[37]Março!$F$24</f>
        <v>98</v>
      </c>
      <c r="V41" s="11">
        <f>[37]Março!$F$25</f>
        <v>97</v>
      </c>
      <c r="W41" s="11">
        <f>[37]Março!$F$26</f>
        <v>98</v>
      </c>
      <c r="X41" s="11">
        <f>[37]Março!$F$27</f>
        <v>98</v>
      </c>
      <c r="Y41" s="11">
        <f>[37]Março!$F$28</f>
        <v>98</v>
      </c>
      <c r="Z41" s="11">
        <f>[37]Março!$F$29</f>
        <v>97</v>
      </c>
      <c r="AA41" s="11">
        <f>[37]Março!$F$30</f>
        <v>97</v>
      </c>
      <c r="AB41" s="11">
        <f>[37]Março!$F$31</f>
        <v>89</v>
      </c>
      <c r="AC41" s="11">
        <f>[37]Março!$F$32</f>
        <v>92</v>
      </c>
      <c r="AD41" s="11">
        <f>[37]Março!$F$33</f>
        <v>91</v>
      </c>
      <c r="AE41" s="11">
        <f>[37]Março!$F$34</f>
        <v>94</v>
      </c>
      <c r="AF41" s="11">
        <f>[37]Março!$F$35</f>
        <v>96</v>
      </c>
      <c r="AG41" s="15">
        <f>MAX(B41:AF41)</f>
        <v>99</v>
      </c>
      <c r="AH41" s="91">
        <f t="shared" si="18"/>
        <v>96.516129032258064</v>
      </c>
    </row>
    <row r="42" spans="1:36" x14ac:dyDescent="0.2">
      <c r="A42" s="58" t="s">
        <v>17</v>
      </c>
      <c r="B42" s="11">
        <f>[38]Março!$F$5</f>
        <v>99</v>
      </c>
      <c r="C42" s="11">
        <f>[38]Março!$F$6</f>
        <v>100</v>
      </c>
      <c r="D42" s="11">
        <f>[38]Março!$F$7</f>
        <v>98</v>
      </c>
      <c r="E42" s="11">
        <f>[38]Março!$F$8</f>
        <v>93</v>
      </c>
      <c r="F42" s="11">
        <f>[38]Março!$F$9</f>
        <v>95</v>
      </c>
      <c r="G42" s="11">
        <f>[38]Março!$F$10</f>
        <v>95</v>
      </c>
      <c r="H42" s="11">
        <f>[38]Março!$F$11</f>
        <v>99</v>
      </c>
      <c r="I42" s="11">
        <f>[38]Março!$F$12</f>
        <v>96</v>
      </c>
      <c r="J42" s="11">
        <f>[38]Março!$F$13</f>
        <v>96</v>
      </c>
      <c r="K42" s="11">
        <f>[38]Março!$F$14</f>
        <v>100</v>
      </c>
      <c r="L42" s="11">
        <f>[38]Março!$F$15</f>
        <v>100</v>
      </c>
      <c r="M42" s="11">
        <f>[38]Março!$F$16</f>
        <v>99</v>
      </c>
      <c r="N42" s="11">
        <f>[38]Março!$F$17</f>
        <v>100</v>
      </c>
      <c r="O42" s="11">
        <f>[38]Março!$F$18</f>
        <v>100</v>
      </c>
      <c r="P42" s="11">
        <f>[38]Março!$F$19</f>
        <v>100</v>
      </c>
      <c r="Q42" s="11">
        <f>[38]Março!$F$20</f>
        <v>98</v>
      </c>
      <c r="R42" s="11">
        <f>[38]Março!$F$21</f>
        <v>98</v>
      </c>
      <c r="S42" s="11">
        <f>[38]Março!$F$22</f>
        <v>100</v>
      </c>
      <c r="T42" s="11">
        <f>[38]Março!$F$23</f>
        <v>100</v>
      </c>
      <c r="U42" s="11">
        <f>[38]Março!$F$24</f>
        <v>100</v>
      </c>
      <c r="V42" s="11">
        <f>[38]Março!$F$25</f>
        <v>100</v>
      </c>
      <c r="W42" s="11">
        <f>[38]Março!$F$26</f>
        <v>100</v>
      </c>
      <c r="X42" s="11">
        <f>[38]Março!$F$27</f>
        <v>100</v>
      </c>
      <c r="Y42" s="11">
        <f>[38]Março!$F$28</f>
        <v>100</v>
      </c>
      <c r="Z42" s="11">
        <f>[38]Março!$F$29</f>
        <v>100</v>
      </c>
      <c r="AA42" s="11">
        <f>[38]Março!$F$30</f>
        <v>98</v>
      </c>
      <c r="AB42" s="11">
        <f>[38]Março!$F$31</f>
        <v>89</v>
      </c>
      <c r="AC42" s="11">
        <f>[38]Março!$F$32</f>
        <v>95</v>
      </c>
      <c r="AD42" s="11">
        <f>[38]Março!$F$33</f>
        <v>93</v>
      </c>
      <c r="AE42" s="11">
        <f>[38]Março!$F$34</f>
        <v>91</v>
      </c>
      <c r="AF42" s="11">
        <f>[38]Março!$F$35</f>
        <v>100</v>
      </c>
      <c r="AG42" s="15">
        <f t="shared" ref="AG42" si="19">MAX(B42:AF42)</f>
        <v>100</v>
      </c>
      <c r="AH42" s="91">
        <f t="shared" ref="AH42:AH43" si="20">AVERAGE(B42:AF42)</f>
        <v>97.806451612903231</v>
      </c>
    </row>
    <row r="43" spans="1:36" x14ac:dyDescent="0.2">
      <c r="A43" s="58" t="s">
        <v>157</v>
      </c>
      <c r="B43" s="11">
        <f>[39]Março!$F$5</f>
        <v>100</v>
      </c>
      <c r="C43" s="11">
        <f>[39]Março!$F$6</f>
        <v>100</v>
      </c>
      <c r="D43" s="11">
        <f>[39]Março!$F$7</f>
        <v>100</v>
      </c>
      <c r="E43" s="11">
        <f>[39]Março!$F$8</f>
        <v>98</v>
      </c>
      <c r="F43" s="11">
        <f>[39]Março!$F$9</f>
        <v>99</v>
      </c>
      <c r="G43" s="11">
        <f>[39]Março!$F$10</f>
        <v>99</v>
      </c>
      <c r="H43" s="11">
        <f>[39]Março!$F$11</f>
        <v>100</v>
      </c>
      <c r="I43" s="11">
        <f>[39]Março!$F$12</f>
        <v>99</v>
      </c>
      <c r="J43" s="11">
        <f>[39]Março!$F$13</f>
        <v>98</v>
      </c>
      <c r="K43" s="11">
        <f>[39]Março!$F$14</f>
        <v>100</v>
      </c>
      <c r="L43" s="11">
        <f>[39]Março!$F$15</f>
        <v>98</v>
      </c>
      <c r="M43" s="11">
        <f>[39]Março!$F$16</f>
        <v>96</v>
      </c>
      <c r="N43" s="11">
        <f>[39]Março!$F$17</f>
        <v>100</v>
      </c>
      <c r="O43" s="11">
        <f>[39]Março!$F$18</f>
        <v>100</v>
      </c>
      <c r="P43" s="11">
        <f>[39]Março!$F$19</f>
        <v>100</v>
      </c>
      <c r="Q43" s="11">
        <f>[39]Março!$F$20</f>
        <v>100</v>
      </c>
      <c r="R43" s="11">
        <f>[39]Março!$F$21</f>
        <v>100</v>
      </c>
      <c r="S43" s="11">
        <f>[39]Março!$F$22</f>
        <v>100</v>
      </c>
      <c r="T43" s="11">
        <f>[39]Março!$F$23</f>
        <v>100</v>
      </c>
      <c r="U43" s="11">
        <f>[39]Março!$F$24</f>
        <v>100</v>
      </c>
      <c r="V43" s="11">
        <f>[39]Março!$F$25</f>
        <v>100</v>
      </c>
      <c r="W43" s="11">
        <f>[39]Março!$F$26</f>
        <v>98</v>
      </c>
      <c r="X43" s="11">
        <f>[39]Março!$F$27</f>
        <v>100</v>
      </c>
      <c r="Y43" s="11">
        <f>[39]Março!$F$28</f>
        <v>100</v>
      </c>
      <c r="Z43" s="11">
        <f>[39]Março!$F$29</f>
        <v>100</v>
      </c>
      <c r="AA43" s="11">
        <f>[39]Março!$F$30</f>
        <v>100</v>
      </c>
      <c r="AB43" s="11">
        <f>[39]Março!$F$31</f>
        <v>99</v>
      </c>
      <c r="AC43" s="11">
        <f>[39]Março!$F$32</f>
        <v>92</v>
      </c>
      <c r="AD43" s="11">
        <f>[39]Março!$F$33</f>
        <v>90</v>
      </c>
      <c r="AE43" s="11">
        <f>[39]Março!$F$34</f>
        <v>96</v>
      </c>
      <c r="AF43" s="11">
        <f>[39]Março!$F$35</f>
        <v>100</v>
      </c>
      <c r="AG43" s="15">
        <f>MAX(B43:AF43)</f>
        <v>100</v>
      </c>
      <c r="AH43" s="91">
        <f t="shared" si="20"/>
        <v>98.774193548387103</v>
      </c>
    </row>
    <row r="44" spans="1:36" x14ac:dyDescent="0.2">
      <c r="A44" s="58" t="s">
        <v>18</v>
      </c>
      <c r="B44" s="11">
        <f>[40]Março!$F$5</f>
        <v>98</v>
      </c>
      <c r="C44" s="11">
        <f>[40]Março!$F$6</f>
        <v>97</v>
      </c>
      <c r="D44" s="11">
        <f>[40]Março!$F$7</f>
        <v>95</v>
      </c>
      <c r="E44" s="11">
        <f>[40]Março!$F$8</f>
        <v>92</v>
      </c>
      <c r="F44" s="11">
        <f>[40]Março!$F$9</f>
        <v>94</v>
      </c>
      <c r="G44" s="11">
        <f>[40]Março!$F$10</f>
        <v>93</v>
      </c>
      <c r="H44" s="11">
        <f>[40]Março!$F$11</f>
        <v>95</v>
      </c>
      <c r="I44" s="11">
        <f>[40]Março!$F$12</f>
        <v>90</v>
      </c>
      <c r="J44" s="11">
        <f>[40]Março!$F$13</f>
        <v>93</v>
      </c>
      <c r="K44" s="11">
        <f>[40]Março!$F$14</f>
        <v>97</v>
      </c>
      <c r="L44" s="11">
        <f>[40]Março!$F$15</f>
        <v>94</v>
      </c>
      <c r="M44" s="11">
        <f>[40]Março!$F$16</f>
        <v>94</v>
      </c>
      <c r="N44" s="11">
        <f>[40]Março!$F$17</f>
        <v>95</v>
      </c>
      <c r="O44" s="11">
        <f>[40]Março!$F$18</f>
        <v>96</v>
      </c>
      <c r="P44" s="11">
        <f>[40]Março!$F$19</f>
        <v>98</v>
      </c>
      <c r="Q44" s="11">
        <f>[40]Março!$F$20</f>
        <v>100</v>
      </c>
      <c r="R44" s="11">
        <f>[40]Março!$F$21</f>
        <v>91</v>
      </c>
      <c r="S44" s="11">
        <f>[40]Março!$F$22</f>
        <v>96</v>
      </c>
      <c r="T44" s="11">
        <f>[40]Março!$F$23</f>
        <v>97</v>
      </c>
      <c r="U44" s="11">
        <f>[40]Março!$F$24</f>
        <v>95</v>
      </c>
      <c r="V44" s="11">
        <f>[40]Março!$F$25</f>
        <v>97</v>
      </c>
      <c r="W44" s="11">
        <f>[40]Março!$F$26</f>
        <v>95</v>
      </c>
      <c r="X44" s="11">
        <f>[40]Março!$F$27</f>
        <v>92</v>
      </c>
      <c r="Y44" s="11">
        <f>[40]Março!$F$28</f>
        <v>91</v>
      </c>
      <c r="Z44" s="11">
        <f>[40]Março!$F$29</f>
        <v>82</v>
      </c>
      <c r="AA44" s="11">
        <f>[40]Março!$F$30</f>
        <v>78</v>
      </c>
      <c r="AB44" s="11">
        <f>[40]Março!$F$31</f>
        <v>85</v>
      </c>
      <c r="AC44" s="11">
        <f>[40]Março!$F$32</f>
        <v>91</v>
      </c>
      <c r="AD44" s="11">
        <f>[40]Março!$F$33</f>
        <v>93</v>
      </c>
      <c r="AE44" s="11">
        <f>[40]Março!$F$34</f>
        <v>89</v>
      </c>
      <c r="AF44" s="11">
        <f>[40]Março!$F$35</f>
        <v>84</v>
      </c>
      <c r="AG44" s="15">
        <f t="shared" ref="AG44" si="21">MAX(B44:AF44)</f>
        <v>100</v>
      </c>
      <c r="AH44" s="91">
        <f t="shared" ref="AH44:AH45" si="22">AVERAGE(B44:AF44)</f>
        <v>92.806451612903231</v>
      </c>
      <c r="AJ44" t="s">
        <v>47</v>
      </c>
    </row>
    <row r="45" spans="1:36" x14ac:dyDescent="0.2">
      <c r="A45" s="58" t="s">
        <v>162</v>
      </c>
      <c r="B45" s="11">
        <f>[41]Março!$F$5</f>
        <v>98</v>
      </c>
      <c r="C45" s="11">
        <f>[41]Março!$F$6</f>
        <v>97</v>
      </c>
      <c r="D45" s="11">
        <f>[41]Março!$F$7</f>
        <v>98</v>
      </c>
      <c r="E45" s="11">
        <f>[41]Março!$F$8</f>
        <v>95</v>
      </c>
      <c r="F45" s="11">
        <f>[41]Março!$F$9</f>
        <v>95</v>
      </c>
      <c r="G45" s="11">
        <f>[41]Março!$F$10</f>
        <v>96</v>
      </c>
      <c r="H45" s="11">
        <f>[41]Março!$F$11</f>
        <v>93</v>
      </c>
      <c r="I45" s="11">
        <f>[41]Março!$F$12</f>
        <v>94</v>
      </c>
      <c r="J45" s="11">
        <f>[41]Março!$F$13</f>
        <v>96</v>
      </c>
      <c r="K45" s="11">
        <f>[41]Março!$F$14</f>
        <v>97</v>
      </c>
      <c r="L45" s="11">
        <f>[41]Março!$F$15</f>
        <v>95</v>
      </c>
      <c r="M45" s="11">
        <f>[41]Março!$F$16</f>
        <v>95</v>
      </c>
      <c r="N45" s="11">
        <f>[41]Março!$F$17</f>
        <v>96</v>
      </c>
      <c r="O45" s="11">
        <f>[41]Março!$F$18</f>
        <v>95</v>
      </c>
      <c r="P45" s="11">
        <f>[41]Março!$F$19</f>
        <v>95</v>
      </c>
      <c r="Q45" s="11">
        <f>[41]Março!$F$20</f>
        <v>97</v>
      </c>
      <c r="R45" s="11">
        <f>[41]Março!$F$21</f>
        <v>97</v>
      </c>
      <c r="S45" s="11">
        <f>[41]Março!$F$22</f>
        <v>96</v>
      </c>
      <c r="T45" s="11">
        <f>[41]Março!$F$23</f>
        <v>97</v>
      </c>
      <c r="U45" s="11">
        <f>[41]Março!$F$24</f>
        <v>97</v>
      </c>
      <c r="V45" s="11">
        <f>[41]Março!$F$25</f>
        <v>97</v>
      </c>
      <c r="W45" s="11">
        <f>[41]Março!$F$26</f>
        <v>93</v>
      </c>
      <c r="X45" s="11">
        <f>[41]Março!$F$27</f>
        <v>96</v>
      </c>
      <c r="Y45" s="11">
        <f>[41]Março!$F$28</f>
        <v>95</v>
      </c>
      <c r="Z45" s="11">
        <f>[41]Março!$F$29</f>
        <v>94</v>
      </c>
      <c r="AA45" s="11">
        <f>[41]Março!$F$30</f>
        <v>92</v>
      </c>
      <c r="AB45" s="11">
        <f>[41]Março!$F$31</f>
        <v>89</v>
      </c>
      <c r="AC45" s="11">
        <f>[41]Março!$F$32</f>
        <v>89</v>
      </c>
      <c r="AD45" s="11">
        <f>[41]Março!$F$33</f>
        <v>86</v>
      </c>
      <c r="AE45" s="11">
        <f>[41]Março!$F$34</f>
        <v>85</v>
      </c>
      <c r="AF45" s="11">
        <f>[41]Março!$F$35</f>
        <v>94</v>
      </c>
      <c r="AG45" s="15">
        <f>MAX(B45:AF45)</f>
        <v>98</v>
      </c>
      <c r="AH45" s="91">
        <f t="shared" si="22"/>
        <v>94.483870967741936</v>
      </c>
      <c r="AJ45" t="s">
        <v>47</v>
      </c>
    </row>
    <row r="46" spans="1:36" x14ac:dyDescent="0.2">
      <c r="A46" s="58" t="s">
        <v>19</v>
      </c>
      <c r="B46" s="11">
        <f>[42]Março!$F$5</f>
        <v>71</v>
      </c>
      <c r="C46" s="11">
        <f>[42]Março!$F$6</f>
        <v>80</v>
      </c>
      <c r="D46" s="11">
        <f>[42]Março!$F$7</f>
        <v>58</v>
      </c>
      <c r="E46" s="11">
        <f>[42]Março!$F$8</f>
        <v>79</v>
      </c>
      <c r="F46" s="11">
        <f>[42]Março!$F$9</f>
        <v>95</v>
      </c>
      <c r="G46" s="11">
        <f>[42]Março!$F$10</f>
        <v>95</v>
      </c>
      <c r="H46" s="11">
        <f>[42]Março!$F$11</f>
        <v>96</v>
      </c>
      <c r="I46" s="11">
        <f>[42]Março!$F$12</f>
        <v>96</v>
      </c>
      <c r="J46" s="11">
        <f>[42]Março!$F$13</f>
        <v>96</v>
      </c>
      <c r="K46" s="11">
        <f>[42]Março!$F$14</f>
        <v>96</v>
      </c>
      <c r="L46" s="11">
        <f>[42]Março!$F$15</f>
        <v>96</v>
      </c>
      <c r="M46" s="11">
        <f>[42]Março!$F$16</f>
        <v>96</v>
      </c>
      <c r="N46" s="11">
        <f>[42]Março!$F$17</f>
        <v>96</v>
      </c>
      <c r="O46" s="11">
        <f>[42]Março!$F$18</f>
        <v>97</v>
      </c>
      <c r="P46" s="11">
        <f>[42]Março!$F$19</f>
        <v>96</v>
      </c>
      <c r="Q46" s="11">
        <f>[42]Março!$F$20</f>
        <v>96</v>
      </c>
      <c r="R46" s="11">
        <f>[42]Março!$F$21</f>
        <v>96</v>
      </c>
      <c r="S46" s="11">
        <f>[42]Março!$F$22</f>
        <v>97</v>
      </c>
      <c r="T46" s="11">
        <f>[42]Março!$F$23</f>
        <v>97</v>
      </c>
      <c r="U46" s="11">
        <f>[42]Março!$F$24</f>
        <v>97</v>
      </c>
      <c r="V46" s="11">
        <f>[42]Março!$F$25</f>
        <v>96</v>
      </c>
      <c r="W46" s="11">
        <f>[42]Março!$F$26</f>
        <v>96</v>
      </c>
      <c r="X46" s="11">
        <f>[42]Março!$F$27</f>
        <v>91</v>
      </c>
      <c r="Y46" s="11">
        <f>[42]Março!$F$28</f>
        <v>93</v>
      </c>
      <c r="Z46" s="11">
        <f>[42]Março!$F$29</f>
        <v>93</v>
      </c>
      <c r="AA46" s="11">
        <f>[42]Março!$F$30</f>
        <v>87</v>
      </c>
      <c r="AB46" s="11">
        <f>[42]Março!$F$31</f>
        <v>75</v>
      </c>
      <c r="AC46" s="11">
        <f>[42]Março!$F$32</f>
        <v>91</v>
      </c>
      <c r="AD46" s="11">
        <f>[42]Março!$F$33</f>
        <v>91</v>
      </c>
      <c r="AE46" s="11">
        <f>[42]Março!$F$34</f>
        <v>87</v>
      </c>
      <c r="AF46" s="11">
        <f>[42]Março!$F$35</f>
        <v>88</v>
      </c>
      <c r="AG46" s="15">
        <f t="shared" ref="AG46" si="23">MAX(B46:AF46)</f>
        <v>97</v>
      </c>
      <c r="AH46" s="91">
        <f>AVERAGE(B46:AF46)</f>
        <v>90.774193548387103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[43]Março!$F$5</f>
        <v>96</v>
      </c>
      <c r="C47" s="11">
        <f>[43]Março!$F$6</f>
        <v>94</v>
      </c>
      <c r="D47" s="11">
        <f>[43]Março!$F$7</f>
        <v>91</v>
      </c>
      <c r="E47" s="11">
        <f>[43]Março!$F$8</f>
        <v>86</v>
      </c>
      <c r="F47" s="11">
        <f>[43]Março!$F$9</f>
        <v>96</v>
      </c>
      <c r="G47" s="11">
        <f>[43]Março!$F$10</f>
        <v>91</v>
      </c>
      <c r="H47" s="11">
        <f>[43]Março!$F$11</f>
        <v>93</v>
      </c>
      <c r="I47" s="11">
        <f>[43]Março!$F$12</f>
        <v>86</v>
      </c>
      <c r="J47" s="11">
        <f>[43]Março!$F$13</f>
        <v>91</v>
      </c>
      <c r="K47" s="11">
        <f>[43]Março!$F$14</f>
        <v>94</v>
      </c>
      <c r="L47" s="11">
        <f>[43]Março!$F$15</f>
        <v>93</v>
      </c>
      <c r="M47" s="11">
        <f>[43]Março!$F$16</f>
        <v>95</v>
      </c>
      <c r="N47" s="11">
        <f>[43]Março!$F$17</f>
        <v>93</v>
      </c>
      <c r="O47" s="11">
        <f>[43]Março!$F$18</f>
        <v>95</v>
      </c>
      <c r="P47" s="11">
        <f>[43]Março!$F$19</f>
        <v>96</v>
      </c>
      <c r="Q47" s="11">
        <f>[43]Março!$F$20</f>
        <v>91</v>
      </c>
      <c r="R47" s="11">
        <f>[43]Março!$F$21</f>
        <v>91</v>
      </c>
      <c r="S47" s="11">
        <f>[43]Março!$F$22</f>
        <v>93</v>
      </c>
      <c r="T47" s="11">
        <f>[43]Março!$F$23</f>
        <v>96</v>
      </c>
      <c r="U47" s="11">
        <f>[43]Março!$F$24</f>
        <v>96</v>
      </c>
      <c r="V47" s="11">
        <f>[43]Março!$F$25</f>
        <v>95</v>
      </c>
      <c r="W47" s="11">
        <f>[43]Março!$F$26</f>
        <v>94</v>
      </c>
      <c r="X47" s="11">
        <f>[43]Março!$F$27</f>
        <v>92</v>
      </c>
      <c r="Y47" s="11">
        <f>[43]Março!$F$28</f>
        <v>86</v>
      </c>
      <c r="Z47" s="11">
        <f>[43]Março!$F$29</f>
        <v>85</v>
      </c>
      <c r="AA47" s="11">
        <f>[43]Março!$F$30</f>
        <v>90</v>
      </c>
      <c r="AB47" s="11">
        <f>[43]Março!$F$31</f>
        <v>81</v>
      </c>
      <c r="AC47" s="11">
        <f>[43]Março!$F$32</f>
        <v>90</v>
      </c>
      <c r="AD47" s="11">
        <f>[43]Março!$F$33</f>
        <v>84</v>
      </c>
      <c r="AE47" s="11">
        <f>[43]Março!$F$34</f>
        <v>85</v>
      </c>
      <c r="AF47" s="11">
        <f>[43]Março!$F$35</f>
        <v>82</v>
      </c>
      <c r="AG47" s="15">
        <f>MAX(B47:AF47)</f>
        <v>96</v>
      </c>
      <c r="AH47" s="91">
        <f t="shared" ref="AH47" si="24">AVERAGE(B47:AF47)</f>
        <v>91</v>
      </c>
      <c r="AJ47" t="s">
        <v>47</v>
      </c>
    </row>
    <row r="48" spans="1:36" x14ac:dyDescent="0.2">
      <c r="A48" s="58" t="s">
        <v>44</v>
      </c>
      <c r="B48" s="11">
        <f>[44]Março!$F$5</f>
        <v>95</v>
      </c>
      <c r="C48" s="11">
        <f>[44]Março!$F$6</f>
        <v>95</v>
      </c>
      <c r="D48" s="11">
        <f>[44]Março!$F$7</f>
        <v>95</v>
      </c>
      <c r="E48" s="11">
        <f>[44]Março!$F$8</f>
        <v>92</v>
      </c>
      <c r="F48" s="11">
        <f>[44]Março!$F$9</f>
        <v>94</v>
      </c>
      <c r="G48" s="11">
        <f>[44]Março!$F$10</f>
        <v>94</v>
      </c>
      <c r="H48" s="11">
        <f>[44]Março!$F$11</f>
        <v>93</v>
      </c>
      <c r="I48" s="11">
        <f>[44]Março!$F$12</f>
        <v>89</v>
      </c>
      <c r="J48" s="11">
        <f>[44]Março!$F$13</f>
        <v>97</v>
      </c>
      <c r="K48" s="11">
        <f>[44]Março!$F$14</f>
        <v>98</v>
      </c>
      <c r="L48" s="11">
        <f>[44]Março!$F$15</f>
        <v>95</v>
      </c>
      <c r="M48" s="11">
        <f>[44]Março!$F$16</f>
        <v>94</v>
      </c>
      <c r="N48" s="11">
        <f>[44]Março!$F$17</f>
        <v>91</v>
      </c>
      <c r="O48" s="11">
        <f>[44]Março!$F$18</f>
        <v>91</v>
      </c>
      <c r="P48" s="11">
        <f>[44]Março!$F$19</f>
        <v>90</v>
      </c>
      <c r="Q48" s="11">
        <f>[44]Março!$F$20</f>
        <v>96</v>
      </c>
      <c r="R48" s="11">
        <f>[44]Março!$F$21</f>
        <v>97</v>
      </c>
      <c r="S48" s="11">
        <f>[44]Março!$F$22</f>
        <v>97</v>
      </c>
      <c r="T48" s="11">
        <f>[44]Março!$F$23</f>
        <v>95</v>
      </c>
      <c r="U48" s="11">
        <f>[44]Março!$F$24</f>
        <v>97</v>
      </c>
      <c r="V48" s="11">
        <f>[44]Março!$F$25</f>
        <v>98</v>
      </c>
      <c r="W48" s="11">
        <f>[44]Março!$F$26</f>
        <v>93</v>
      </c>
      <c r="X48" s="11">
        <f>[44]Março!$F$27</f>
        <v>94</v>
      </c>
      <c r="Y48" s="11">
        <f>[44]Março!$F$28</f>
        <v>93</v>
      </c>
      <c r="Z48" s="11">
        <f>[44]Março!$F$29</f>
        <v>81</v>
      </c>
      <c r="AA48" s="11">
        <f>[44]Março!$F$30</f>
        <v>92</v>
      </c>
      <c r="AB48" s="11">
        <f>[44]Março!$F$31</f>
        <v>97</v>
      </c>
      <c r="AC48" s="11">
        <f>[44]Março!$F$32</f>
        <v>97</v>
      </c>
      <c r="AD48" s="11">
        <f>[44]Março!$F$33</f>
        <v>94</v>
      </c>
      <c r="AE48" s="11">
        <f>[44]Março!$F$34</f>
        <v>94</v>
      </c>
      <c r="AF48" s="11">
        <f>[44]Março!$F$35</f>
        <v>92</v>
      </c>
      <c r="AG48" s="15">
        <f>MAX(B48:AF48)</f>
        <v>98</v>
      </c>
      <c r="AH48" s="91">
        <f>AVERAGE(B48:AF48)</f>
        <v>93.870967741935488</v>
      </c>
      <c r="AI48" s="12" t="s">
        <v>47</v>
      </c>
      <c r="AJ48" t="s">
        <v>47</v>
      </c>
    </row>
    <row r="49" spans="1:36" x14ac:dyDescent="0.2">
      <c r="A49" s="58" t="s">
        <v>20</v>
      </c>
      <c r="B49" s="11">
        <f>[45]Março!$F$5</f>
        <v>100</v>
      </c>
      <c r="C49" s="11">
        <f>[45]Março!$F$6</f>
        <v>100</v>
      </c>
      <c r="D49" s="11">
        <f>[45]Março!$F$7</f>
        <v>100</v>
      </c>
      <c r="E49" s="11">
        <f>[45]Março!$F$8</f>
        <v>99</v>
      </c>
      <c r="F49" s="11">
        <f>[45]Março!$F$9</f>
        <v>100</v>
      </c>
      <c r="G49" s="11">
        <f>[45]Março!$F$10</f>
        <v>100</v>
      </c>
      <c r="H49" s="11">
        <f>[45]Março!$F$11</f>
        <v>95</v>
      </c>
      <c r="I49" s="11">
        <f>[45]Março!$F$12</f>
        <v>89</v>
      </c>
      <c r="J49" s="11">
        <f>[45]Março!$F$13</f>
        <v>99</v>
      </c>
      <c r="K49" s="11">
        <f>[45]Março!$F$14</f>
        <v>100</v>
      </c>
      <c r="L49" s="11">
        <f>[45]Março!$F$15</f>
        <v>96</v>
      </c>
      <c r="M49" s="11">
        <f>[45]Março!$F$16</f>
        <v>100</v>
      </c>
      <c r="N49" s="11">
        <f>[45]Março!$F$17</f>
        <v>100</v>
      </c>
      <c r="O49" s="11">
        <f>[45]Março!$F$18</f>
        <v>99</v>
      </c>
      <c r="P49" s="11">
        <f>[45]Março!$F$19</f>
        <v>100</v>
      </c>
      <c r="Q49" s="11">
        <f>[45]Março!$F$20</f>
        <v>100</v>
      </c>
      <c r="R49" s="11">
        <f>[45]Março!$F$21</f>
        <v>100</v>
      </c>
      <c r="S49" s="11">
        <f>[45]Março!$F$22</f>
        <v>100</v>
      </c>
      <c r="T49" s="11">
        <f>[45]Março!$F$23</f>
        <v>100</v>
      </c>
      <c r="U49" s="11">
        <f>[45]Março!$F$24</f>
        <v>100</v>
      </c>
      <c r="V49" s="11">
        <f>[45]Março!$F$25</f>
        <v>100</v>
      </c>
      <c r="W49" s="11">
        <f>[45]Março!$F$26</f>
        <v>100</v>
      </c>
      <c r="X49" s="11">
        <f>[45]Março!$F$27</f>
        <v>99</v>
      </c>
      <c r="Y49" s="11">
        <f>[45]Março!$F$28</f>
        <v>97</v>
      </c>
      <c r="Z49" s="11">
        <f>[45]Março!$F$29</f>
        <v>100</v>
      </c>
      <c r="AA49" s="11">
        <f>[45]Março!$F$30</f>
        <v>94</v>
      </c>
      <c r="AB49" s="11">
        <f>[45]Março!$F$31</f>
        <v>82</v>
      </c>
      <c r="AC49" s="11">
        <f>[45]Março!$F$32</f>
        <v>89</v>
      </c>
      <c r="AD49" s="11">
        <f>[45]Março!$F$33</f>
        <v>87</v>
      </c>
      <c r="AE49" s="11">
        <f>[45]Março!$F$34</f>
        <v>90</v>
      </c>
      <c r="AF49" s="11">
        <f>[45]Março!$F$35</f>
        <v>87</v>
      </c>
      <c r="AG49" s="15">
        <f>MAX(B49:AF49)</f>
        <v>100</v>
      </c>
      <c r="AH49" s="91">
        <f>AVERAGE(B49:AF49)</f>
        <v>96.838709677419359</v>
      </c>
    </row>
    <row r="50" spans="1:36" s="5" customFormat="1" ht="17.100000000000001" customHeight="1" x14ac:dyDescent="0.2">
      <c r="A50" s="59" t="s">
        <v>33</v>
      </c>
      <c r="B50" s="13">
        <f t="shared" ref="B50:AG50" si="25">MAX(B5:B49)</f>
        <v>100</v>
      </c>
      <c r="C50" s="13">
        <f t="shared" si="25"/>
        <v>100</v>
      </c>
      <c r="D50" s="13">
        <f t="shared" si="25"/>
        <v>100</v>
      </c>
      <c r="E50" s="13">
        <f t="shared" si="25"/>
        <v>100</v>
      </c>
      <c r="F50" s="13">
        <f t="shared" si="25"/>
        <v>100</v>
      </c>
      <c r="G50" s="13">
        <f t="shared" si="25"/>
        <v>100</v>
      </c>
      <c r="H50" s="13">
        <f t="shared" si="25"/>
        <v>100</v>
      </c>
      <c r="I50" s="13">
        <f t="shared" si="25"/>
        <v>100</v>
      </c>
      <c r="J50" s="13">
        <f t="shared" si="25"/>
        <v>100</v>
      </c>
      <c r="K50" s="13">
        <f t="shared" si="25"/>
        <v>100</v>
      </c>
      <c r="L50" s="13">
        <f t="shared" si="25"/>
        <v>100</v>
      </c>
      <c r="M50" s="13">
        <f t="shared" si="25"/>
        <v>100</v>
      </c>
      <c r="N50" s="13">
        <f t="shared" si="25"/>
        <v>100</v>
      </c>
      <c r="O50" s="13">
        <f t="shared" si="25"/>
        <v>100</v>
      </c>
      <c r="P50" s="13">
        <f t="shared" si="25"/>
        <v>100</v>
      </c>
      <c r="Q50" s="13">
        <f t="shared" si="25"/>
        <v>100</v>
      </c>
      <c r="R50" s="13">
        <f t="shared" si="25"/>
        <v>100</v>
      </c>
      <c r="S50" s="13">
        <f t="shared" si="25"/>
        <v>100</v>
      </c>
      <c r="T50" s="13">
        <f t="shared" si="25"/>
        <v>100</v>
      </c>
      <c r="U50" s="13">
        <f t="shared" si="25"/>
        <v>100</v>
      </c>
      <c r="V50" s="13">
        <f t="shared" si="25"/>
        <v>100</v>
      </c>
      <c r="W50" s="13">
        <f t="shared" si="25"/>
        <v>100</v>
      </c>
      <c r="X50" s="13">
        <f t="shared" si="25"/>
        <v>100</v>
      </c>
      <c r="Y50" s="13">
        <f t="shared" si="25"/>
        <v>100</v>
      </c>
      <c r="Z50" s="13">
        <f t="shared" si="25"/>
        <v>100</v>
      </c>
      <c r="AA50" s="13">
        <f t="shared" si="25"/>
        <v>100</v>
      </c>
      <c r="AB50" s="13">
        <f t="shared" si="25"/>
        <v>99</v>
      </c>
      <c r="AC50" s="13">
        <f t="shared" si="25"/>
        <v>100</v>
      </c>
      <c r="AD50" s="13">
        <f t="shared" si="25"/>
        <v>100</v>
      </c>
      <c r="AE50" s="13">
        <f t="shared" si="25"/>
        <v>99</v>
      </c>
      <c r="AF50" s="13">
        <f t="shared" ref="AF50" si="26">MAX(AF5:AF49)</f>
        <v>100</v>
      </c>
      <c r="AG50" s="15">
        <f t="shared" si="25"/>
        <v>100</v>
      </c>
      <c r="AH50" s="91">
        <f>AVERAGE(AH5:AH49)</f>
        <v>93.287896333057631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112"/>
      <c r="AG52" s="52"/>
      <c r="AH52" s="51"/>
    </row>
    <row r="53" spans="1:36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5"/>
      <c r="AG54" s="52"/>
      <c r="AH54" s="92"/>
    </row>
    <row r="55" spans="1:36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5"/>
      <c r="AG55" s="52"/>
      <c r="AH55" s="54"/>
      <c r="AJ55" t="s">
        <v>47</v>
      </c>
    </row>
    <row r="56" spans="1:36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3"/>
      <c r="AJ57" t="s">
        <v>47</v>
      </c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3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3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3" x14ac:dyDescent="0.2">
      <c r="R67" s="2" t="s">
        <v>47</v>
      </c>
      <c r="U67" s="2" t="s">
        <v>47</v>
      </c>
    </row>
    <row r="68" spans="7:33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3" x14ac:dyDescent="0.2">
      <c r="N70" s="2" t="s">
        <v>47</v>
      </c>
    </row>
    <row r="71" spans="7:33" x14ac:dyDescent="0.2">
      <c r="U71" s="2" t="s">
        <v>47</v>
      </c>
    </row>
    <row r="76" spans="7:33" x14ac:dyDescent="0.2">
      <c r="W76" s="2" t="s">
        <v>47</v>
      </c>
    </row>
  </sheetData>
  <sheetProtection password="C6EC" sheet="1" objects="1" scenarios="1"/>
  <mergeCells count="36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52:X52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K65" sqref="AK65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8" t="s">
        <v>27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60"/>
    </row>
    <row r="2" spans="1:34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66"/>
      <c r="AG2" s="143"/>
      <c r="AH2" s="144"/>
    </row>
    <row r="3" spans="1:34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65">
        <v>30</v>
      </c>
      <c r="AF3" s="154">
        <v>31</v>
      </c>
      <c r="AG3" s="114" t="s">
        <v>38</v>
      </c>
      <c r="AH3" s="60" t="s">
        <v>36</v>
      </c>
    </row>
    <row r="4" spans="1:34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5"/>
      <c r="AF4" s="155"/>
      <c r="AG4" s="114" t="s">
        <v>35</v>
      </c>
      <c r="AH4" s="60" t="s">
        <v>35</v>
      </c>
    </row>
    <row r="5" spans="1:34" s="5" customFormat="1" x14ac:dyDescent="0.2">
      <c r="A5" s="58" t="s">
        <v>40</v>
      </c>
      <c r="B5" s="124">
        <f>[1]Março!$G$5</f>
        <v>54</v>
      </c>
      <c r="C5" s="124">
        <f>[1]Março!$G$6</f>
        <v>48</v>
      </c>
      <c r="D5" s="124">
        <f>[1]Março!$G$7</f>
        <v>46</v>
      </c>
      <c r="E5" s="124">
        <f>[1]Março!$G$8</f>
        <v>47</v>
      </c>
      <c r="F5" s="124">
        <f>[1]Março!$G$9</f>
        <v>46</v>
      </c>
      <c r="G5" s="124">
        <f>[1]Março!$G$10</f>
        <v>40</v>
      </c>
      <c r="H5" s="124">
        <f>[1]Março!$G$11</f>
        <v>43</v>
      </c>
      <c r="I5" s="124">
        <f>[1]Março!$G$12</f>
        <v>46</v>
      </c>
      <c r="J5" s="124">
        <f>[1]Março!$G$13</f>
        <v>52</v>
      </c>
      <c r="K5" s="124">
        <f>[1]Março!$G$14</f>
        <v>46</v>
      </c>
      <c r="L5" s="124">
        <f>[1]Março!$G$15</f>
        <v>47</v>
      </c>
      <c r="M5" s="124">
        <f>[1]Março!$G$16</f>
        <v>51</v>
      </c>
      <c r="N5" s="124">
        <f>[1]Março!$G$17</f>
        <v>47</v>
      </c>
      <c r="O5" s="124">
        <f>[1]Março!$G$18</f>
        <v>47</v>
      </c>
      <c r="P5" s="124">
        <f>[1]Março!$G$19</f>
        <v>70</v>
      </c>
      <c r="Q5" s="124">
        <f>[1]Março!$G$20</f>
        <v>47</v>
      </c>
      <c r="R5" s="124">
        <f>[1]Março!$G$21</f>
        <v>46</v>
      </c>
      <c r="S5" s="124">
        <f>[1]Março!$G$22</f>
        <v>53</v>
      </c>
      <c r="T5" s="124">
        <f>[1]Março!$G$23</f>
        <v>44</v>
      </c>
      <c r="U5" s="124">
        <f>[1]Março!$G$24</f>
        <v>52</v>
      </c>
      <c r="V5" s="124">
        <f>[1]Março!$G$25</f>
        <v>65</v>
      </c>
      <c r="W5" s="124">
        <f>[1]Março!$G$26</f>
        <v>53</v>
      </c>
      <c r="X5" s="124">
        <f>[1]Março!$G$27</f>
        <v>40</v>
      </c>
      <c r="Y5" s="124">
        <f>[1]Março!$G$28</f>
        <v>33</v>
      </c>
      <c r="Z5" s="124">
        <f>[1]Março!$G$29</f>
        <v>38</v>
      </c>
      <c r="AA5" s="124">
        <f>[1]Março!$G$30</f>
        <v>32</v>
      </c>
      <c r="AB5" s="124">
        <f>[1]Março!$G$31</f>
        <v>34</v>
      </c>
      <c r="AC5" s="124">
        <f>[1]Março!$G$32</f>
        <v>42</v>
      </c>
      <c r="AD5" s="124">
        <f>[1]Março!$G$33</f>
        <v>38</v>
      </c>
      <c r="AE5" s="124">
        <f>[1]Março!$G$34</f>
        <v>26</v>
      </c>
      <c r="AF5" s="124">
        <f>[1]Março!$G$35</f>
        <v>29</v>
      </c>
      <c r="AG5" s="15">
        <f t="shared" ref="AG5:AG6" si="1">MIN(B5:AF5)</f>
        <v>26</v>
      </c>
      <c r="AH5" s="91">
        <f t="shared" ref="AH5:AH6" si="2">AVERAGE(B5:AF5)</f>
        <v>45.225806451612904</v>
      </c>
    </row>
    <row r="6" spans="1:34" x14ac:dyDescent="0.2">
      <c r="A6" s="58" t="s">
        <v>0</v>
      </c>
      <c r="B6" s="11">
        <f>[2]Março!$G$5</f>
        <v>25</v>
      </c>
      <c r="C6" s="11">
        <f>[2]Março!$G$6</f>
        <v>22</v>
      </c>
      <c r="D6" s="11">
        <f>[2]Março!$G$7</f>
        <v>18</v>
      </c>
      <c r="E6" s="11">
        <f>[2]Março!$G$8</f>
        <v>30</v>
      </c>
      <c r="F6" s="11">
        <f>[2]Março!$G$9</f>
        <v>34</v>
      </c>
      <c r="G6" s="11">
        <f>[2]Março!$G$10</f>
        <v>32</v>
      </c>
      <c r="H6" s="11">
        <f>[2]Março!$G$11</f>
        <v>39</v>
      </c>
      <c r="I6" s="11">
        <f>[2]Março!$G$12</f>
        <v>35</v>
      </c>
      <c r="J6" s="11">
        <f>[2]Março!$G$13</f>
        <v>50</v>
      </c>
      <c r="K6" s="11">
        <f>[2]Março!$G$14</f>
        <v>49</v>
      </c>
      <c r="L6" s="11">
        <f>[2]Março!$G$15</f>
        <v>52</v>
      </c>
      <c r="M6" s="11">
        <f>[2]Março!$G$16</f>
        <v>61</v>
      </c>
      <c r="N6" s="11">
        <f>[2]Março!$G$17</f>
        <v>55</v>
      </c>
      <c r="O6" s="11">
        <f>[2]Março!$G$18</f>
        <v>42</v>
      </c>
      <c r="P6" s="11">
        <f>[2]Março!$G$19</f>
        <v>63</v>
      </c>
      <c r="Q6" s="11">
        <f>[2]Março!$G$20</f>
        <v>82</v>
      </c>
      <c r="R6" s="11">
        <f>[2]Março!$G$21</f>
        <v>83</v>
      </c>
      <c r="S6" s="11">
        <f>[2]Março!$G$22</f>
        <v>58</v>
      </c>
      <c r="T6" s="11">
        <f>[2]Março!$G$23</f>
        <v>63</v>
      </c>
      <c r="U6" s="11">
        <f>[2]Março!$G$24</f>
        <v>68</v>
      </c>
      <c r="V6" s="11">
        <f>[2]Março!$G$25</f>
        <v>49</v>
      </c>
      <c r="W6" s="11">
        <f>[2]Março!$G$26</f>
        <v>45</v>
      </c>
      <c r="X6" s="11">
        <f>[2]Março!$G$27</f>
        <v>35</v>
      </c>
      <c r="Y6" s="11">
        <f>[2]Março!$G$28</f>
        <v>30</v>
      </c>
      <c r="Z6" s="11">
        <f>[2]Março!$G$29</f>
        <v>33</v>
      </c>
      <c r="AA6" s="11">
        <f>[2]Março!$G$30</f>
        <v>32</v>
      </c>
      <c r="AB6" s="11">
        <f>[2]Março!$G$31</f>
        <v>27</v>
      </c>
      <c r="AC6" s="11">
        <f>[2]Março!$G$32</f>
        <v>41</v>
      </c>
      <c r="AD6" s="11">
        <f>[2]Março!$G$33</f>
        <v>42</v>
      </c>
      <c r="AE6" s="11">
        <f>[2]Março!$G$34</f>
        <v>39</v>
      </c>
      <c r="AF6" s="11">
        <f>[2]Março!$G$35</f>
        <v>42</v>
      </c>
      <c r="AG6" s="15">
        <f t="shared" si="1"/>
        <v>18</v>
      </c>
      <c r="AH6" s="91">
        <f t="shared" si="2"/>
        <v>44.387096774193552</v>
      </c>
    </row>
    <row r="7" spans="1:34" x14ac:dyDescent="0.2">
      <c r="A7" s="58" t="s">
        <v>104</v>
      </c>
      <c r="B7" s="11">
        <f>[3]Março!$G$5</f>
        <v>46</v>
      </c>
      <c r="C7" s="11">
        <f>[3]Março!$G$6</f>
        <v>38</v>
      </c>
      <c r="D7" s="11">
        <f>[3]Março!$G$7</f>
        <v>40</v>
      </c>
      <c r="E7" s="11">
        <f>[3]Março!$G$8</f>
        <v>48</v>
      </c>
      <c r="F7" s="11">
        <f>[3]Março!$G$9</f>
        <v>48</v>
      </c>
      <c r="G7" s="11">
        <f>[3]Março!$G$10</f>
        <v>46</v>
      </c>
      <c r="H7" s="11">
        <f>[3]Março!$G$11</f>
        <v>51</v>
      </c>
      <c r="I7" s="11">
        <f>[3]Março!$G$12</f>
        <v>45</v>
      </c>
      <c r="J7" s="11">
        <f>[3]Março!$G$13</f>
        <v>64</v>
      </c>
      <c r="K7" s="11">
        <f>[3]Março!$G$14</f>
        <v>52</v>
      </c>
      <c r="L7" s="11">
        <f>[3]Março!$G$15</f>
        <v>53</v>
      </c>
      <c r="M7" s="11">
        <f>[3]Março!$G$16</f>
        <v>52</v>
      </c>
      <c r="N7" s="11">
        <f>[3]Março!$G$17</f>
        <v>63</v>
      </c>
      <c r="O7" s="11">
        <f>[3]Março!$G$18</f>
        <v>58</v>
      </c>
      <c r="P7" s="11">
        <f>[3]Março!$G$19</f>
        <v>75</v>
      </c>
      <c r="Q7" s="11">
        <f>[3]Março!$G$20</f>
        <v>70</v>
      </c>
      <c r="R7" s="11">
        <f>[3]Março!$G$21</f>
        <v>63</v>
      </c>
      <c r="S7" s="11">
        <f>[3]Março!$G$22</f>
        <v>83</v>
      </c>
      <c r="T7" s="11">
        <f>[3]Março!$G$23</f>
        <v>60</v>
      </c>
      <c r="U7" s="11">
        <f>[3]Março!$G$24</f>
        <v>80</v>
      </c>
      <c r="V7" s="11">
        <f>[3]Março!$G$25</f>
        <v>60</v>
      </c>
      <c r="W7" s="11">
        <f>[3]Março!$G$26</f>
        <v>51</v>
      </c>
      <c r="X7" s="11">
        <f>[3]Março!$G$27</f>
        <v>49</v>
      </c>
      <c r="Y7" s="11">
        <f>[3]Março!$G$28</f>
        <v>37</v>
      </c>
      <c r="Z7" s="11">
        <f>[3]Março!$G$29</f>
        <v>35</v>
      </c>
      <c r="AA7" s="11">
        <f>[3]Março!$G$30</f>
        <v>35</v>
      </c>
      <c r="AB7" s="11">
        <f>[3]Março!$G$31</f>
        <v>42</v>
      </c>
      <c r="AC7" s="11">
        <f>[3]Março!$G$32</f>
        <v>49</v>
      </c>
      <c r="AD7" s="11">
        <f>[3]Março!$G$33</f>
        <v>47</v>
      </c>
      <c r="AE7" s="11">
        <f>[3]Março!$G$34</f>
        <v>43</v>
      </c>
      <c r="AF7" s="11">
        <f>[3]Março!$G$35</f>
        <v>40</v>
      </c>
      <c r="AG7" s="15">
        <f t="shared" ref="AG7" si="3">MIN(B7:AF7)</f>
        <v>35</v>
      </c>
      <c r="AH7" s="91">
        <f t="shared" ref="AH7" si="4">AVERAGE(B7:AF7)</f>
        <v>52.354838709677416</v>
      </c>
    </row>
    <row r="8" spans="1:34" x14ac:dyDescent="0.2">
      <c r="A8" s="58" t="s">
        <v>1</v>
      </c>
      <c r="B8" s="11">
        <f>[4]Março!$G$5</f>
        <v>47</v>
      </c>
      <c r="C8" s="11">
        <f>[4]Março!$G$6</f>
        <v>44</v>
      </c>
      <c r="D8" s="11">
        <f>[4]Março!$G$7</f>
        <v>42</v>
      </c>
      <c r="E8" s="11">
        <f>[4]Março!$G$8</f>
        <v>44</v>
      </c>
      <c r="F8" s="11">
        <f>[4]Março!$G$9</f>
        <v>46</v>
      </c>
      <c r="G8" s="11">
        <f>[4]Março!$G$10</f>
        <v>52</v>
      </c>
      <c r="H8" s="11">
        <f>[4]Março!$G$11</f>
        <v>44</v>
      </c>
      <c r="I8" s="11">
        <f>[4]Março!$G$12</f>
        <v>45</v>
      </c>
      <c r="J8" s="11">
        <f>[4]Março!$G$13</f>
        <v>66</v>
      </c>
      <c r="K8" s="11">
        <f>[4]Março!$G$14</f>
        <v>55</v>
      </c>
      <c r="L8" s="11">
        <f>[4]Março!$G$15</f>
        <v>51</v>
      </c>
      <c r="M8" s="11">
        <f>[4]Março!$G$16</f>
        <v>51</v>
      </c>
      <c r="N8" s="11">
        <f>[4]Março!$G$17</f>
        <v>55</v>
      </c>
      <c r="O8" s="11">
        <f>[4]Março!$G$18</f>
        <v>53</v>
      </c>
      <c r="P8" s="11">
        <f>[4]Março!$G$19</f>
        <v>67</v>
      </c>
      <c r="Q8" s="11">
        <f>[4]Março!$G$20</f>
        <v>55</v>
      </c>
      <c r="R8" s="11">
        <f>[4]Março!$G$21</f>
        <v>57</v>
      </c>
      <c r="S8" s="11">
        <f>[4]Março!$G$22</f>
        <v>67</v>
      </c>
      <c r="T8" s="11">
        <f>[4]Março!$G$23</f>
        <v>65</v>
      </c>
      <c r="U8" s="11">
        <f>[4]Março!$G$24</f>
        <v>77</v>
      </c>
      <c r="V8" s="11">
        <f>[4]Março!$G$25</f>
        <v>54</v>
      </c>
      <c r="W8" s="11">
        <f>[4]Março!$G$26</f>
        <v>44</v>
      </c>
      <c r="X8" s="11">
        <f>[4]Março!$G$27</f>
        <v>37</v>
      </c>
      <c r="Y8" s="11">
        <f>[4]Março!$G$28</f>
        <v>33</v>
      </c>
      <c r="Z8" s="11">
        <f>[4]Março!$G$29</f>
        <v>30</v>
      </c>
      <c r="AA8" s="11">
        <f>[4]Março!$G$30</f>
        <v>35</v>
      </c>
      <c r="AB8" s="11">
        <f>[4]Março!$G$31</f>
        <v>37</v>
      </c>
      <c r="AC8" s="11">
        <f>[4]Março!$G$32</f>
        <v>45</v>
      </c>
      <c r="AD8" s="11">
        <f>[4]Março!$G$33</f>
        <v>44</v>
      </c>
      <c r="AE8" s="11">
        <f>[4]Março!$G$34</f>
        <v>41</v>
      </c>
      <c r="AF8" s="11">
        <f>[4]Março!$G$35</f>
        <v>42</v>
      </c>
      <c r="AG8" s="15">
        <f t="shared" ref="AG8" si="5">MIN(B8:AF8)</f>
        <v>30</v>
      </c>
      <c r="AH8" s="91">
        <f t="shared" ref="AH8" si="6">AVERAGE(B8:AF8)</f>
        <v>49.193548387096776</v>
      </c>
    </row>
    <row r="9" spans="1:34" x14ac:dyDescent="0.2">
      <c r="A9" s="58" t="s">
        <v>167</v>
      </c>
      <c r="B9" s="11" t="str">
        <f>[5]Março!$G$5</f>
        <v>*</v>
      </c>
      <c r="C9" s="11" t="str">
        <f>[5]Março!$G$6</f>
        <v>*</v>
      </c>
      <c r="D9" s="11" t="str">
        <f>[5]Março!$G$7</f>
        <v>*</v>
      </c>
      <c r="E9" s="11" t="str">
        <f>[5]Março!$G$8</f>
        <v>*</v>
      </c>
      <c r="F9" s="11" t="str">
        <f>[5]Março!$G$9</f>
        <v>*</v>
      </c>
      <c r="G9" s="11" t="str">
        <f>[5]Março!$G$10</f>
        <v>*</v>
      </c>
      <c r="H9" s="11" t="str">
        <f>[5]Março!$G$11</f>
        <v>*</v>
      </c>
      <c r="I9" s="11" t="str">
        <f>[5]Março!$G$12</f>
        <v>*</v>
      </c>
      <c r="J9" s="11" t="str">
        <f>[5]Março!$G$13</f>
        <v>*</v>
      </c>
      <c r="K9" s="11" t="str">
        <f>[5]Março!$G$14</f>
        <v>*</v>
      </c>
      <c r="L9" s="11" t="str">
        <f>[5]Março!$G$15</f>
        <v>*</v>
      </c>
      <c r="M9" s="11" t="str">
        <f>[5]Março!$G$16</f>
        <v>*</v>
      </c>
      <c r="N9" s="11" t="str">
        <f>[5]Março!$G$17</f>
        <v>*</v>
      </c>
      <c r="O9" s="11" t="str">
        <f>[5]Março!$G$18</f>
        <v>*</v>
      </c>
      <c r="P9" s="11" t="str">
        <f>[5]Março!$G$19</f>
        <v>*</v>
      </c>
      <c r="Q9" s="11" t="str">
        <f>[5]Março!$G$20</f>
        <v>*</v>
      </c>
      <c r="R9" s="11" t="str">
        <f>[5]Março!$G$21</f>
        <v>*</v>
      </c>
      <c r="S9" s="11" t="str">
        <f>[5]Março!$G$22</f>
        <v>*</v>
      </c>
      <c r="T9" s="11" t="str">
        <f>[5]Março!$G$23</f>
        <v>*</v>
      </c>
      <c r="U9" s="11" t="str">
        <f>[5]Março!$G$24</f>
        <v>*</v>
      </c>
      <c r="V9" s="11" t="str">
        <f>[5]Março!$G$25</f>
        <v>*</v>
      </c>
      <c r="W9" s="11" t="str">
        <f>[5]Março!$G$26</f>
        <v>*</v>
      </c>
      <c r="X9" s="11" t="str">
        <f>[5]Março!$G$27</f>
        <v>*</v>
      </c>
      <c r="Y9" s="11" t="str">
        <f>[5]Março!$G$28</f>
        <v>*</v>
      </c>
      <c r="Z9" s="11" t="str">
        <f>[5]Março!$G$29</f>
        <v>*</v>
      </c>
      <c r="AA9" s="11" t="str">
        <f>[5]Março!$G$30</f>
        <v>*</v>
      </c>
      <c r="AB9" s="11" t="str">
        <f>[5]Março!$G$31</f>
        <v>*</v>
      </c>
      <c r="AC9" s="11" t="str">
        <f>[5]Março!$G$32</f>
        <v>*</v>
      </c>
      <c r="AD9" s="11" t="str">
        <f>[5]Março!$G$33</f>
        <v>*</v>
      </c>
      <c r="AE9" s="11" t="str">
        <f>[5]Março!$G$34</f>
        <v>*</v>
      </c>
      <c r="AF9" s="11" t="str">
        <f>[5]Março!$G$35</f>
        <v>*</v>
      </c>
      <c r="AG9" s="15" t="s">
        <v>226</v>
      </c>
      <c r="AH9" s="91" t="s">
        <v>226</v>
      </c>
    </row>
    <row r="10" spans="1:34" x14ac:dyDescent="0.2">
      <c r="A10" s="58" t="s">
        <v>111</v>
      </c>
      <c r="B10" s="11" t="str">
        <f>[6]Março!$G$5</f>
        <v>*</v>
      </c>
      <c r="C10" s="11" t="str">
        <f>[6]Março!$G$6</f>
        <v>*</v>
      </c>
      <c r="D10" s="11" t="str">
        <f>[6]Março!$G$7</f>
        <v>*</v>
      </c>
      <c r="E10" s="11" t="str">
        <f>[6]Março!$G$8</f>
        <v>*</v>
      </c>
      <c r="F10" s="11" t="str">
        <f>[6]Março!$G$9</f>
        <v>*</v>
      </c>
      <c r="G10" s="11" t="str">
        <f>[6]Março!$G$10</f>
        <v>*</v>
      </c>
      <c r="H10" s="11" t="str">
        <f>[6]Março!$G$11</f>
        <v>*</v>
      </c>
      <c r="I10" s="11" t="str">
        <f>[6]Março!$G$12</f>
        <v>*</v>
      </c>
      <c r="J10" s="11" t="str">
        <f>[6]Março!$G$13</f>
        <v>*</v>
      </c>
      <c r="K10" s="11" t="str">
        <f>[6]Março!$G$14</f>
        <v>*</v>
      </c>
      <c r="L10" s="11" t="str">
        <f>[6]Março!$G$15</f>
        <v>*</v>
      </c>
      <c r="M10" s="11" t="str">
        <f>[6]Março!$G$16</f>
        <v>*</v>
      </c>
      <c r="N10" s="11" t="str">
        <f>[6]Março!$G$17</f>
        <v>*</v>
      </c>
      <c r="O10" s="11" t="str">
        <f>[6]Março!$G$18</f>
        <v>*</v>
      </c>
      <c r="P10" s="11" t="str">
        <f>[6]Março!$G$19</f>
        <v>*</v>
      </c>
      <c r="Q10" s="11" t="str">
        <f>[6]Março!$G$20</f>
        <v>*</v>
      </c>
      <c r="R10" s="11" t="str">
        <f>[6]Março!$G$21</f>
        <v>*</v>
      </c>
      <c r="S10" s="11" t="str">
        <f>[6]Março!$G$22</f>
        <v>*</v>
      </c>
      <c r="T10" s="11" t="str">
        <f>[6]Março!$G$23</f>
        <v>*</v>
      </c>
      <c r="U10" s="11" t="str">
        <f>[6]Março!$G$24</f>
        <v>*</v>
      </c>
      <c r="V10" s="11" t="str">
        <f>[6]Março!$G$25</f>
        <v>*</v>
      </c>
      <c r="W10" s="11" t="str">
        <f>[6]Março!$G$26</f>
        <v>*</v>
      </c>
      <c r="X10" s="11" t="str">
        <f>[6]Março!$G$27</f>
        <v>*</v>
      </c>
      <c r="Y10" s="11" t="str">
        <f>[6]Março!$G$28</f>
        <v>*</v>
      </c>
      <c r="Z10" s="11" t="str">
        <f>[6]Março!$G$29</f>
        <v>*</v>
      </c>
      <c r="AA10" s="11" t="str">
        <f>[6]Março!$G$30</f>
        <v>*</v>
      </c>
      <c r="AB10" s="11" t="str">
        <f>[6]Março!$G$31</f>
        <v>*</v>
      </c>
      <c r="AC10" s="11" t="str">
        <f>[6]Março!$G$32</f>
        <v>*</v>
      </c>
      <c r="AD10" s="11" t="str">
        <f>[6]Março!$G$33</f>
        <v>*</v>
      </c>
      <c r="AE10" s="11" t="str">
        <f>[6]Março!$G$34</f>
        <v>*</v>
      </c>
      <c r="AF10" s="11" t="str">
        <f>[6]Março!$G$35</f>
        <v>*</v>
      </c>
      <c r="AG10" s="15" t="s">
        <v>226</v>
      </c>
      <c r="AH10" s="91" t="s">
        <v>226</v>
      </c>
    </row>
    <row r="11" spans="1:34" x14ac:dyDescent="0.2">
      <c r="A11" s="58" t="s">
        <v>64</v>
      </c>
      <c r="B11" s="11">
        <f>[7]Março!$G$5</f>
        <v>50</v>
      </c>
      <c r="C11" s="11">
        <f>[7]Março!$G$6</f>
        <v>51</v>
      </c>
      <c r="D11" s="11">
        <f>[7]Março!$G$7</f>
        <v>47</v>
      </c>
      <c r="E11" s="11">
        <f>[7]Março!$G$8</f>
        <v>50</v>
      </c>
      <c r="F11" s="11">
        <f>[7]Março!$G$9</f>
        <v>49</v>
      </c>
      <c r="G11" s="11">
        <f>[7]Março!$G$10</f>
        <v>39</v>
      </c>
      <c r="H11" s="11">
        <f>[7]Março!$G$11</f>
        <v>45</v>
      </c>
      <c r="I11" s="11">
        <f>[7]Março!$G$12</f>
        <v>37</v>
      </c>
      <c r="J11" s="11">
        <f>[7]Março!$G$13</f>
        <v>51</v>
      </c>
      <c r="K11" s="11">
        <f>[7]Março!$G$14</f>
        <v>42</v>
      </c>
      <c r="L11" s="11">
        <f>[7]Março!$G$15</f>
        <v>52</v>
      </c>
      <c r="M11" s="11">
        <f>[7]Março!$G$16</f>
        <v>47</v>
      </c>
      <c r="N11" s="11">
        <f>[7]Março!$G$17</f>
        <v>54</v>
      </c>
      <c r="O11" s="11">
        <f>[7]Março!$G$18</f>
        <v>55</v>
      </c>
      <c r="P11" s="11">
        <f>[7]Março!$G$19</f>
        <v>63</v>
      </c>
      <c r="Q11" s="11">
        <f>[7]Março!$G$20</f>
        <v>61</v>
      </c>
      <c r="R11" s="11">
        <f>[7]Março!$G$21</f>
        <v>48</v>
      </c>
      <c r="S11" s="11">
        <f>[7]Março!$G$22</f>
        <v>67</v>
      </c>
      <c r="T11" s="11">
        <f>[7]Março!$G$23</f>
        <v>46</v>
      </c>
      <c r="U11" s="11">
        <f>[7]Março!$G$24</f>
        <v>59</v>
      </c>
      <c r="V11" s="11">
        <f>[7]Março!$G$25</f>
        <v>60</v>
      </c>
      <c r="W11" s="11">
        <f>[7]Março!$G$26</f>
        <v>49</v>
      </c>
      <c r="X11" s="11">
        <f>[7]Março!$G$27</f>
        <v>41</v>
      </c>
      <c r="Y11" s="11">
        <f>[7]Março!$G$28</f>
        <v>30</v>
      </c>
      <c r="Z11" s="11">
        <f>[7]Março!$G$29</f>
        <v>32</v>
      </c>
      <c r="AA11" s="11">
        <f>[7]Março!$G$30</f>
        <v>32</v>
      </c>
      <c r="AB11" s="11">
        <f>[7]Março!$G$31</f>
        <v>35</v>
      </c>
      <c r="AC11" s="11">
        <f>[7]Março!$G$32</f>
        <v>47</v>
      </c>
      <c r="AD11" s="11">
        <f>[7]Março!$G$33</f>
        <v>38</v>
      </c>
      <c r="AE11" s="11">
        <f>[7]Março!$G$34</f>
        <v>34</v>
      </c>
      <c r="AF11" s="11">
        <f>[7]Março!$G$35</f>
        <v>42</v>
      </c>
      <c r="AG11" s="15">
        <f t="shared" ref="AG11:AG12" si="7">MIN(B11:AF11)</f>
        <v>30</v>
      </c>
      <c r="AH11" s="91">
        <f t="shared" ref="AH11:AH12" si="8">AVERAGE(B11:AF11)</f>
        <v>46.87096774193548</v>
      </c>
    </row>
    <row r="12" spans="1:34" x14ac:dyDescent="0.2">
      <c r="A12" s="58" t="s">
        <v>41</v>
      </c>
      <c r="B12" s="11">
        <f>[8]Março!$G$5</f>
        <v>30</v>
      </c>
      <c r="C12" s="11">
        <f>[8]Março!$G$6</f>
        <v>30</v>
      </c>
      <c r="D12" s="11">
        <f>[8]Março!$G$7</f>
        <v>27</v>
      </c>
      <c r="E12" s="11">
        <f>[8]Março!$G$8</f>
        <v>37</v>
      </c>
      <c r="F12" s="11">
        <f>[8]Março!$G$9</f>
        <v>41</v>
      </c>
      <c r="G12" s="11">
        <f>[8]Março!$G$10</f>
        <v>46</v>
      </c>
      <c r="H12" s="11">
        <f>[8]Março!$G$11</f>
        <v>39</v>
      </c>
      <c r="I12" s="11">
        <f>[8]Março!$G$12</f>
        <v>39</v>
      </c>
      <c r="J12" s="11">
        <f>[8]Março!$G$13</f>
        <v>64</v>
      </c>
      <c r="K12" s="11">
        <f>[8]Março!$G$14</f>
        <v>68</v>
      </c>
      <c r="L12" s="11">
        <f>[8]Março!$G$15</f>
        <v>52</v>
      </c>
      <c r="M12" s="11">
        <f>[8]Março!$G$16</f>
        <v>50</v>
      </c>
      <c r="N12" s="11">
        <f>[8]Março!$G$17</f>
        <v>61</v>
      </c>
      <c r="O12" s="11">
        <f>[8]Março!$G$18</f>
        <v>66</v>
      </c>
      <c r="P12" s="11">
        <f>[8]Março!$G$19</f>
        <v>60</v>
      </c>
      <c r="Q12" s="11">
        <f>[8]Março!$G$20</f>
        <v>80</v>
      </c>
      <c r="R12" s="11">
        <f>[8]Março!$G$21</f>
        <v>64</v>
      </c>
      <c r="S12" s="11">
        <f>[8]Março!$G$22</f>
        <v>66</v>
      </c>
      <c r="T12" s="11">
        <f>[8]Março!$G$23</f>
        <v>65</v>
      </c>
      <c r="U12" s="11">
        <f>[8]Março!$G$24</f>
        <v>81</v>
      </c>
      <c r="V12" s="11">
        <f>[8]Março!$G$25</f>
        <v>55</v>
      </c>
      <c r="W12" s="11">
        <f>[8]Março!$G$26</f>
        <v>45</v>
      </c>
      <c r="X12" s="11">
        <f>[8]Março!$G$27</f>
        <v>40</v>
      </c>
      <c r="Y12" s="11">
        <f>[8]Março!$G$28</f>
        <v>31</v>
      </c>
      <c r="Z12" s="11">
        <f>[8]Março!$G$29</f>
        <v>33</v>
      </c>
      <c r="AA12" s="11">
        <f>[8]Março!$G$30</f>
        <v>35</v>
      </c>
      <c r="AB12" s="11">
        <f>[8]Março!$G$31</f>
        <v>35</v>
      </c>
      <c r="AC12" s="11">
        <f>[8]Março!$G$32</f>
        <v>37</v>
      </c>
      <c r="AD12" s="11">
        <f>[8]Março!$G$33</f>
        <v>40</v>
      </c>
      <c r="AE12" s="11">
        <f>[8]Março!$G$34</f>
        <v>43</v>
      </c>
      <c r="AF12" s="11">
        <f>[8]Março!$G$35</f>
        <v>44</v>
      </c>
      <c r="AG12" s="15">
        <f t="shared" si="7"/>
        <v>27</v>
      </c>
      <c r="AH12" s="91">
        <f t="shared" si="8"/>
        <v>48.516129032258064</v>
      </c>
    </row>
    <row r="13" spans="1:34" x14ac:dyDescent="0.2">
      <c r="A13" s="58" t="s">
        <v>114</v>
      </c>
      <c r="B13" s="11" t="str">
        <f>[9]Março!$G$5</f>
        <v>*</v>
      </c>
      <c r="C13" s="11" t="str">
        <f>[9]Março!$G$6</f>
        <v>*</v>
      </c>
      <c r="D13" s="11" t="str">
        <f>[9]Março!$G$7</f>
        <v>*</v>
      </c>
      <c r="E13" s="11" t="str">
        <f>[9]Março!$G$8</f>
        <v>*</v>
      </c>
      <c r="F13" s="11" t="str">
        <f>[9]Março!$G$9</f>
        <v>*</v>
      </c>
      <c r="G13" s="11" t="str">
        <f>[9]Março!$G$10</f>
        <v>*</v>
      </c>
      <c r="H13" s="11" t="str">
        <f>[9]Março!$G$11</f>
        <v>*</v>
      </c>
      <c r="I13" s="11" t="str">
        <f>[9]Março!$G$12</f>
        <v>*</v>
      </c>
      <c r="J13" s="11" t="str">
        <f>[9]Março!$G$13</f>
        <v>*</v>
      </c>
      <c r="K13" s="11" t="str">
        <f>[9]Março!$G$14</f>
        <v>*</v>
      </c>
      <c r="L13" s="11" t="str">
        <f>[9]Março!$G$15</f>
        <v>*</v>
      </c>
      <c r="M13" s="11" t="str">
        <f>[9]Março!$G$16</f>
        <v>*</v>
      </c>
      <c r="N13" s="11" t="str">
        <f>[9]Março!$G$17</f>
        <v>*</v>
      </c>
      <c r="O13" s="11" t="str">
        <f>[9]Março!$G$18</f>
        <v>*</v>
      </c>
      <c r="P13" s="11" t="str">
        <f>[9]Março!$G$19</f>
        <v>*</v>
      </c>
      <c r="Q13" s="11" t="str">
        <f>[9]Março!$G$20</f>
        <v>*</v>
      </c>
      <c r="R13" s="11" t="str">
        <f>[9]Março!$G$21</f>
        <v>*</v>
      </c>
      <c r="S13" s="11" t="str">
        <f>[9]Março!$G$22</f>
        <v>*</v>
      </c>
      <c r="T13" s="11" t="str">
        <f>[9]Março!$G$23</f>
        <v>*</v>
      </c>
      <c r="U13" s="11" t="str">
        <f>[9]Março!$G$24</f>
        <v>*</v>
      </c>
      <c r="V13" s="11" t="str">
        <f>[9]Março!$G$25</f>
        <v>*</v>
      </c>
      <c r="W13" s="11" t="str">
        <f>[9]Março!$G$26</f>
        <v>*</v>
      </c>
      <c r="X13" s="11" t="str">
        <f>[9]Março!$G$27</f>
        <v>*</v>
      </c>
      <c r="Y13" s="11" t="str">
        <f>[9]Março!$G$28</f>
        <v>*</v>
      </c>
      <c r="Z13" s="11" t="str">
        <f>[9]Março!$G$29</f>
        <v>*</v>
      </c>
      <c r="AA13" s="11" t="str">
        <f>[9]Março!$G$30</f>
        <v>*</v>
      </c>
      <c r="AB13" s="11" t="str">
        <f>[9]Março!$G$31</f>
        <v>*</v>
      </c>
      <c r="AC13" s="11" t="str">
        <f>[9]Março!$G$32</f>
        <v>*</v>
      </c>
      <c r="AD13" s="11" t="str">
        <f>[9]Março!$G$33</f>
        <v>*</v>
      </c>
      <c r="AE13" s="11" t="str">
        <f>[9]Março!$G$34</f>
        <v>*</v>
      </c>
      <c r="AF13" s="11" t="str">
        <f>[9]Março!$G$35</f>
        <v>*</v>
      </c>
      <c r="AG13" s="14" t="s">
        <v>226</v>
      </c>
      <c r="AH13" s="111" t="s">
        <v>226</v>
      </c>
    </row>
    <row r="14" spans="1:34" x14ac:dyDescent="0.2">
      <c r="A14" s="58" t="s">
        <v>118</v>
      </c>
      <c r="B14" s="11">
        <f>[10]Março!$G$5</f>
        <v>53</v>
      </c>
      <c r="C14" s="11">
        <f>[10]Março!$G$6</f>
        <v>53</v>
      </c>
      <c r="D14" s="11">
        <f>[10]Março!$G$7</f>
        <v>50</v>
      </c>
      <c r="E14" s="11">
        <f>[10]Março!$G$8</f>
        <v>55</v>
      </c>
      <c r="F14" s="11">
        <f>[10]Março!$G$9</f>
        <v>46</v>
      </c>
      <c r="G14" s="11">
        <f>[10]Março!$G$10</f>
        <v>42</v>
      </c>
      <c r="H14" s="11">
        <f>[10]Março!$G$11</f>
        <v>43</v>
      </c>
      <c r="I14" s="11">
        <f>[10]Março!$G$12</f>
        <v>43</v>
      </c>
      <c r="J14" s="11">
        <f>[10]Março!$G$13</f>
        <v>54</v>
      </c>
      <c r="K14" s="11">
        <f>[10]Março!$G$14</f>
        <v>55</v>
      </c>
      <c r="L14" s="11">
        <f>[10]Março!$G$15</f>
        <v>55</v>
      </c>
      <c r="M14" s="11">
        <f>[10]Março!$G$16</f>
        <v>45</v>
      </c>
      <c r="N14" s="11">
        <f>[10]Março!$G$17</f>
        <v>50</v>
      </c>
      <c r="O14" s="11">
        <f>[10]Março!$G$18</f>
        <v>54</v>
      </c>
      <c r="P14" s="11">
        <f>[10]Março!$G$19</f>
        <v>63</v>
      </c>
      <c r="Q14" s="11">
        <f>[10]Março!$G$20</f>
        <v>65</v>
      </c>
      <c r="R14" s="11">
        <f>[10]Março!$G$21</f>
        <v>47</v>
      </c>
      <c r="S14" s="11">
        <f>[10]Março!$G$22</f>
        <v>57</v>
      </c>
      <c r="T14" s="11">
        <f>[10]Março!$G$23</f>
        <v>48</v>
      </c>
      <c r="U14" s="11">
        <f>[10]Março!$G$24</f>
        <v>58</v>
      </c>
      <c r="V14" s="11">
        <f>[10]Março!$G$25</f>
        <v>65</v>
      </c>
      <c r="W14" s="11">
        <f>[10]Março!$G$26</f>
        <v>54</v>
      </c>
      <c r="X14" s="11">
        <f>[10]Março!$G$27</f>
        <v>50</v>
      </c>
      <c r="Y14" s="11">
        <f>[10]Março!$G$28</f>
        <v>35</v>
      </c>
      <c r="Z14" s="11">
        <f>[10]Março!$G$29</f>
        <v>41</v>
      </c>
      <c r="AA14" s="11">
        <f>[10]Março!$G$30</f>
        <v>39</v>
      </c>
      <c r="AB14" s="11">
        <f>[10]Março!$G$31</f>
        <v>47</v>
      </c>
      <c r="AC14" s="11">
        <f>[10]Março!$G$32</f>
        <v>48</v>
      </c>
      <c r="AD14" s="11">
        <f>[10]Março!$G$33</f>
        <v>49</v>
      </c>
      <c r="AE14" s="11">
        <f>[10]Março!$G$34</f>
        <v>45</v>
      </c>
      <c r="AF14" s="11">
        <f>[10]Março!$G$35</f>
        <v>43</v>
      </c>
      <c r="AG14" s="15">
        <f t="shared" ref="AG14:AG15" si="9">MIN(B14:AF14)</f>
        <v>35</v>
      </c>
      <c r="AH14" s="91">
        <f t="shared" ref="AH14:AH15" si="10">AVERAGE(B14:AF14)</f>
        <v>50.064516129032256</v>
      </c>
    </row>
    <row r="15" spans="1:34" x14ac:dyDescent="0.2">
      <c r="A15" s="58" t="s">
        <v>121</v>
      </c>
      <c r="B15" s="11">
        <f>[11]Março!$G$5</f>
        <v>38</v>
      </c>
      <c r="C15" s="11">
        <f>[11]Março!$G$6</f>
        <v>29</v>
      </c>
      <c r="D15" s="11">
        <f>[11]Março!$G$7</f>
        <v>23</v>
      </c>
      <c r="E15" s="11">
        <f>[11]Março!$G$8</f>
        <v>44</v>
      </c>
      <c r="F15" s="11">
        <f>[11]Março!$G$9</f>
        <v>50</v>
      </c>
      <c r="G15" s="11">
        <f>[11]Março!$G$10</f>
        <v>45</v>
      </c>
      <c r="H15" s="11">
        <f>[11]Março!$G$11</f>
        <v>47</v>
      </c>
      <c r="I15" s="11">
        <f>[11]Março!$G$12</f>
        <v>44</v>
      </c>
      <c r="J15" s="11">
        <f>[11]Março!$G$13</f>
        <v>49</v>
      </c>
      <c r="K15" s="11">
        <f>[11]Março!$G$14</f>
        <v>54</v>
      </c>
      <c r="L15" s="11">
        <f>[11]Março!$G$15</f>
        <v>56</v>
      </c>
      <c r="M15" s="11">
        <f>[11]Março!$G$16</f>
        <v>70</v>
      </c>
      <c r="N15" s="11">
        <f>[11]Março!$G$17</f>
        <v>69</v>
      </c>
      <c r="O15" s="11">
        <f>[11]Março!$G$18</f>
        <v>49</v>
      </c>
      <c r="P15" s="11">
        <f>[11]Março!$G$19</f>
        <v>63</v>
      </c>
      <c r="Q15" s="11">
        <f>[11]Março!$G$20</f>
        <v>86</v>
      </c>
      <c r="R15" s="11">
        <f>[11]Março!$G$21</f>
        <v>80</v>
      </c>
      <c r="S15" s="11">
        <f>[11]Março!$G$22</f>
        <v>71</v>
      </c>
      <c r="T15" s="11">
        <f>[11]Março!$G$23</f>
        <v>71</v>
      </c>
      <c r="U15" s="11">
        <f>[11]Março!$G$24</f>
        <v>84</v>
      </c>
      <c r="V15" s="11">
        <f>[11]Março!$G$25</f>
        <v>68</v>
      </c>
      <c r="W15" s="11">
        <f>[11]Março!$G$26</f>
        <v>53</v>
      </c>
      <c r="X15" s="11">
        <f>[11]Março!$G$27</f>
        <v>42</v>
      </c>
      <c r="Y15" s="11">
        <f>[11]Março!$G$28</f>
        <v>38</v>
      </c>
      <c r="Z15" s="11">
        <f>[11]Março!$G$29</f>
        <v>41</v>
      </c>
      <c r="AA15" s="11">
        <f>[11]Março!$G$30</f>
        <v>38</v>
      </c>
      <c r="AB15" s="11">
        <f>[11]Março!$G$31</f>
        <v>40</v>
      </c>
      <c r="AC15" s="11">
        <f>[11]Março!$G$32</f>
        <v>47</v>
      </c>
      <c r="AD15" s="11">
        <f>[11]Março!$G$33</f>
        <v>47</v>
      </c>
      <c r="AE15" s="11">
        <f>[11]Março!$G$34</f>
        <v>43</v>
      </c>
      <c r="AF15" s="11">
        <f>[11]Março!$G$35</f>
        <v>42</v>
      </c>
      <c r="AG15" s="15">
        <f t="shared" si="9"/>
        <v>23</v>
      </c>
      <c r="AH15" s="91">
        <f t="shared" si="10"/>
        <v>52.29032258064516</v>
      </c>
    </row>
    <row r="16" spans="1:34" x14ac:dyDescent="0.2">
      <c r="A16" s="58" t="s">
        <v>168</v>
      </c>
      <c r="B16" s="11" t="str">
        <f>[12]Março!$G$5</f>
        <v>*</v>
      </c>
      <c r="C16" s="11" t="str">
        <f>[12]Março!$G$6</f>
        <v>*</v>
      </c>
      <c r="D16" s="11" t="str">
        <f>[12]Março!$G$7</f>
        <v>*</v>
      </c>
      <c r="E16" s="11" t="str">
        <f>[12]Março!$G$8</f>
        <v>*</v>
      </c>
      <c r="F16" s="11" t="str">
        <f>[12]Março!$G$9</f>
        <v>*</v>
      </c>
      <c r="G16" s="11" t="str">
        <f>[12]Março!$G$10</f>
        <v>*</v>
      </c>
      <c r="H16" s="11" t="str">
        <f>[12]Março!$G$11</f>
        <v>*</v>
      </c>
      <c r="I16" s="11" t="str">
        <f>[12]Março!$G$12</f>
        <v>*</v>
      </c>
      <c r="J16" s="11" t="str">
        <f>[12]Março!$G$13</f>
        <v>*</v>
      </c>
      <c r="K16" s="11" t="str">
        <f>[12]Março!$G$14</f>
        <v>*</v>
      </c>
      <c r="L16" s="11" t="str">
        <f>[12]Março!$G$15</f>
        <v>*</v>
      </c>
      <c r="M16" s="11" t="str">
        <f>[12]Março!$G$16</f>
        <v>*</v>
      </c>
      <c r="N16" s="11" t="str">
        <f>[12]Março!$G$17</f>
        <v>*</v>
      </c>
      <c r="O16" s="11" t="str">
        <f>[12]Março!$G$18</f>
        <v>*</v>
      </c>
      <c r="P16" s="11" t="str">
        <f>[12]Março!$G$19</f>
        <v>*</v>
      </c>
      <c r="Q16" s="11" t="str">
        <f>[12]Março!$G$20</f>
        <v>*</v>
      </c>
      <c r="R16" s="11" t="str">
        <f>[12]Março!$G$21</f>
        <v>*</v>
      </c>
      <c r="S16" s="11" t="str">
        <f>[12]Março!$G$22</f>
        <v>*</v>
      </c>
      <c r="T16" s="11" t="str">
        <f>[12]Março!$G$23</f>
        <v>*</v>
      </c>
      <c r="U16" s="11" t="str">
        <f>[12]Março!$G$24</f>
        <v>*</v>
      </c>
      <c r="V16" s="11" t="str">
        <f>[12]Março!$G$25</f>
        <v>*</v>
      </c>
      <c r="W16" s="11" t="str">
        <f>[12]Março!$G$26</f>
        <v>*</v>
      </c>
      <c r="X16" s="11" t="str">
        <f>[12]Março!$G$27</f>
        <v>*</v>
      </c>
      <c r="Y16" s="11" t="str">
        <f>[12]Março!$G$28</f>
        <v>*</v>
      </c>
      <c r="Z16" s="11" t="str">
        <f>[12]Março!$G$29</f>
        <v>*</v>
      </c>
      <c r="AA16" s="11" t="str">
        <f>[12]Março!$G$30</f>
        <v>*</v>
      </c>
      <c r="AB16" s="11" t="str">
        <f>[12]Março!$G$31</f>
        <v>*</v>
      </c>
      <c r="AC16" s="11" t="str">
        <f>[12]Março!$G$32</f>
        <v>*</v>
      </c>
      <c r="AD16" s="11" t="str">
        <f>[12]Março!$G$33</f>
        <v>*</v>
      </c>
      <c r="AE16" s="11" t="str">
        <f>[12]Março!$G$34</f>
        <v>*</v>
      </c>
      <c r="AF16" s="11" t="str">
        <f>[12]Março!$G$35</f>
        <v>*</v>
      </c>
      <c r="AG16" s="15" t="s">
        <v>226</v>
      </c>
      <c r="AH16" s="91" t="s">
        <v>226</v>
      </c>
    </row>
    <row r="17" spans="1:39" x14ac:dyDescent="0.2">
      <c r="A17" s="58" t="s">
        <v>2</v>
      </c>
      <c r="B17" s="11">
        <f>[13]Março!$G$5</f>
        <v>53</v>
      </c>
      <c r="C17" s="11">
        <f>[13]Março!$G$6</f>
        <v>43</v>
      </c>
      <c r="D17" s="11">
        <f>[13]Março!$G$7</f>
        <v>36</v>
      </c>
      <c r="E17" s="11">
        <f>[13]Março!$G$8</f>
        <v>47</v>
      </c>
      <c r="F17" s="11">
        <f>[13]Março!$G$9</f>
        <v>51</v>
      </c>
      <c r="G17" s="11">
        <f>[13]Março!$G$10</f>
        <v>54</v>
      </c>
      <c r="H17" s="11">
        <f>[13]Março!$G$11</f>
        <v>56</v>
      </c>
      <c r="I17" s="11">
        <f>[13]Março!$G$12</f>
        <v>55</v>
      </c>
      <c r="J17" s="11">
        <f>[13]Março!$G$13</f>
        <v>60</v>
      </c>
      <c r="K17" s="11">
        <f>[13]Março!$G$14</f>
        <v>53</v>
      </c>
      <c r="L17" s="11">
        <f>[13]Março!$G$15</f>
        <v>51</v>
      </c>
      <c r="M17" s="11">
        <f>[13]Março!$G$16</f>
        <v>61</v>
      </c>
      <c r="N17" s="11">
        <f>[13]Março!$G$17</f>
        <v>59</v>
      </c>
      <c r="O17" s="11">
        <f>[13]Março!$G$18</f>
        <v>66</v>
      </c>
      <c r="P17" s="11">
        <f>[13]Março!$G$19</f>
        <v>63</v>
      </c>
      <c r="Q17" s="11">
        <f>[13]Março!$G$20</f>
        <v>51</v>
      </c>
      <c r="R17" s="11">
        <f>[13]Março!$G$21</f>
        <v>59</v>
      </c>
      <c r="S17" s="11">
        <f>[13]Março!$G$22</f>
        <v>59</v>
      </c>
      <c r="T17" s="11">
        <f>[13]Março!$G$23</f>
        <v>60</v>
      </c>
      <c r="U17" s="11">
        <f>[13]Março!$G$24</f>
        <v>62</v>
      </c>
      <c r="V17" s="11">
        <f>[13]Março!$G$25</f>
        <v>64</v>
      </c>
      <c r="W17" s="11">
        <f>[13]Março!$G$26</f>
        <v>48</v>
      </c>
      <c r="X17" s="11">
        <f>[13]Março!$G$27</f>
        <v>39</v>
      </c>
      <c r="Y17" s="11">
        <f>[13]Março!$G$28</f>
        <v>32</v>
      </c>
      <c r="Z17" s="11">
        <f>[13]Março!$G$29</f>
        <v>32</v>
      </c>
      <c r="AA17" s="11">
        <f>[13]Março!$G$30</f>
        <v>34</v>
      </c>
      <c r="AB17" s="11">
        <f>[13]Março!$G$31</f>
        <v>37</v>
      </c>
      <c r="AC17" s="11">
        <f>[13]Março!$G$32</f>
        <v>44</v>
      </c>
      <c r="AD17" s="11">
        <f>[13]Março!$G$33</f>
        <v>43</v>
      </c>
      <c r="AE17" s="11">
        <f>[13]Março!$G$34</f>
        <v>36</v>
      </c>
      <c r="AF17" s="11">
        <f>[13]Março!$G$35</f>
        <v>36</v>
      </c>
      <c r="AG17" s="15">
        <f t="shared" ref="AG17:AG23" si="11">MIN(B17:AF17)</f>
        <v>32</v>
      </c>
      <c r="AH17" s="91">
        <f t="shared" ref="AH17:AH23" si="12">AVERAGE(B17:AF17)</f>
        <v>49.806451612903224</v>
      </c>
      <c r="AJ17" s="12" t="s">
        <v>47</v>
      </c>
    </row>
    <row r="18" spans="1:39" x14ac:dyDescent="0.2">
      <c r="A18" s="58" t="s">
        <v>3</v>
      </c>
      <c r="B18" s="11">
        <f>[14]Março!$G$5</f>
        <v>53</v>
      </c>
      <c r="C18" s="11">
        <f>[14]Março!$G$6</f>
        <v>66</v>
      </c>
      <c r="D18" s="11">
        <f>[14]Março!$G$7</f>
        <v>53</v>
      </c>
      <c r="E18" s="11">
        <f>[14]Março!$G$8</f>
        <v>58</v>
      </c>
      <c r="F18" s="11">
        <f>[14]Março!$G$9</f>
        <v>45</v>
      </c>
      <c r="G18" s="11">
        <f>[14]Março!$G$10</f>
        <v>38</v>
      </c>
      <c r="H18" s="11">
        <f>[14]Março!$G$11</f>
        <v>42</v>
      </c>
      <c r="I18" s="11">
        <f>[14]Março!$G$12</f>
        <v>40</v>
      </c>
      <c r="J18" s="11">
        <f>[14]Março!$G$13</f>
        <v>39</v>
      </c>
      <c r="K18" s="11">
        <f>[14]Março!$G$14</f>
        <v>47</v>
      </c>
      <c r="L18" s="11">
        <f>[14]Março!$G$15</f>
        <v>42</v>
      </c>
      <c r="M18" s="11">
        <f>[14]Março!$G$16</f>
        <v>33</v>
      </c>
      <c r="N18" s="11">
        <f>[14]Março!$G$17</f>
        <v>41</v>
      </c>
      <c r="O18" s="11">
        <f>[14]Março!$G$18</f>
        <v>59</v>
      </c>
      <c r="P18" s="11">
        <f>[14]Março!$G$19</f>
        <v>47</v>
      </c>
      <c r="Q18" s="11">
        <f>[14]Março!$G$20</f>
        <v>45</v>
      </c>
      <c r="R18" s="11">
        <f>[14]Março!$G$21</f>
        <v>44</v>
      </c>
      <c r="S18" s="11">
        <f>[14]Março!$G$22</f>
        <v>46</v>
      </c>
      <c r="T18" s="11">
        <f>[14]Março!$G$23</f>
        <v>48</v>
      </c>
      <c r="U18" s="11">
        <f>[14]Março!$G$24</f>
        <v>51</v>
      </c>
      <c r="V18" s="11">
        <f>[14]Março!$G$25</f>
        <v>56</v>
      </c>
      <c r="W18" s="11">
        <f>[14]Março!$G$26</f>
        <v>64</v>
      </c>
      <c r="X18" s="11">
        <f>[14]Março!$G$27</f>
        <v>43</v>
      </c>
      <c r="Y18" s="11">
        <f>[14]Março!$G$28</f>
        <v>42</v>
      </c>
      <c r="Z18" s="11">
        <f>[14]Março!$G$29</f>
        <v>42</v>
      </c>
      <c r="AA18" s="11">
        <f>[14]Março!$G$30</f>
        <v>37</v>
      </c>
      <c r="AB18" s="11">
        <f>[14]Março!$G$31</f>
        <v>44</v>
      </c>
      <c r="AC18" s="11">
        <f>[14]Março!$G$32</f>
        <v>46</v>
      </c>
      <c r="AD18" s="11">
        <f>[14]Março!$G$33</f>
        <v>41</v>
      </c>
      <c r="AE18" s="11">
        <f>[14]Março!$G$34</f>
        <v>34</v>
      </c>
      <c r="AF18" s="11">
        <f>[14]Março!$G$35</f>
        <v>29</v>
      </c>
      <c r="AG18" s="15">
        <f t="shared" si="11"/>
        <v>29</v>
      </c>
      <c r="AH18" s="91">
        <f>AVERAGE(B18:AF18)</f>
        <v>45.645161290322584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[15]Março!$G$5</f>
        <v>64</v>
      </c>
      <c r="C19" s="11">
        <f>[15]Março!$G$6</f>
        <v>58</v>
      </c>
      <c r="D19" s="11">
        <f>[15]Março!$G$7</f>
        <v>53</v>
      </c>
      <c r="E19" s="11">
        <f>[15]Março!$G$8</f>
        <v>48</v>
      </c>
      <c r="F19" s="11">
        <f>[15]Março!$G$9</f>
        <v>46</v>
      </c>
      <c r="G19" s="11">
        <f>[15]Março!$G$10</f>
        <v>42</v>
      </c>
      <c r="H19" s="11">
        <f>[15]Março!$G$11</f>
        <v>51</v>
      </c>
      <c r="I19" s="11">
        <f>[15]Março!$G$12</f>
        <v>43</v>
      </c>
      <c r="J19" s="11">
        <f>[15]Março!$G$13</f>
        <v>37</v>
      </c>
      <c r="K19" s="11">
        <f>[15]Março!$G$14</f>
        <v>51</v>
      </c>
      <c r="L19" s="11">
        <f>[15]Março!$G$15</f>
        <v>38</v>
      </c>
      <c r="M19" s="11">
        <f>[15]Março!$G$16</f>
        <v>43</v>
      </c>
      <c r="N19" s="11">
        <f>[15]Março!$G$17</f>
        <v>52</v>
      </c>
      <c r="O19" s="11">
        <f>[15]Março!$G$18</f>
        <v>49</v>
      </c>
      <c r="P19" s="11">
        <f>[15]Março!$G$19</f>
        <v>54</v>
      </c>
      <c r="Q19" s="11">
        <f>[15]Março!$G$20</f>
        <v>40</v>
      </c>
      <c r="R19" s="11">
        <f>[15]Março!$G$21</f>
        <v>55</v>
      </c>
      <c r="S19" s="11">
        <f>[15]Março!$G$22</f>
        <v>50</v>
      </c>
      <c r="T19" s="11">
        <f>[15]Março!$G$23</f>
        <v>45</v>
      </c>
      <c r="U19" s="11">
        <f>[15]Março!$G$24</f>
        <v>45</v>
      </c>
      <c r="V19" s="11">
        <f>[15]Março!$G$25</f>
        <v>65</v>
      </c>
      <c r="W19" s="11">
        <f>[15]Março!$G$26</f>
        <v>66</v>
      </c>
      <c r="X19" s="11">
        <f>[15]Março!$G$27</f>
        <v>48</v>
      </c>
      <c r="Y19" s="11">
        <f>[15]Março!$G$28</f>
        <v>46</v>
      </c>
      <c r="Z19" s="11">
        <f>[15]Março!$G$29</f>
        <v>41</v>
      </c>
      <c r="AA19" s="11">
        <f>[15]Março!$G$30</f>
        <v>45</v>
      </c>
      <c r="AB19" s="11">
        <f>[15]Março!$G$31</f>
        <v>53</v>
      </c>
      <c r="AC19" s="11">
        <f>[15]Março!$G$32</f>
        <v>47</v>
      </c>
      <c r="AD19" s="11">
        <f>[15]Março!$G$33</f>
        <v>46</v>
      </c>
      <c r="AE19" s="11">
        <f>[15]Março!$G$34</f>
        <v>37</v>
      </c>
      <c r="AF19" s="11">
        <f>[15]Março!$G$35</f>
        <v>29</v>
      </c>
      <c r="AG19" s="15">
        <f t="shared" si="11"/>
        <v>29</v>
      </c>
      <c r="AH19" s="91">
        <f t="shared" si="12"/>
        <v>47.967741935483872</v>
      </c>
      <c r="AL19" t="s">
        <v>47</v>
      </c>
    </row>
    <row r="20" spans="1:39" x14ac:dyDescent="0.2">
      <c r="A20" s="58" t="s">
        <v>5</v>
      </c>
      <c r="B20" s="11">
        <f>[16]Março!$G$5</f>
        <v>44</v>
      </c>
      <c r="C20" s="11">
        <f>[16]Março!$G$6</f>
        <v>41</v>
      </c>
      <c r="D20" s="11">
        <f>[16]Março!$G$7</f>
        <v>46</v>
      </c>
      <c r="E20" s="11">
        <f>[16]Março!$G$8</f>
        <v>47</v>
      </c>
      <c r="F20" s="11">
        <f>[16]Março!$G$9</f>
        <v>53</v>
      </c>
      <c r="G20" s="11">
        <f>[16]Março!$G$10</f>
        <v>50</v>
      </c>
      <c r="H20" s="11">
        <f>[16]Março!$G$11</f>
        <v>48</v>
      </c>
      <c r="I20" s="11">
        <f>[16]Março!$G$12</f>
        <v>43</v>
      </c>
      <c r="J20" s="11">
        <f>[16]Março!$G$13</f>
        <v>56</v>
      </c>
      <c r="K20" s="11">
        <f>[16]Março!$G$14</f>
        <v>62</v>
      </c>
      <c r="L20" s="11">
        <f>[16]Março!$G$15</f>
        <v>48</v>
      </c>
      <c r="M20" s="11">
        <f>[16]Março!$G$16</f>
        <v>48</v>
      </c>
      <c r="N20" s="11">
        <f>[16]Março!$G$17</f>
        <v>50</v>
      </c>
      <c r="O20" s="11">
        <f>[16]Março!$G$18</f>
        <v>49</v>
      </c>
      <c r="P20" s="11">
        <f>[16]Março!$G$19</f>
        <v>49</v>
      </c>
      <c r="Q20" s="11">
        <f>[16]Março!$G$20</f>
        <v>60</v>
      </c>
      <c r="R20" s="11">
        <f>[16]Março!$G$21</f>
        <v>58</v>
      </c>
      <c r="S20" s="11">
        <f>[16]Março!$G$22</f>
        <v>49</v>
      </c>
      <c r="T20" s="11">
        <f>[16]Março!$G$23</f>
        <v>47</v>
      </c>
      <c r="U20" s="11">
        <f>[16]Março!$G$24</f>
        <v>55</v>
      </c>
      <c r="V20" s="11">
        <f>[16]Março!$G$25</f>
        <v>57</v>
      </c>
      <c r="W20" s="11">
        <f>[16]Março!$G$26</f>
        <v>52</v>
      </c>
      <c r="X20" s="11">
        <f>[16]Março!$G$27</f>
        <v>45</v>
      </c>
      <c r="Y20" s="11">
        <f>[16]Março!$G$28</f>
        <v>42</v>
      </c>
      <c r="Z20" s="11">
        <f>[16]Março!$G$29</f>
        <v>32</v>
      </c>
      <c r="AA20" s="11">
        <f>[16]Março!$G$30</f>
        <v>39</v>
      </c>
      <c r="AB20" s="11">
        <f>[16]Março!$G$31</f>
        <v>39</v>
      </c>
      <c r="AC20" s="11">
        <f>[16]Março!$G$32</f>
        <v>49</v>
      </c>
      <c r="AD20" s="11">
        <f>[16]Março!$G$33</f>
        <v>50</v>
      </c>
      <c r="AE20" s="11">
        <f>[16]Março!$G$34</f>
        <v>57</v>
      </c>
      <c r="AF20" s="11">
        <f>[16]Março!$G$35</f>
        <v>48</v>
      </c>
      <c r="AG20" s="15">
        <f t="shared" si="11"/>
        <v>32</v>
      </c>
      <c r="AH20" s="91">
        <f t="shared" si="12"/>
        <v>48.806451612903224</v>
      </c>
      <c r="AI20" s="12" t="s">
        <v>47</v>
      </c>
    </row>
    <row r="21" spans="1:39" x14ac:dyDescent="0.2">
      <c r="A21" s="58" t="s">
        <v>43</v>
      </c>
      <c r="B21" s="11">
        <f>[17]Março!$G$5</f>
        <v>55</v>
      </c>
      <c r="C21" s="11">
        <f>[17]Março!$G$6</f>
        <v>68</v>
      </c>
      <c r="D21" s="11">
        <f>[17]Março!$G$7</f>
        <v>56</v>
      </c>
      <c r="E21" s="11">
        <f>[17]Março!$G$8</f>
        <v>50</v>
      </c>
      <c r="F21" s="11">
        <f>[17]Março!$G$9</f>
        <v>50</v>
      </c>
      <c r="G21" s="11">
        <f>[17]Março!$G$10</f>
        <v>45</v>
      </c>
      <c r="H21" s="11">
        <f>[17]Março!$G$11</f>
        <v>49</v>
      </c>
      <c r="I21" s="11">
        <f>[17]Março!$G$12</f>
        <v>39</v>
      </c>
      <c r="J21" s="11">
        <f>[17]Março!$G$13</f>
        <v>41</v>
      </c>
      <c r="K21" s="11">
        <f>[17]Março!$G$14</f>
        <v>46</v>
      </c>
      <c r="L21" s="11">
        <f>[17]Março!$G$15</f>
        <v>44</v>
      </c>
      <c r="M21" s="11">
        <f>[17]Março!$G$16</f>
        <v>49</v>
      </c>
      <c r="N21" s="11">
        <f>[17]Março!$G$17</f>
        <v>45</v>
      </c>
      <c r="O21" s="11">
        <f>[17]Março!$G$18</f>
        <v>50</v>
      </c>
      <c r="P21" s="11">
        <f>[17]Março!$G$19</f>
        <v>47</v>
      </c>
      <c r="Q21" s="11">
        <f>[17]Março!$G$20</f>
        <v>39</v>
      </c>
      <c r="R21" s="11">
        <f>[17]Março!$G$21</f>
        <v>50</v>
      </c>
      <c r="S21" s="11">
        <f>[17]Março!$G$22</f>
        <v>48</v>
      </c>
      <c r="T21" s="11">
        <f>[17]Março!$G$23</f>
        <v>44</v>
      </c>
      <c r="U21" s="11">
        <f>[17]Março!$G$24</f>
        <v>47</v>
      </c>
      <c r="V21" s="11">
        <f>[17]Março!$G$25</f>
        <v>64</v>
      </c>
      <c r="W21" s="11">
        <f>[17]Março!$G$26</f>
        <v>57</v>
      </c>
      <c r="X21" s="11">
        <f>[17]Março!$G$27</f>
        <v>41</v>
      </c>
      <c r="Y21" s="11">
        <f>[17]Março!$G$28</f>
        <v>35</v>
      </c>
      <c r="Z21" s="11">
        <f>[17]Março!$G$29</f>
        <v>35</v>
      </c>
      <c r="AA21" s="11">
        <f>[17]Março!$G$30</f>
        <v>41</v>
      </c>
      <c r="AB21" s="11">
        <f>[17]Março!$G$31</f>
        <v>46</v>
      </c>
      <c r="AC21" s="11">
        <f>[17]Março!$G$32</f>
        <v>45</v>
      </c>
      <c r="AD21" s="11">
        <f>[17]Março!$G$33</f>
        <v>42</v>
      </c>
      <c r="AE21" s="11">
        <f>[17]Março!$G$34</f>
        <v>34</v>
      </c>
      <c r="AF21" s="11">
        <f>[17]Março!$G$35</f>
        <v>27</v>
      </c>
      <c r="AG21" s="15">
        <f>MIN(B21:AF21)</f>
        <v>27</v>
      </c>
      <c r="AH21" s="91">
        <f>AVERAGE(B21:AF21)</f>
        <v>46.096774193548384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[18]Março!$G$5</f>
        <v>72</v>
      </c>
      <c r="C22" s="11">
        <f>[18]Março!$G$6</f>
        <v>65</v>
      </c>
      <c r="D22" s="11">
        <f>[18]Março!$G$7</f>
        <v>59</v>
      </c>
      <c r="E22" s="11">
        <f>[18]Março!$G$8</f>
        <v>65</v>
      </c>
      <c r="F22" s="11">
        <f>[18]Março!$G$9</f>
        <v>71</v>
      </c>
      <c r="G22" s="11">
        <f>[18]Março!$G$10</f>
        <v>71</v>
      </c>
      <c r="H22" s="11">
        <f>[18]Março!$G$11</f>
        <v>57</v>
      </c>
      <c r="I22" s="11">
        <f>[18]Março!$G$12</f>
        <v>48</v>
      </c>
      <c r="J22" s="11">
        <f>[18]Março!$G$13</f>
        <v>64</v>
      </c>
      <c r="K22" s="11">
        <f>[18]Março!$G$14</f>
        <v>72</v>
      </c>
      <c r="L22" s="11">
        <f>[18]Março!$G$15</f>
        <v>53</v>
      </c>
      <c r="M22" s="11">
        <f>[18]Março!$G$16</f>
        <v>55</v>
      </c>
      <c r="N22" s="11">
        <f>[18]Março!$G$17</f>
        <v>64</v>
      </c>
      <c r="O22" s="11">
        <f>[18]Março!$G$18</f>
        <v>68</v>
      </c>
      <c r="P22" s="11">
        <f>[18]Março!$G$19</f>
        <v>71</v>
      </c>
      <c r="Q22" s="11">
        <f>[18]Março!$G$20</f>
        <v>58</v>
      </c>
      <c r="R22" s="11">
        <f>[18]Março!$G$21</f>
        <v>61</v>
      </c>
      <c r="S22" s="11">
        <f>[18]Março!$G$22</f>
        <v>61</v>
      </c>
      <c r="T22" s="11">
        <f>[18]Março!$G$23</f>
        <v>50</v>
      </c>
      <c r="U22" s="11">
        <f>[18]Março!$G$24</f>
        <v>65</v>
      </c>
      <c r="V22" s="11">
        <f>[18]Março!$G$25</f>
        <v>68</v>
      </c>
      <c r="W22" s="11">
        <f>[18]Março!$G$26</f>
        <v>55</v>
      </c>
      <c r="X22" s="11">
        <f>[18]Março!$G$27</f>
        <v>50</v>
      </c>
      <c r="Y22" s="11">
        <f>[18]Março!$G$28</f>
        <v>41</v>
      </c>
      <c r="Z22" s="11">
        <f>[18]Março!$G$29</f>
        <v>42</v>
      </c>
      <c r="AA22" s="11">
        <f>[18]Março!$G$30</f>
        <v>41</v>
      </c>
      <c r="AB22" s="11">
        <f>[18]Março!$G$31</f>
        <v>49</v>
      </c>
      <c r="AC22" s="11">
        <f>[18]Março!$G$32</f>
        <v>59</v>
      </c>
      <c r="AD22" s="11">
        <f>[18]Março!$G$33</f>
        <v>47</v>
      </c>
      <c r="AE22" s="11">
        <f>[18]Março!$G$34</f>
        <v>45</v>
      </c>
      <c r="AF22" s="11">
        <f>[18]Março!$G$35</f>
        <v>45</v>
      </c>
      <c r="AG22" s="15">
        <f t="shared" si="11"/>
        <v>41</v>
      </c>
      <c r="AH22" s="91">
        <f t="shared" si="12"/>
        <v>57.806451612903224</v>
      </c>
      <c r="AK22" t="s">
        <v>47</v>
      </c>
      <c r="AL22" t="s">
        <v>47</v>
      </c>
    </row>
    <row r="23" spans="1:39" x14ac:dyDescent="0.2">
      <c r="A23" s="58" t="s">
        <v>7</v>
      </c>
      <c r="B23" s="11">
        <f>[19]Março!$G$5</f>
        <v>33</v>
      </c>
      <c r="C23" s="11">
        <f>[19]Março!$G$6</f>
        <v>28</v>
      </c>
      <c r="D23" s="11">
        <f>[19]Março!$G$7</f>
        <v>22</v>
      </c>
      <c r="E23" s="11">
        <f>[19]Março!$G$8</f>
        <v>37</v>
      </c>
      <c r="F23" s="11">
        <f>[19]Março!$G$9</f>
        <v>40</v>
      </c>
      <c r="G23" s="11">
        <f>[19]Março!$G$10</f>
        <v>40</v>
      </c>
      <c r="H23" s="11">
        <f>[19]Março!$G$11</f>
        <v>41</v>
      </c>
      <c r="I23" s="11">
        <f>[19]Março!$G$12</f>
        <v>38</v>
      </c>
      <c r="J23" s="11">
        <f>[19]Março!$G$13</f>
        <v>46</v>
      </c>
      <c r="K23" s="11">
        <f>[19]Março!$G$14</f>
        <v>49</v>
      </c>
      <c r="L23" s="11">
        <f>[19]Março!$G$15</f>
        <v>67</v>
      </c>
      <c r="M23" s="11">
        <f>[19]Março!$G$16</f>
        <v>71</v>
      </c>
      <c r="N23" s="11">
        <f>[19]Março!$G$17</f>
        <v>71</v>
      </c>
      <c r="O23" s="11">
        <f>[19]Março!$G$18</f>
        <v>58</v>
      </c>
      <c r="P23" s="11">
        <f>[19]Março!$G$19</f>
        <v>64</v>
      </c>
      <c r="Q23" s="11">
        <f>[19]Março!$G$20</f>
        <v>77</v>
      </c>
      <c r="R23" s="11">
        <f>[19]Março!$G$21</f>
        <v>79</v>
      </c>
      <c r="S23" s="11">
        <f>[19]Março!$G$22</f>
        <v>72</v>
      </c>
      <c r="T23" s="11">
        <f>[19]Março!$G$23</f>
        <v>71</v>
      </c>
      <c r="U23" s="11">
        <f>[19]Março!$G$24</f>
        <v>83</v>
      </c>
      <c r="V23" s="11">
        <f>[19]Março!$G$25</f>
        <v>64</v>
      </c>
      <c r="W23" s="11">
        <f>[19]Março!$G$26</f>
        <v>52</v>
      </c>
      <c r="X23" s="11">
        <f>[19]Março!$G$27</f>
        <v>45</v>
      </c>
      <c r="Y23" s="11">
        <f>[19]Março!$G$28</f>
        <v>32</v>
      </c>
      <c r="Z23" s="11">
        <f>[19]Março!$G$29</f>
        <v>34</v>
      </c>
      <c r="AA23" s="11">
        <f>[19]Março!$G$30</f>
        <v>37</v>
      </c>
      <c r="AB23" s="11">
        <f>[19]Março!$G$31</f>
        <v>39</v>
      </c>
      <c r="AC23" s="11">
        <f>[19]Março!$G$32</f>
        <v>48</v>
      </c>
      <c r="AD23" s="11">
        <f>[19]Março!$G$33</f>
        <v>47</v>
      </c>
      <c r="AE23" s="11">
        <f>[19]Março!$G$34</f>
        <v>45</v>
      </c>
      <c r="AF23" s="11">
        <f>[19]Março!$G$35</f>
        <v>44</v>
      </c>
      <c r="AG23" s="15">
        <f t="shared" si="11"/>
        <v>22</v>
      </c>
      <c r="AH23" s="91">
        <f t="shared" si="12"/>
        <v>50.774193548387096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[20]Março!$G$5</f>
        <v>*</v>
      </c>
      <c r="C24" s="11" t="str">
        <f>[20]Março!$G$6</f>
        <v>*</v>
      </c>
      <c r="D24" s="11" t="str">
        <f>[20]Março!$G$7</f>
        <v>*</v>
      </c>
      <c r="E24" s="11" t="str">
        <f>[20]Março!$G$8</f>
        <v>*</v>
      </c>
      <c r="F24" s="11" t="str">
        <f>[20]Março!$G$9</f>
        <v>*</v>
      </c>
      <c r="G24" s="11" t="str">
        <f>[20]Março!$G$10</f>
        <v>*</v>
      </c>
      <c r="H24" s="11" t="str">
        <f>[20]Março!$G$11</f>
        <v>*</v>
      </c>
      <c r="I24" s="11" t="str">
        <f>[20]Março!$G$12</f>
        <v>*</v>
      </c>
      <c r="J24" s="11" t="str">
        <f>[20]Março!$G$13</f>
        <v>*</v>
      </c>
      <c r="K24" s="11" t="str">
        <f>[20]Março!$G$14</f>
        <v>*</v>
      </c>
      <c r="L24" s="11" t="str">
        <f>[20]Março!$G$15</f>
        <v>*</v>
      </c>
      <c r="M24" s="11" t="str">
        <f>[20]Março!$G$16</f>
        <v>*</v>
      </c>
      <c r="N24" s="11" t="str">
        <f>[20]Março!$G$17</f>
        <v>*</v>
      </c>
      <c r="O24" s="11" t="str">
        <f>[20]Março!$G$18</f>
        <v>*</v>
      </c>
      <c r="P24" s="11" t="str">
        <f>[20]Março!$G$19</f>
        <v>*</v>
      </c>
      <c r="Q24" s="11" t="str">
        <f>[20]Março!$G$20</f>
        <v>*</v>
      </c>
      <c r="R24" s="11" t="str">
        <f>[20]Março!$G$21</f>
        <v>*</v>
      </c>
      <c r="S24" s="11" t="str">
        <f>[20]Março!$G$22</f>
        <v>*</v>
      </c>
      <c r="T24" s="11" t="str">
        <f>[20]Março!$G$23</f>
        <v>*</v>
      </c>
      <c r="U24" s="11" t="str">
        <f>[20]Março!$G$24</f>
        <v>*</v>
      </c>
      <c r="V24" s="11" t="str">
        <f>[20]Março!$G$25</f>
        <v>*</v>
      </c>
      <c r="W24" s="11" t="str">
        <f>[20]Março!$G$26</f>
        <v>*</v>
      </c>
      <c r="X24" s="11" t="str">
        <f>[20]Março!$G$27</f>
        <v>*</v>
      </c>
      <c r="Y24" s="11" t="str">
        <f>[20]Março!$G$28</f>
        <v>*</v>
      </c>
      <c r="Z24" s="11" t="str">
        <f>[20]Março!$G$29</f>
        <v>*</v>
      </c>
      <c r="AA24" s="11" t="str">
        <f>[20]Março!$G$30</f>
        <v>*</v>
      </c>
      <c r="AB24" s="11" t="str">
        <f>[20]Março!$G$31</f>
        <v>*</v>
      </c>
      <c r="AC24" s="11" t="str">
        <f>[20]Março!$G$32</f>
        <v>*</v>
      </c>
      <c r="AD24" s="11" t="str">
        <f>[20]Março!$G$33</f>
        <v>*</v>
      </c>
      <c r="AE24" s="11" t="str">
        <f>[20]Março!$G$34</f>
        <v>*</v>
      </c>
      <c r="AF24" s="11" t="str">
        <f>[20]Março!$G$35</f>
        <v>*</v>
      </c>
      <c r="AG24" s="15" t="s">
        <v>226</v>
      </c>
      <c r="AH24" s="91" t="s">
        <v>226</v>
      </c>
      <c r="AJ24" t="s">
        <v>47</v>
      </c>
    </row>
    <row r="25" spans="1:39" x14ac:dyDescent="0.2">
      <c r="A25" s="58" t="s">
        <v>170</v>
      </c>
      <c r="B25" s="11">
        <f>[21]Março!$G$5</f>
        <v>36</v>
      </c>
      <c r="C25" s="11">
        <f>[21]Março!$G$6</f>
        <v>30</v>
      </c>
      <c r="D25" s="11">
        <f>[21]Março!$G$7</f>
        <v>26</v>
      </c>
      <c r="E25" s="11">
        <f>[21]Março!$G$8</f>
        <v>37</v>
      </c>
      <c r="F25" s="11">
        <f>[21]Março!$G$9</f>
        <v>47</v>
      </c>
      <c r="G25" s="11">
        <f>[21]Março!$G$10</f>
        <v>46</v>
      </c>
      <c r="H25" s="11">
        <f>[21]Março!$G$11</f>
        <v>47</v>
      </c>
      <c r="I25" s="11">
        <f>[21]Março!$G$12</f>
        <v>43</v>
      </c>
      <c r="J25" s="11">
        <f>[21]Março!$G$13</f>
        <v>60</v>
      </c>
      <c r="K25" s="11">
        <f>[21]Março!$G$14</f>
        <v>59</v>
      </c>
      <c r="L25" s="11">
        <f>[21]Março!$G$15</f>
        <v>60</v>
      </c>
      <c r="M25" s="11">
        <f>[21]Março!$G$16</f>
        <v>63</v>
      </c>
      <c r="N25" s="11">
        <f>[21]Março!$G$17</f>
        <v>74</v>
      </c>
      <c r="O25" s="11">
        <f>[21]Março!$G$18</f>
        <v>68</v>
      </c>
      <c r="P25" s="11">
        <f>[21]Março!$G$19</f>
        <v>65</v>
      </c>
      <c r="Q25" s="11">
        <f>[21]Março!$G$20</f>
        <v>75</v>
      </c>
      <c r="R25" s="11">
        <f>[21]Março!$G$21</f>
        <v>78</v>
      </c>
      <c r="S25" s="11">
        <f>[21]Março!$G$22</f>
        <v>61</v>
      </c>
      <c r="T25" s="11">
        <f>[21]Março!$G$23</f>
        <v>80</v>
      </c>
      <c r="U25" s="11">
        <f>[21]Março!$G$24</f>
        <v>78</v>
      </c>
      <c r="V25" s="11">
        <f>[21]Março!$G$25</f>
        <v>63</v>
      </c>
      <c r="W25" s="11">
        <f>[21]Março!$G$26</f>
        <v>51</v>
      </c>
      <c r="X25" s="11">
        <f>[21]Março!$G$27</f>
        <v>45</v>
      </c>
      <c r="Y25" s="11">
        <f>[21]Março!$G$28</f>
        <v>39</v>
      </c>
      <c r="Z25" s="11">
        <f>[21]Março!$G$29</f>
        <v>47</v>
      </c>
      <c r="AA25" s="11">
        <f>[21]Março!$G$30</f>
        <v>30</v>
      </c>
      <c r="AB25" s="11">
        <f>[21]Março!$G$31</f>
        <v>38</v>
      </c>
      <c r="AC25" s="11">
        <f>[21]Março!$G$32</f>
        <v>49</v>
      </c>
      <c r="AD25" s="11">
        <f>[21]Março!$G$33</f>
        <v>45</v>
      </c>
      <c r="AE25" s="11">
        <f>[21]Março!$G$34</f>
        <v>45</v>
      </c>
      <c r="AF25" s="11">
        <f>[21]Março!$G$35</f>
        <v>53</v>
      </c>
      <c r="AG25" s="15">
        <f t="shared" ref="AG25:AG26" si="13">MIN(B25:AF25)</f>
        <v>26</v>
      </c>
      <c r="AH25" s="91">
        <f t="shared" ref="AH25:AH26" si="14">AVERAGE(B25:AF25)</f>
        <v>52.838709677419352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[22]Março!$G$5</f>
        <v>38</v>
      </c>
      <c r="C26" s="11">
        <f>[22]Março!$G$6</f>
        <v>25</v>
      </c>
      <c r="D26" s="11">
        <f>[22]Março!$G$7</f>
        <v>26</v>
      </c>
      <c r="E26" s="11">
        <f>[22]Março!$G$8</f>
        <v>43</v>
      </c>
      <c r="F26" s="11">
        <f>[22]Março!$G$9</f>
        <v>42</v>
      </c>
      <c r="G26" s="11">
        <f>[22]Março!$G$10</f>
        <v>45</v>
      </c>
      <c r="H26" s="11">
        <f>[22]Março!$G$11</f>
        <v>44</v>
      </c>
      <c r="I26" s="11">
        <f>[22]Março!$G$12</f>
        <v>44</v>
      </c>
      <c r="J26" s="11">
        <f>[22]Março!$G$13</f>
        <v>44</v>
      </c>
      <c r="K26" s="11">
        <f>[22]Março!$G$14</f>
        <v>45</v>
      </c>
      <c r="L26" s="11">
        <f>[22]Março!$G$15</f>
        <v>58</v>
      </c>
      <c r="M26" s="11">
        <f>[22]Março!$G$16</f>
        <v>68</v>
      </c>
      <c r="N26" s="11">
        <f>[22]Março!$G$17</f>
        <v>70</v>
      </c>
      <c r="O26" s="11">
        <f>[22]Março!$G$18</f>
        <v>55</v>
      </c>
      <c r="P26" s="11">
        <f>[22]Março!$G$19</f>
        <v>63</v>
      </c>
      <c r="Q26" s="11">
        <f>[22]Março!$G$20</f>
        <v>75</v>
      </c>
      <c r="R26" s="11">
        <f>[22]Março!$G$21</f>
        <v>74</v>
      </c>
      <c r="S26" s="11">
        <f>[22]Março!$G$22</f>
        <v>78</v>
      </c>
      <c r="T26" s="11">
        <f>[22]Março!$G$23</f>
        <v>80</v>
      </c>
      <c r="U26" s="11">
        <f>[22]Março!$G$24</f>
        <v>79</v>
      </c>
      <c r="V26" s="11">
        <f>[22]Março!$G$25</f>
        <v>64</v>
      </c>
      <c r="W26" s="11">
        <f>[22]Março!$G$26</f>
        <v>49</v>
      </c>
      <c r="X26" s="11">
        <f>[22]Março!$G$27</f>
        <v>43</v>
      </c>
      <c r="Y26" s="11">
        <f>[22]Março!$G$28</f>
        <v>37</v>
      </c>
      <c r="Z26" s="11">
        <f>[22]Março!$G$29</f>
        <v>37</v>
      </c>
      <c r="AA26" s="11">
        <f>[22]Março!$G$30</f>
        <v>35</v>
      </c>
      <c r="AB26" s="11">
        <f>[22]Março!$G$31</f>
        <v>40</v>
      </c>
      <c r="AC26" s="11">
        <f>[22]Março!$G$32</f>
        <v>48</v>
      </c>
      <c r="AD26" s="11">
        <f>[22]Março!$G$33</f>
        <v>48</v>
      </c>
      <c r="AE26" s="11">
        <f>[22]Março!$G$34</f>
        <v>47</v>
      </c>
      <c r="AF26" s="11">
        <f>[22]Março!$G$35</f>
        <v>48</v>
      </c>
      <c r="AG26" s="15">
        <f t="shared" si="13"/>
        <v>25</v>
      </c>
      <c r="AH26" s="91">
        <f t="shared" si="14"/>
        <v>51.354838709677416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[23]Março!$G$5</f>
        <v>35</v>
      </c>
      <c r="C27" s="11">
        <f>[23]Março!$G$6</f>
        <v>32</v>
      </c>
      <c r="D27" s="11">
        <f>[23]Março!$G$7</f>
        <v>29</v>
      </c>
      <c r="E27" s="11">
        <f>[23]Março!$G$8</f>
        <v>48</v>
      </c>
      <c r="F27" s="11">
        <f>[23]Março!$G$9</f>
        <v>48</v>
      </c>
      <c r="G27" s="11">
        <f>[23]Março!$G$10</f>
        <v>53</v>
      </c>
      <c r="H27" s="11">
        <f>[23]Março!$G$11</f>
        <v>47</v>
      </c>
      <c r="I27" s="11">
        <f>[23]Março!$G$12</f>
        <v>44</v>
      </c>
      <c r="J27" s="11">
        <f>[23]Março!$G$13</f>
        <v>61</v>
      </c>
      <c r="K27" s="11">
        <f>[23]Março!$G$14</f>
        <v>53</v>
      </c>
      <c r="L27" s="11">
        <f>[23]Março!$G$15</f>
        <v>59</v>
      </c>
      <c r="M27" s="11">
        <f>[23]Março!$G$16</f>
        <v>60</v>
      </c>
      <c r="N27" s="11">
        <f>[23]Março!$G$17</f>
        <v>80</v>
      </c>
      <c r="O27" s="11">
        <f>[23]Março!$G$18</f>
        <v>76</v>
      </c>
      <c r="P27" s="11">
        <f>[23]Março!$G$19</f>
        <v>60</v>
      </c>
      <c r="Q27" s="11">
        <f>[23]Março!$G$20</f>
        <v>78</v>
      </c>
      <c r="R27" s="11">
        <f>[23]Março!$G$21</f>
        <v>87</v>
      </c>
      <c r="S27" s="11">
        <f>[23]Março!$G$22</f>
        <v>63</v>
      </c>
      <c r="T27" s="11">
        <f>[23]Março!$G$23</f>
        <v>78</v>
      </c>
      <c r="U27" s="11">
        <f>[23]Março!$G$24</f>
        <v>83</v>
      </c>
      <c r="V27" s="11">
        <f>[23]Março!$G$25</f>
        <v>59</v>
      </c>
      <c r="W27" s="11">
        <f>[23]Março!$G$26</f>
        <v>51</v>
      </c>
      <c r="X27" s="11">
        <f>[23]Março!$G$27</f>
        <v>46</v>
      </c>
      <c r="Y27" s="11">
        <f>[23]Março!$G$28</f>
        <v>34</v>
      </c>
      <c r="Z27" s="11">
        <f>[23]Março!$G$29</f>
        <v>42</v>
      </c>
      <c r="AA27" s="11">
        <f>[23]Março!$G$30</f>
        <v>37</v>
      </c>
      <c r="AB27" s="11">
        <f>[23]Março!$G$31</f>
        <v>44</v>
      </c>
      <c r="AC27" s="11">
        <f>[23]Março!$G$32</f>
        <v>49</v>
      </c>
      <c r="AD27" s="11">
        <f>[23]Março!$G$33</f>
        <v>46</v>
      </c>
      <c r="AE27" s="11">
        <f>[23]Março!$G$34</f>
        <v>46</v>
      </c>
      <c r="AF27" s="11">
        <f>[23]Março!$G$35</f>
        <v>58</v>
      </c>
      <c r="AG27" s="15">
        <f>MIN(B27:AF27)</f>
        <v>29</v>
      </c>
      <c r="AH27" s="91">
        <f>AVERAGE(B27:AF27)</f>
        <v>54.387096774193552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[24]Março!$G$5</f>
        <v>41</v>
      </c>
      <c r="C28" s="11">
        <f>[24]Março!$G$6</f>
        <v>33</v>
      </c>
      <c r="D28" s="11">
        <f>[24]Março!$G$7</f>
        <v>31</v>
      </c>
      <c r="E28" s="11">
        <f>[24]Março!$G$8</f>
        <v>46</v>
      </c>
      <c r="F28" s="11">
        <f>[24]Março!$G$9</f>
        <v>45</v>
      </c>
      <c r="G28" s="11">
        <f>[24]Março!$G$10</f>
        <v>45</v>
      </c>
      <c r="H28" s="11">
        <f>[24]Março!$G$11</f>
        <v>50</v>
      </c>
      <c r="I28" s="11">
        <f>[24]Março!$G$12</f>
        <v>40</v>
      </c>
      <c r="J28" s="11">
        <f>[24]Março!$G$13</f>
        <v>56</v>
      </c>
      <c r="K28" s="11">
        <f>[24]Março!$G$14</f>
        <v>43</v>
      </c>
      <c r="L28" s="11">
        <f>[24]Março!$G$15</f>
        <v>50</v>
      </c>
      <c r="M28" s="11">
        <f>[24]Março!$G$16</f>
        <v>48</v>
      </c>
      <c r="N28" s="11">
        <f>[24]Março!$G$17</f>
        <v>59</v>
      </c>
      <c r="O28" s="11">
        <f>[24]Março!$G$18</f>
        <v>54</v>
      </c>
      <c r="P28" s="11">
        <f>[24]Março!$G$19</f>
        <v>68</v>
      </c>
      <c r="Q28" s="11">
        <f>[24]Março!$G$20</f>
        <v>74</v>
      </c>
      <c r="R28" s="11">
        <f>[24]Março!$G$21</f>
        <v>60</v>
      </c>
      <c r="S28" s="11">
        <f>[24]Março!$G$22</f>
        <v>71</v>
      </c>
      <c r="T28" s="11">
        <f>[24]Março!$G$23</f>
        <v>58</v>
      </c>
      <c r="U28" s="11">
        <f>[24]Março!$G$24</f>
        <v>79</v>
      </c>
      <c r="V28" s="11">
        <f>[24]Março!$G$25</f>
        <v>56</v>
      </c>
      <c r="W28" s="11">
        <f>[24]Março!$G$26</f>
        <v>47</v>
      </c>
      <c r="X28" s="11">
        <f>[24]Março!$G$27</f>
        <v>45</v>
      </c>
      <c r="Y28" s="11">
        <f>[24]Março!$G$28</f>
        <v>35</v>
      </c>
      <c r="Z28" s="11">
        <f>[24]Março!$G$29</f>
        <v>33</v>
      </c>
      <c r="AA28" s="11">
        <f>[24]Março!$G$30</f>
        <v>33</v>
      </c>
      <c r="AB28" s="11">
        <f>[24]Março!$G$31</f>
        <v>40</v>
      </c>
      <c r="AC28" s="11">
        <f>[24]Março!$G$32</f>
        <v>46</v>
      </c>
      <c r="AD28" s="11">
        <f>[24]Março!$G$33</f>
        <v>46</v>
      </c>
      <c r="AE28" s="11">
        <f>[24]Março!$G$34</f>
        <v>41</v>
      </c>
      <c r="AF28" s="11">
        <f>[24]Março!$G$35</f>
        <v>41</v>
      </c>
      <c r="AG28" s="15">
        <f>MIN(B28:AF28)</f>
        <v>31</v>
      </c>
      <c r="AH28" s="91">
        <f>AVERAGE(B28:AF28)</f>
        <v>48.838709677419352</v>
      </c>
      <c r="AL28" t="s">
        <v>47</v>
      </c>
    </row>
    <row r="29" spans="1:39" x14ac:dyDescent="0.2">
      <c r="A29" s="58" t="s">
        <v>42</v>
      </c>
      <c r="B29" s="11">
        <f>[25]Março!$G$5</f>
        <v>35</v>
      </c>
      <c r="C29" s="11">
        <f>[25]Março!$G$6</f>
        <v>35</v>
      </c>
      <c r="D29" s="11">
        <f>[25]Março!$G$7</f>
        <v>32</v>
      </c>
      <c r="E29" s="11">
        <f>[25]Março!$G$8</f>
        <v>45</v>
      </c>
      <c r="F29" s="11">
        <f>[25]Março!$G$9</f>
        <v>43</v>
      </c>
      <c r="G29" s="11">
        <f>[25]Março!$G$10</f>
        <v>53</v>
      </c>
      <c r="H29" s="11">
        <f>[25]Março!$G$11</f>
        <v>45</v>
      </c>
      <c r="I29" s="11">
        <f>[25]Março!$G$12</f>
        <v>43</v>
      </c>
      <c r="J29" s="11">
        <f>[25]Março!$G$13</f>
        <v>59</v>
      </c>
      <c r="K29" s="11">
        <f>[25]Março!$G$14</f>
        <v>58</v>
      </c>
      <c r="L29" s="11">
        <f>[25]Março!$G$15</f>
        <v>51</v>
      </c>
      <c r="M29" s="11">
        <f>[25]Março!$G$16</f>
        <v>53</v>
      </c>
      <c r="N29" s="11">
        <f>[25]Março!$G$17</f>
        <v>62</v>
      </c>
      <c r="O29" s="11">
        <f>[25]Março!$G$18</f>
        <v>59</v>
      </c>
      <c r="P29" s="11">
        <f>[25]Março!$G$19</f>
        <v>64</v>
      </c>
      <c r="Q29" s="11">
        <f>[25]Março!$G$20</f>
        <v>74</v>
      </c>
      <c r="R29" s="11">
        <f>[25]Março!$G$21</f>
        <v>59</v>
      </c>
      <c r="S29" s="11">
        <f>[25]Março!$G$22</f>
        <v>82</v>
      </c>
      <c r="T29" s="11">
        <f>[25]Março!$G$23</f>
        <v>67</v>
      </c>
      <c r="U29" s="11">
        <f>[25]Março!$G$24</f>
        <v>79</v>
      </c>
      <c r="V29" s="11">
        <f>[25]Março!$G$25</f>
        <v>50</v>
      </c>
      <c r="W29" s="11">
        <f>[25]Março!$G$26</f>
        <v>42</v>
      </c>
      <c r="X29" s="11">
        <f>[25]Março!$G$27</f>
        <v>38</v>
      </c>
      <c r="Y29" s="11">
        <f>[25]Março!$G$28</f>
        <v>29</v>
      </c>
      <c r="Z29" s="11">
        <f>[25]Março!$G$29</f>
        <v>28</v>
      </c>
      <c r="AA29" s="11">
        <f>[25]Março!$G$30</f>
        <v>31</v>
      </c>
      <c r="AB29" s="11">
        <f>[25]Março!$G$31</f>
        <v>33</v>
      </c>
      <c r="AC29" s="11">
        <f>[25]Março!$G$32</f>
        <v>40</v>
      </c>
      <c r="AD29" s="11">
        <f>[25]Março!$G$33</f>
        <v>43</v>
      </c>
      <c r="AE29" s="11">
        <f>[25]Março!$G$34</f>
        <v>45</v>
      </c>
      <c r="AF29" s="11">
        <f>[25]Março!$G$35</f>
        <v>43</v>
      </c>
      <c r="AG29" s="15">
        <f t="shared" ref="AG29:AG31" si="15">MIN(B29:AF29)</f>
        <v>28</v>
      </c>
      <c r="AH29" s="91">
        <f t="shared" ref="AH29:AH31" si="16">AVERAGE(B29:AF29)</f>
        <v>49.032258064516128</v>
      </c>
      <c r="AK29" t="s">
        <v>47</v>
      </c>
      <c r="AL29" t="s">
        <v>47</v>
      </c>
    </row>
    <row r="30" spans="1:39" x14ac:dyDescent="0.2">
      <c r="A30" s="58" t="s">
        <v>10</v>
      </c>
      <c r="B30" s="11">
        <f>[26]Março!$G$5</f>
        <v>30</v>
      </c>
      <c r="C30" s="11">
        <f>[26]Março!$G$6</f>
        <v>25</v>
      </c>
      <c r="D30" s="11">
        <f>[26]Março!$G$7</f>
        <v>21</v>
      </c>
      <c r="E30" s="11">
        <f>[26]Março!$G$8</f>
        <v>41</v>
      </c>
      <c r="F30" s="11">
        <f>[26]Março!$G$9</f>
        <v>47</v>
      </c>
      <c r="G30" s="11">
        <f>[26]Março!$G$10</f>
        <v>42</v>
      </c>
      <c r="H30" s="11">
        <f>[26]Março!$G$11</f>
        <v>42</v>
      </c>
      <c r="I30" s="11">
        <f>[26]Março!$G$12</f>
        <v>40</v>
      </c>
      <c r="J30" s="11">
        <f>[26]Março!$G$13</f>
        <v>53</v>
      </c>
      <c r="K30" s="11">
        <f>[26]Março!$G$14</f>
        <v>52</v>
      </c>
      <c r="L30" s="11">
        <f>[26]Março!$G$15</f>
        <v>59</v>
      </c>
      <c r="M30" s="11">
        <f>[26]Março!$G$16</f>
        <v>63</v>
      </c>
      <c r="N30" s="11">
        <f>[26]Março!$G$17</f>
        <v>61</v>
      </c>
      <c r="O30" s="11">
        <f>[26]Março!$G$18</f>
        <v>70</v>
      </c>
      <c r="P30" s="11">
        <f>[26]Março!$G$19</f>
        <v>64</v>
      </c>
      <c r="Q30" s="11">
        <f>[26]Março!$G$20</f>
        <v>83</v>
      </c>
      <c r="R30" s="11">
        <f>[26]Março!$G$21</f>
        <v>81</v>
      </c>
      <c r="S30" s="11">
        <f>[26]Março!$G$22</f>
        <v>68</v>
      </c>
      <c r="T30" s="11">
        <f>[26]Março!$G$23</f>
        <v>74</v>
      </c>
      <c r="U30" s="11">
        <f>[26]Março!$G$24</f>
        <v>83</v>
      </c>
      <c r="V30" s="11">
        <f>[26]Março!$G$25</f>
        <v>65</v>
      </c>
      <c r="W30" s="11">
        <f>[26]Março!$G$26</f>
        <v>50</v>
      </c>
      <c r="X30" s="11">
        <f>[26]Março!$G$27</f>
        <v>40</v>
      </c>
      <c r="Y30" s="11">
        <f>[26]Março!$G$28</f>
        <v>32</v>
      </c>
      <c r="Z30" s="11">
        <f>[26]Março!$G$29</f>
        <v>38</v>
      </c>
      <c r="AA30" s="11">
        <f>[26]Março!$G$30</f>
        <v>39</v>
      </c>
      <c r="AB30" s="11">
        <f>[26]Março!$G$31</f>
        <v>39</v>
      </c>
      <c r="AC30" s="11">
        <f>[26]Março!$G$32</f>
        <v>43</v>
      </c>
      <c r="AD30" s="11">
        <f>[26]Março!$G$33</f>
        <v>46</v>
      </c>
      <c r="AE30" s="11">
        <f>[26]Março!$G$34</f>
        <v>42</v>
      </c>
      <c r="AF30" s="11">
        <f>[26]Março!$G$35</f>
        <v>44</v>
      </c>
      <c r="AG30" s="15">
        <f t="shared" si="15"/>
        <v>21</v>
      </c>
      <c r="AH30" s="91">
        <f t="shared" si="16"/>
        <v>50.87096774193548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[27]Março!$G$5</f>
        <v>31</v>
      </c>
      <c r="C31" s="11">
        <f>[27]Março!$G$6</f>
        <v>34</v>
      </c>
      <c r="D31" s="11">
        <f>[27]Março!$G$7</f>
        <v>28</v>
      </c>
      <c r="E31" s="11">
        <f>[27]Março!$G$8</f>
        <v>41</v>
      </c>
      <c r="F31" s="11">
        <f>[27]Março!$G$9</f>
        <v>43</v>
      </c>
      <c r="G31" s="11">
        <f>[27]Março!$G$10</f>
        <v>43</v>
      </c>
      <c r="H31" s="11">
        <f>[27]Março!$G$11</f>
        <v>45</v>
      </c>
      <c r="I31" s="11">
        <f>[27]Março!$G$12</f>
        <v>45</v>
      </c>
      <c r="J31" s="11">
        <f>[27]Março!$G$13</f>
        <v>37</v>
      </c>
      <c r="K31" s="11">
        <f>[27]Março!$G$14</f>
        <v>57</v>
      </c>
      <c r="L31" s="11">
        <f>[27]Março!$G$15</f>
        <v>61</v>
      </c>
      <c r="M31" s="11">
        <f>[27]Março!$G$16</f>
        <v>74</v>
      </c>
      <c r="N31" s="11">
        <f>[27]Março!$G$17</f>
        <v>74</v>
      </c>
      <c r="O31" s="11">
        <f>[27]Março!$G$18</f>
        <v>55</v>
      </c>
      <c r="P31" s="11">
        <f>[27]Março!$G$19</f>
        <v>58</v>
      </c>
      <c r="Q31" s="11">
        <f>[27]Março!$G$20</f>
        <v>89</v>
      </c>
      <c r="R31" s="11">
        <f>[27]Março!$G$21</f>
        <v>81</v>
      </c>
      <c r="S31" s="11">
        <f>[27]Março!$G$22</f>
        <v>74</v>
      </c>
      <c r="T31" s="11">
        <f>[27]Março!$G$23</f>
        <v>72</v>
      </c>
      <c r="U31" s="11">
        <f>[27]Março!$G$24</f>
        <v>81</v>
      </c>
      <c r="V31" s="11">
        <f>[27]Março!$G$25</f>
        <v>63</v>
      </c>
      <c r="W31" s="11">
        <f>[27]Março!$G$26</f>
        <v>53</v>
      </c>
      <c r="X31" s="11">
        <f>[27]Março!$G$27</f>
        <v>45</v>
      </c>
      <c r="Y31" s="11">
        <f>[27]Março!$G$28</f>
        <v>41</v>
      </c>
      <c r="Z31" s="11">
        <f>[27]Março!$G$29</f>
        <v>41</v>
      </c>
      <c r="AA31" s="11">
        <f>[27]Março!$G$30</f>
        <v>39</v>
      </c>
      <c r="AB31" s="11">
        <f>[27]Março!$G$31</f>
        <v>39</v>
      </c>
      <c r="AC31" s="11">
        <f>[27]Março!$G$32</f>
        <v>49</v>
      </c>
      <c r="AD31" s="11">
        <f>[27]Março!$G$33</f>
        <v>50</v>
      </c>
      <c r="AE31" s="11">
        <f>[27]Março!$G$34</f>
        <v>46</v>
      </c>
      <c r="AF31" s="11">
        <f>[27]Março!$G$35</f>
        <v>51</v>
      </c>
      <c r="AG31" s="15">
        <f t="shared" si="15"/>
        <v>28</v>
      </c>
      <c r="AH31" s="91">
        <f t="shared" si="16"/>
        <v>52.903225806451616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>
        <f>[28]Março!$G$5</f>
        <v>37</v>
      </c>
      <c r="C32" s="11">
        <f>[28]Março!$G$6</f>
        <v>27</v>
      </c>
      <c r="D32" s="11">
        <f>[28]Março!$G$7</f>
        <v>25</v>
      </c>
      <c r="E32" s="11">
        <f>[28]Março!$G$8</f>
        <v>35</v>
      </c>
      <c r="F32" s="11">
        <f>[28]Março!$G$9</f>
        <v>56</v>
      </c>
      <c r="G32" s="11">
        <f>[28]Março!$G$10</f>
        <v>44</v>
      </c>
      <c r="H32" s="11">
        <f>[28]Março!$G$11</f>
        <v>46</v>
      </c>
      <c r="I32" s="11">
        <f>[28]Março!$G$12</f>
        <v>40</v>
      </c>
      <c r="J32" s="11">
        <f>[28]Março!$G$13</f>
        <v>41</v>
      </c>
      <c r="K32" s="11">
        <f>[28]Março!$G$14</f>
        <v>45</v>
      </c>
      <c r="L32" s="11">
        <f>[28]Março!$G$15</f>
        <v>54</v>
      </c>
      <c r="M32" s="11">
        <f>[28]Março!$G$16</f>
        <v>58</v>
      </c>
      <c r="N32" s="11">
        <f>[28]Março!$G$17</f>
        <v>63</v>
      </c>
      <c r="O32" s="11">
        <f>[28]Março!$G$18</f>
        <v>55</v>
      </c>
      <c r="P32" s="11">
        <f>[28]Março!$G$19</f>
        <v>63</v>
      </c>
      <c r="Q32" s="11">
        <f>[28]Março!$G$20</f>
        <v>68</v>
      </c>
      <c r="R32" s="11">
        <f>[28]Março!$G$21</f>
        <v>58</v>
      </c>
      <c r="S32" s="11">
        <f>[28]Março!$G$22</f>
        <v>79</v>
      </c>
      <c r="T32" s="11">
        <f>[28]Março!$G$23</f>
        <v>61</v>
      </c>
      <c r="U32" s="11">
        <f>[28]Março!$G$24</f>
        <v>80</v>
      </c>
      <c r="V32" s="11">
        <f>[28]Março!$G$25</f>
        <v>52</v>
      </c>
      <c r="W32" s="11">
        <f>[28]Março!$G$26</f>
        <v>48</v>
      </c>
      <c r="X32" s="11">
        <f>[28]Março!$G$27</f>
        <v>42</v>
      </c>
      <c r="Y32" s="11">
        <f>[28]Março!$G$28</f>
        <v>29</v>
      </c>
      <c r="Z32" s="11">
        <f>[28]Março!$G$29</f>
        <v>29</v>
      </c>
      <c r="AA32" s="11">
        <f>[28]Março!$G$30</f>
        <v>33</v>
      </c>
      <c r="AB32" s="11">
        <f>[28]Março!$G$31</f>
        <v>37</v>
      </c>
      <c r="AC32" s="11">
        <f>[28]Março!$G$32</f>
        <v>46</v>
      </c>
      <c r="AD32" s="11">
        <f>[28]Março!$G$33</f>
        <v>48</v>
      </c>
      <c r="AE32" s="11">
        <f>[28]Março!$G$34</f>
        <v>34</v>
      </c>
      <c r="AF32" s="11">
        <f>[28]Março!$G$35</f>
        <v>43</v>
      </c>
      <c r="AG32" s="15">
        <f t="shared" ref="AG32:AG35" si="17">MIN(B32:AF32)</f>
        <v>25</v>
      </c>
      <c r="AH32" s="91">
        <f t="shared" ref="AH32:AH35" si="18">AVERAGE(B32:AF32)</f>
        <v>47.612903225806448</v>
      </c>
      <c r="AL32" t="s">
        <v>47</v>
      </c>
    </row>
    <row r="33" spans="1:39" s="5" customFormat="1" x14ac:dyDescent="0.2">
      <c r="A33" s="58" t="s">
        <v>12</v>
      </c>
      <c r="B33" s="11">
        <f>[29]Março!$G$5</f>
        <v>45</v>
      </c>
      <c r="C33" s="11">
        <f>[29]Março!$G$6</f>
        <v>47</v>
      </c>
      <c r="D33" s="11">
        <f>[29]Março!$G$7</f>
        <v>42</v>
      </c>
      <c r="E33" s="11">
        <f>[29]Março!$G$8</f>
        <v>45</v>
      </c>
      <c r="F33" s="11">
        <f>[29]Março!$G$9</f>
        <v>48</v>
      </c>
      <c r="G33" s="11">
        <f>[29]Março!$G$10</f>
        <v>57</v>
      </c>
      <c r="H33" s="11">
        <f>[29]Março!$G$11</f>
        <v>46</v>
      </c>
      <c r="I33" s="11">
        <f>[29]Março!$G$12</f>
        <v>46</v>
      </c>
      <c r="J33" s="11">
        <f>[29]Março!$G$13</f>
        <v>69</v>
      </c>
      <c r="K33" s="11">
        <f>[29]Março!$G$14</f>
        <v>49</v>
      </c>
      <c r="L33" s="11">
        <f>[29]Março!$G$15</f>
        <v>55</v>
      </c>
      <c r="M33" s="11">
        <f>[29]Março!$G$16</f>
        <v>59</v>
      </c>
      <c r="N33" s="11">
        <f>[29]Março!$G$17</f>
        <v>62</v>
      </c>
      <c r="O33" s="11">
        <f>[29]Março!$G$18</f>
        <v>55</v>
      </c>
      <c r="P33" s="11">
        <f>[29]Março!$G$19</f>
        <v>67</v>
      </c>
      <c r="Q33" s="11">
        <f>[29]Março!$G$20</f>
        <v>59</v>
      </c>
      <c r="R33" s="11">
        <f>[29]Março!$G$21</f>
        <v>64</v>
      </c>
      <c r="S33" s="11">
        <f>[29]Março!$G$22</f>
        <v>70</v>
      </c>
      <c r="T33" s="11">
        <f>[29]Março!$G$23</f>
        <v>57</v>
      </c>
      <c r="U33" s="11">
        <f>[29]Março!$G$24</f>
        <v>78</v>
      </c>
      <c r="V33" s="11">
        <f>[29]Março!$G$25</f>
        <v>54</v>
      </c>
      <c r="W33" s="11">
        <f>[29]Março!$G$26</f>
        <v>48</v>
      </c>
      <c r="X33" s="11">
        <f>[29]Março!$G$27</f>
        <v>41</v>
      </c>
      <c r="Y33" s="11">
        <f>[29]Março!$G$28</f>
        <v>35</v>
      </c>
      <c r="Z33" s="11">
        <f>[29]Março!$G$29</f>
        <v>37</v>
      </c>
      <c r="AA33" s="11">
        <f>[29]Março!$G$30</f>
        <v>42</v>
      </c>
      <c r="AB33" s="11">
        <f>[29]Março!$G$31</f>
        <v>40</v>
      </c>
      <c r="AC33" s="11">
        <f>[29]Março!$G$32</f>
        <v>50</v>
      </c>
      <c r="AD33" s="11">
        <f>[29]Março!$G$33</f>
        <v>44</v>
      </c>
      <c r="AE33" s="11">
        <f>[29]Março!$G$34</f>
        <v>47</v>
      </c>
      <c r="AF33" s="11">
        <f>[29]Março!$G$35</f>
        <v>44</v>
      </c>
      <c r="AG33" s="15">
        <f t="shared" si="17"/>
        <v>35</v>
      </c>
      <c r="AH33" s="91">
        <f t="shared" si="18"/>
        <v>51.677419354838712</v>
      </c>
      <c r="AJ33" s="5" t="s">
        <v>47</v>
      </c>
    </row>
    <row r="34" spans="1:39" x14ac:dyDescent="0.2">
      <c r="A34" s="58" t="s">
        <v>13</v>
      </c>
      <c r="B34" s="11">
        <f>[30]Março!$G$5</f>
        <v>53</v>
      </c>
      <c r="C34" s="11">
        <f>[30]Março!$G$6</f>
        <v>56</v>
      </c>
      <c r="D34" s="11">
        <f>[30]Março!$G$7</f>
        <v>47</v>
      </c>
      <c r="E34" s="11">
        <f>[30]Março!$G$8</f>
        <v>48</v>
      </c>
      <c r="F34" s="11">
        <f>[30]Março!$G$9</f>
        <v>53</v>
      </c>
      <c r="G34" s="11">
        <f>[30]Março!$G$10</f>
        <v>53</v>
      </c>
      <c r="H34" s="11">
        <f>[30]Março!$G$11</f>
        <v>51</v>
      </c>
      <c r="I34" s="11">
        <f>[30]Março!$G$12</f>
        <v>46</v>
      </c>
      <c r="J34" s="11">
        <f>[30]Março!$G$13</f>
        <v>65</v>
      </c>
      <c r="K34" s="11">
        <f>[30]Março!$G$14</f>
        <v>56</v>
      </c>
      <c r="L34" s="11">
        <f>[30]Março!$G$15</f>
        <v>50</v>
      </c>
      <c r="M34" s="11">
        <f>[30]Março!$G$16</f>
        <v>60</v>
      </c>
      <c r="N34" s="11">
        <f>[30]Março!$G$17</f>
        <v>53</v>
      </c>
      <c r="O34" s="11">
        <f>[30]Março!$G$18</f>
        <v>63</v>
      </c>
      <c r="P34" s="11">
        <f>[30]Março!$G$19</f>
        <v>74</v>
      </c>
      <c r="Q34" s="11">
        <f>[30]Março!$G$20</f>
        <v>55</v>
      </c>
      <c r="R34" s="11">
        <f>[30]Março!$G$21</f>
        <v>57</v>
      </c>
      <c r="S34" s="11">
        <f>[30]Março!$G$22</f>
        <v>52</v>
      </c>
      <c r="T34" s="11">
        <f>[30]Março!$G$23</f>
        <v>50</v>
      </c>
      <c r="U34" s="11">
        <f>[30]Março!$G$24</f>
        <v>57</v>
      </c>
      <c r="V34" s="11">
        <f>[30]Março!$G$25</f>
        <v>52</v>
      </c>
      <c r="W34" s="11">
        <f>[30]Março!$G$26</f>
        <v>54</v>
      </c>
      <c r="X34" s="11">
        <f>[30]Março!$G$27</f>
        <v>45</v>
      </c>
      <c r="Y34" s="11">
        <f>[30]Março!$G$28</f>
        <v>41</v>
      </c>
      <c r="Z34" s="11">
        <f>[30]Março!$G$29</f>
        <v>34</v>
      </c>
      <c r="AA34" s="11">
        <f>[30]Março!$G$30</f>
        <v>40</v>
      </c>
      <c r="AB34" s="11">
        <f>[30]Março!$G$31</f>
        <v>46</v>
      </c>
      <c r="AC34" s="11">
        <f>[30]Março!$G$32</f>
        <v>54</v>
      </c>
      <c r="AD34" s="11">
        <f>[30]Março!$G$33</f>
        <v>52</v>
      </c>
      <c r="AE34" s="11">
        <f>[30]Março!$G$34</f>
        <v>54</v>
      </c>
      <c r="AF34" s="11">
        <f>[30]Março!$G$35</f>
        <v>46</v>
      </c>
      <c r="AG34" s="15">
        <f t="shared" si="17"/>
        <v>34</v>
      </c>
      <c r="AH34" s="91">
        <f t="shared" si="18"/>
        <v>52.161290322580648</v>
      </c>
      <c r="AK34" t="s">
        <v>47</v>
      </c>
    </row>
    <row r="35" spans="1:39" x14ac:dyDescent="0.2">
      <c r="A35" s="58" t="s">
        <v>173</v>
      </c>
      <c r="B35" s="11">
        <f>[31]Março!$G$5</f>
        <v>67</v>
      </c>
      <c r="C35" s="11">
        <f>[31]Março!$G$6</f>
        <v>50</v>
      </c>
      <c r="D35" s="11">
        <f>[31]Março!$G$7</f>
        <v>47</v>
      </c>
      <c r="E35" s="11">
        <f>[31]Março!$G$8</f>
        <v>58</v>
      </c>
      <c r="F35" s="11">
        <f>[31]Março!$G$9</f>
        <v>65</v>
      </c>
      <c r="G35" s="11">
        <f>[31]Março!$G$10</f>
        <v>65</v>
      </c>
      <c r="H35" s="11">
        <f>[31]Março!$G$11</f>
        <v>63</v>
      </c>
      <c r="I35" s="11">
        <f>[31]Março!$G$12</f>
        <v>62</v>
      </c>
      <c r="J35" s="11">
        <f>[31]Março!$G$13</f>
        <v>69</v>
      </c>
      <c r="K35" s="11">
        <f>[31]Março!$G$14</f>
        <v>66</v>
      </c>
      <c r="L35" s="11">
        <f>[31]Março!$G$15</f>
        <v>67</v>
      </c>
      <c r="M35" s="11">
        <f>[31]Março!$G$16</f>
        <v>74</v>
      </c>
      <c r="N35" s="11">
        <f>[31]Março!$G$17</f>
        <v>77</v>
      </c>
      <c r="O35" s="11">
        <f>[31]Março!$G$18</f>
        <v>76</v>
      </c>
      <c r="P35" s="11">
        <f>[31]Março!$G$19</f>
        <v>82</v>
      </c>
      <c r="Q35" s="11">
        <f>[31]Março!$G$20</f>
        <v>77</v>
      </c>
      <c r="R35" s="11">
        <f>[31]Março!$G$21</f>
        <v>75</v>
      </c>
      <c r="S35" s="11">
        <f>[31]Março!$G$22</f>
        <v>81</v>
      </c>
      <c r="T35" s="11">
        <f>[31]Março!$G$23</f>
        <v>72</v>
      </c>
      <c r="U35" s="11">
        <f>[31]Março!$G$24</f>
        <v>77</v>
      </c>
      <c r="V35" s="11">
        <f>[31]Março!$G$25</f>
        <v>80</v>
      </c>
      <c r="W35" s="11">
        <f>[31]Março!$G$26</f>
        <v>63</v>
      </c>
      <c r="X35" s="11">
        <f>[31]Março!$G$27</f>
        <v>58</v>
      </c>
      <c r="Y35" s="11">
        <f>[31]Março!$G$28</f>
        <v>55</v>
      </c>
      <c r="Z35" s="11">
        <f>[31]Março!$G$29</f>
        <v>52</v>
      </c>
      <c r="AA35" s="11">
        <f>[31]Março!$G$30</f>
        <v>53</v>
      </c>
      <c r="AB35" s="11">
        <f>[31]Março!$G$31</f>
        <v>54</v>
      </c>
      <c r="AC35" s="11">
        <f>[31]Março!$G$32</f>
        <v>58</v>
      </c>
      <c r="AD35" s="11">
        <f>[31]Março!$G$33</f>
        <v>54</v>
      </c>
      <c r="AE35" s="11">
        <f>[31]Março!$G$34</f>
        <v>53</v>
      </c>
      <c r="AF35" s="11">
        <f>[31]Março!$G$35</f>
        <v>56</v>
      </c>
      <c r="AG35" s="15">
        <f t="shared" si="17"/>
        <v>47</v>
      </c>
      <c r="AH35" s="91">
        <f t="shared" si="18"/>
        <v>64.709677419354833</v>
      </c>
    </row>
    <row r="36" spans="1:39" x14ac:dyDescent="0.2">
      <c r="A36" s="58" t="s">
        <v>144</v>
      </c>
      <c r="B36" s="11" t="str">
        <f>[32]Março!$G$5</f>
        <v>*</v>
      </c>
      <c r="C36" s="11" t="str">
        <f>[32]Março!$G$6</f>
        <v>*</v>
      </c>
      <c r="D36" s="11" t="str">
        <f>[32]Março!$G$7</f>
        <v>*</v>
      </c>
      <c r="E36" s="11" t="str">
        <f>[32]Março!$G$8</f>
        <v>*</v>
      </c>
      <c r="F36" s="11" t="str">
        <f>[32]Março!$G$9</f>
        <v>*</v>
      </c>
      <c r="G36" s="11" t="str">
        <f>[32]Março!$G$10</f>
        <v>*</v>
      </c>
      <c r="H36" s="11" t="str">
        <f>[32]Março!$G$11</f>
        <v>*</v>
      </c>
      <c r="I36" s="11" t="str">
        <f>[32]Março!$G$12</f>
        <v>*</v>
      </c>
      <c r="J36" s="11" t="str">
        <f>[32]Março!$G$13</f>
        <v>*</v>
      </c>
      <c r="K36" s="11" t="str">
        <f>[32]Março!$G$14</f>
        <v>*</v>
      </c>
      <c r="L36" s="11" t="str">
        <f>[32]Março!$G$15</f>
        <v>*</v>
      </c>
      <c r="M36" s="11" t="str">
        <f>[32]Março!$G$16</f>
        <v>*</v>
      </c>
      <c r="N36" s="11" t="str">
        <f>[32]Março!$G$17</f>
        <v>*</v>
      </c>
      <c r="O36" s="11" t="str">
        <f>[32]Março!$G$18</f>
        <v>*</v>
      </c>
      <c r="P36" s="11" t="str">
        <f>[32]Março!$G$19</f>
        <v>*</v>
      </c>
      <c r="Q36" s="11" t="str">
        <f>[32]Março!$G$20</f>
        <v>*</v>
      </c>
      <c r="R36" s="11" t="str">
        <f>[32]Março!$G$21</f>
        <v>*</v>
      </c>
      <c r="S36" s="11" t="str">
        <f>[32]Março!$G$22</f>
        <v>*</v>
      </c>
      <c r="T36" s="11" t="str">
        <f>[32]Março!$G$23</f>
        <v>*</v>
      </c>
      <c r="U36" s="11" t="str">
        <f>[32]Março!$G$24</f>
        <v>*</v>
      </c>
      <c r="V36" s="11" t="str">
        <f>[32]Março!$G$25</f>
        <v>*</v>
      </c>
      <c r="W36" s="11" t="str">
        <f>[32]Março!$G$26</f>
        <v>*</v>
      </c>
      <c r="X36" s="11" t="str">
        <f>[32]Março!$G$27</f>
        <v>*</v>
      </c>
      <c r="Y36" s="11" t="str">
        <f>[32]Março!$G$28</f>
        <v>*</v>
      </c>
      <c r="Z36" s="11" t="str">
        <f>[32]Março!$G$29</f>
        <v>*</v>
      </c>
      <c r="AA36" s="11" t="str">
        <f>[32]Março!$G$30</f>
        <v>*</v>
      </c>
      <c r="AB36" s="11" t="str">
        <f>[32]Março!$G$31</f>
        <v>*</v>
      </c>
      <c r="AC36" s="11" t="str">
        <f>[32]Março!$G$32</f>
        <v>*</v>
      </c>
      <c r="AD36" s="11" t="str">
        <f>[32]Março!$G$33</f>
        <v>*</v>
      </c>
      <c r="AE36" s="11" t="str">
        <f>[32]Março!$G$34</f>
        <v>*</v>
      </c>
      <c r="AF36" s="11" t="str">
        <f>[32]Março!$G$35</f>
        <v>*</v>
      </c>
      <c r="AG36" s="15" t="s">
        <v>226</v>
      </c>
      <c r="AH36" s="91" t="s">
        <v>226</v>
      </c>
    </row>
    <row r="37" spans="1:39" x14ac:dyDescent="0.2">
      <c r="A37" s="58" t="s">
        <v>14</v>
      </c>
      <c r="B37" s="11">
        <f>[33]Março!$G$5</f>
        <v>51</v>
      </c>
      <c r="C37" s="11" t="str">
        <f>[33]Março!$G$6</f>
        <v>*</v>
      </c>
      <c r="D37" s="11">
        <f>[33]Março!$G$7</f>
        <v>57</v>
      </c>
      <c r="E37" s="11">
        <f>[33]Março!$G$8</f>
        <v>56</v>
      </c>
      <c r="F37" s="11">
        <f>[33]Março!$G$9</f>
        <v>49</v>
      </c>
      <c r="G37" s="11">
        <f>[33]Março!$G$10</f>
        <v>42</v>
      </c>
      <c r="H37" s="11">
        <f>[33]Março!$G$11</f>
        <v>43</v>
      </c>
      <c r="I37" s="11">
        <f>[33]Março!$G$12</f>
        <v>39</v>
      </c>
      <c r="J37" s="11">
        <f>[33]Março!$G$13</f>
        <v>43</v>
      </c>
      <c r="K37" s="11">
        <f>[33]Março!$G$14</f>
        <v>43</v>
      </c>
      <c r="L37" s="11">
        <f>[33]Março!$G$15</f>
        <v>42</v>
      </c>
      <c r="M37" s="11">
        <f>[33]Março!$G$16</f>
        <v>46</v>
      </c>
      <c r="N37" s="11">
        <f>[33]Março!$G$17</f>
        <v>40</v>
      </c>
      <c r="O37" s="11">
        <f>[33]Março!$G$18</f>
        <v>49</v>
      </c>
      <c r="P37" s="11">
        <f>[33]Março!$G$19</f>
        <v>44</v>
      </c>
      <c r="Q37" s="11">
        <f>[33]Março!$G$20</f>
        <v>53</v>
      </c>
      <c r="R37" s="11">
        <f>[33]Março!$G$21</f>
        <v>42</v>
      </c>
      <c r="S37" s="11">
        <f>[33]Março!$G$22</f>
        <v>47</v>
      </c>
      <c r="T37" s="11">
        <f>[33]Março!$G$23</f>
        <v>45</v>
      </c>
      <c r="U37" s="11">
        <f>[33]Março!$G$24</f>
        <v>61</v>
      </c>
      <c r="V37" s="11">
        <f>[33]Março!$G$25</f>
        <v>61</v>
      </c>
      <c r="W37" s="11">
        <f>[33]Março!$G$26</f>
        <v>61</v>
      </c>
      <c r="X37" s="11">
        <f>[33]Março!$G$27</f>
        <v>48</v>
      </c>
      <c r="Y37" s="11">
        <f>[33]Março!$G$28</f>
        <v>43</v>
      </c>
      <c r="Z37" s="11">
        <f>[33]Março!$G$29</f>
        <v>39</v>
      </c>
      <c r="AA37" s="11">
        <f>[33]Março!$G$30</f>
        <v>40</v>
      </c>
      <c r="AB37" s="11">
        <f>[33]Março!$G$31</f>
        <v>45</v>
      </c>
      <c r="AC37" s="11">
        <f>[33]Março!$G$32</f>
        <v>48</v>
      </c>
      <c r="AD37" s="11">
        <f>[33]Março!$G$33</f>
        <v>41</v>
      </c>
      <c r="AE37" s="11">
        <f>[33]Março!$G$34</f>
        <v>36</v>
      </c>
      <c r="AF37" s="11">
        <f>[33]Março!$G$35</f>
        <v>29</v>
      </c>
      <c r="AG37" s="15">
        <f t="shared" ref="AG37:AG38" si="19">MIN(B37:AF37)</f>
        <v>29</v>
      </c>
      <c r="AH37" s="91">
        <f t="shared" ref="AH37:AH38" si="20">AVERAGE(B37:AF37)</f>
        <v>46.1</v>
      </c>
    </row>
    <row r="38" spans="1:39" x14ac:dyDescent="0.2">
      <c r="A38" s="58" t="s">
        <v>174</v>
      </c>
      <c r="B38" s="11">
        <f>[34]Março!$G$5</f>
        <v>77</v>
      </c>
      <c r="C38" s="11">
        <f>[34]Março!$G$6</f>
        <v>75</v>
      </c>
      <c r="D38" s="11">
        <f>[34]Março!$G$7</f>
        <v>73</v>
      </c>
      <c r="E38" s="11">
        <f>[34]Março!$G$8</f>
        <v>71</v>
      </c>
      <c r="F38" s="11">
        <f>[34]Março!$G$9</f>
        <v>75</v>
      </c>
      <c r="G38" s="11">
        <f>[34]Março!$G$10</f>
        <v>77</v>
      </c>
      <c r="H38" s="11">
        <f>[34]Março!$G$11</f>
        <v>75</v>
      </c>
      <c r="I38" s="11">
        <f>[34]Março!$G$12</f>
        <v>75</v>
      </c>
      <c r="J38" s="11">
        <f>[34]Março!$G$13</f>
        <v>68</v>
      </c>
      <c r="K38" s="11">
        <f>[34]Março!$G$14</f>
        <v>78</v>
      </c>
      <c r="L38" s="11">
        <f>[34]Março!$G$15</f>
        <v>80</v>
      </c>
      <c r="M38" s="11">
        <f>[34]Março!$G$16</f>
        <v>73</v>
      </c>
      <c r="N38" s="11">
        <f>[34]Março!$G$17</f>
        <v>72</v>
      </c>
      <c r="O38" s="11">
        <f>[34]Março!$G$18</f>
        <v>76</v>
      </c>
      <c r="P38" s="11">
        <f>[34]Março!$G$19</f>
        <v>72</v>
      </c>
      <c r="Q38" s="11">
        <f>[34]Março!$G$20</f>
        <v>74</v>
      </c>
      <c r="R38" s="11">
        <f>[34]Março!$G$21</f>
        <v>73</v>
      </c>
      <c r="S38" s="11">
        <f>[34]Março!$G$22</f>
        <v>73</v>
      </c>
      <c r="T38" s="11">
        <f>[34]Março!$G$23</f>
        <v>84</v>
      </c>
      <c r="U38" s="11">
        <f>[34]Março!$G$24</f>
        <v>75</v>
      </c>
      <c r="V38" s="11">
        <f>[34]Março!$G$25</f>
        <v>67</v>
      </c>
      <c r="W38" s="11">
        <f>[34]Março!$G$26</f>
        <v>67</v>
      </c>
      <c r="X38" s="11">
        <f>[34]Março!$G$27</f>
        <v>71</v>
      </c>
      <c r="Y38" s="11">
        <f>[34]Março!$G$28</f>
        <v>66</v>
      </c>
      <c r="Z38" s="11">
        <f>[34]Março!$G$29</f>
        <v>72</v>
      </c>
      <c r="AA38" s="11">
        <f>[34]Março!$G$30</f>
        <v>73</v>
      </c>
      <c r="AB38" s="11">
        <f>[34]Março!$G$31</f>
        <v>72</v>
      </c>
      <c r="AC38" s="11">
        <f>[34]Março!$G$32</f>
        <v>75</v>
      </c>
      <c r="AD38" s="11">
        <f>[34]Março!$G$33</f>
        <v>75</v>
      </c>
      <c r="AE38" s="11">
        <f>[34]Março!$G$34</f>
        <v>75</v>
      </c>
      <c r="AF38" s="11">
        <f>[34]Março!$G$35</f>
        <v>73</v>
      </c>
      <c r="AG38" s="15">
        <f t="shared" si="19"/>
        <v>66</v>
      </c>
      <c r="AH38" s="91">
        <f t="shared" si="20"/>
        <v>73.612903225806448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[35]Março!$G$5</f>
        <v>32</v>
      </c>
      <c r="C39" s="11">
        <f>[35]Março!$G$6</f>
        <v>24</v>
      </c>
      <c r="D39" s="11">
        <f>[35]Março!$G$7</f>
        <v>23</v>
      </c>
      <c r="E39" s="11">
        <f>[35]Março!$G$8</f>
        <v>35</v>
      </c>
      <c r="F39" s="11">
        <f>[35]Março!$G$9</f>
        <v>53</v>
      </c>
      <c r="G39" s="11">
        <f>[35]Março!$G$10</f>
        <v>52</v>
      </c>
      <c r="H39" s="11">
        <f>[35]Março!$G$11</f>
        <v>48</v>
      </c>
      <c r="I39" s="11">
        <f>[35]Março!$G$12</f>
        <v>46</v>
      </c>
      <c r="J39" s="11">
        <f>[35]Março!$G$13</f>
        <v>52</v>
      </c>
      <c r="K39" s="11">
        <f>[35]Março!$G$14</f>
        <v>63</v>
      </c>
      <c r="L39" s="11">
        <f>[35]Março!$G$15</f>
        <v>51</v>
      </c>
      <c r="M39" s="11">
        <f>[35]Março!$G$16</f>
        <v>52</v>
      </c>
      <c r="N39" s="11">
        <f>[35]Março!$G$17</f>
        <v>62</v>
      </c>
      <c r="O39" s="11">
        <f>[35]Março!$G$18</f>
        <v>61</v>
      </c>
      <c r="P39" s="11">
        <f>[35]Março!$G$19</f>
        <v>56</v>
      </c>
      <c r="Q39" s="11">
        <f>[35]Março!$G$20</f>
        <v>75</v>
      </c>
      <c r="R39" s="11">
        <f>[35]Março!$G$21</f>
        <v>80</v>
      </c>
      <c r="S39" s="11">
        <f>[35]Março!$G$22</f>
        <v>65</v>
      </c>
      <c r="T39" s="11">
        <f>[35]Março!$G$23</f>
        <v>69</v>
      </c>
      <c r="U39" s="11">
        <f>[35]Março!$G$24</f>
        <v>75</v>
      </c>
      <c r="V39" s="11">
        <f>[35]Março!$G$25</f>
        <v>62</v>
      </c>
      <c r="W39" s="11">
        <f>[35]Março!$G$26</f>
        <v>50</v>
      </c>
      <c r="X39" s="11">
        <f>[35]Março!$G$27</f>
        <v>43</v>
      </c>
      <c r="Y39" s="11">
        <f>[35]Março!$G$28</f>
        <v>32</v>
      </c>
      <c r="Z39" s="11">
        <f>[35]Março!$G$29</f>
        <v>39</v>
      </c>
      <c r="AA39" s="11">
        <f>[35]Março!$G$30</f>
        <v>36</v>
      </c>
      <c r="AB39" s="11">
        <f>[35]Março!$G$31</f>
        <v>30</v>
      </c>
      <c r="AC39" s="11">
        <f>[35]Março!$G$32</f>
        <v>48</v>
      </c>
      <c r="AD39" s="11">
        <f>[35]Março!$G$33</f>
        <v>48</v>
      </c>
      <c r="AE39" s="11">
        <f>[35]Março!$G$34</f>
        <v>34</v>
      </c>
      <c r="AF39" s="11">
        <f>[35]Março!$G$35</f>
        <v>49</v>
      </c>
      <c r="AG39" s="15">
        <f t="shared" ref="AG39:AG41" si="21">MIN(B39:AF39)</f>
        <v>23</v>
      </c>
      <c r="AH39" s="91">
        <f t="shared" ref="AH39:AH41" si="22">AVERAGE(B39:AF39)</f>
        <v>49.838709677419352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>
        <f>[36]Março!$G$5</f>
        <v>35</v>
      </c>
      <c r="C40" s="11">
        <f>[36]Março!$G$6</f>
        <v>37</v>
      </c>
      <c r="D40" s="11">
        <f>[36]Março!$G$7</f>
        <v>32</v>
      </c>
      <c r="E40" s="11">
        <f>[36]Março!$G$8</f>
        <v>35</v>
      </c>
      <c r="F40" s="11">
        <f>[36]Março!$G$9</f>
        <v>35</v>
      </c>
      <c r="G40" s="11">
        <f>[36]Março!$G$10</f>
        <v>40</v>
      </c>
      <c r="H40" s="11">
        <f>[36]Março!$G$11</f>
        <v>38</v>
      </c>
      <c r="I40" s="11">
        <f>[36]Março!$G$12</f>
        <v>36</v>
      </c>
      <c r="J40" s="11">
        <f>[36]Março!$G$13</f>
        <v>53</v>
      </c>
      <c r="K40" s="11">
        <f>[36]Março!$G$14</f>
        <v>68</v>
      </c>
      <c r="L40" s="11">
        <f>[36]Março!$G$15</f>
        <v>49</v>
      </c>
      <c r="M40" s="11">
        <f>[36]Março!$G$16</f>
        <v>46</v>
      </c>
      <c r="N40" s="11">
        <f>[36]Março!$G$17</f>
        <v>77</v>
      </c>
      <c r="O40" s="11">
        <f>[36]Março!$G$18</f>
        <v>60</v>
      </c>
      <c r="P40" s="11">
        <f>[36]Março!$G$19</f>
        <v>57</v>
      </c>
      <c r="Q40" s="11">
        <f>[36]Março!$G$20</f>
        <v>70</v>
      </c>
      <c r="R40" s="11">
        <f>[36]Março!$G$21</f>
        <v>62</v>
      </c>
      <c r="S40" s="11">
        <f>[36]Março!$G$22</f>
        <v>62</v>
      </c>
      <c r="T40" s="11">
        <f>[36]Março!$G$23</f>
        <v>46</v>
      </c>
      <c r="U40" s="11">
        <f>[36]Março!$G$24</f>
        <v>81</v>
      </c>
      <c r="V40" s="11">
        <f>[36]Março!$G$25</f>
        <v>56</v>
      </c>
      <c r="W40" s="11">
        <f>[36]Março!$G$26</f>
        <v>50</v>
      </c>
      <c r="X40" s="11">
        <f>[36]Março!$G$27</f>
        <v>44</v>
      </c>
      <c r="Y40" s="11">
        <f>[36]Março!$G$28</f>
        <v>39</v>
      </c>
      <c r="Z40" s="11">
        <f>[36]Março!$G$29</f>
        <v>35</v>
      </c>
      <c r="AA40" s="11">
        <f>[36]Março!$G$30</f>
        <v>49</v>
      </c>
      <c r="AB40" s="11">
        <f>[36]Março!$G$31</f>
        <v>43</v>
      </c>
      <c r="AC40" s="11">
        <f>[36]Março!$G$32</f>
        <v>48</v>
      </c>
      <c r="AD40" s="11">
        <f>[36]Março!$G$33</f>
        <v>39</v>
      </c>
      <c r="AE40" s="11">
        <f>[36]Março!$G$34</f>
        <v>46</v>
      </c>
      <c r="AF40" s="11">
        <f>[36]Março!$G$35</f>
        <v>46</v>
      </c>
      <c r="AG40" s="15">
        <f t="shared" si="21"/>
        <v>32</v>
      </c>
      <c r="AH40" s="91">
        <f t="shared" si="22"/>
        <v>48.838709677419352</v>
      </c>
      <c r="AL40" t="s">
        <v>47</v>
      </c>
    </row>
    <row r="41" spans="1:39" x14ac:dyDescent="0.2">
      <c r="A41" s="58" t="s">
        <v>175</v>
      </c>
      <c r="B41" s="11">
        <f>[37]Março!$G$5</f>
        <v>50</v>
      </c>
      <c r="C41" s="11">
        <f>[37]Março!$G$6</f>
        <v>45</v>
      </c>
      <c r="D41" s="11">
        <f>[37]Março!$G$7</f>
        <v>39</v>
      </c>
      <c r="E41" s="11">
        <f>[37]Março!$G$8</f>
        <v>43</v>
      </c>
      <c r="F41" s="11">
        <f>[37]Março!$G$9</f>
        <v>46</v>
      </c>
      <c r="G41" s="11">
        <f>[37]Março!$G$10</f>
        <v>48</v>
      </c>
      <c r="H41" s="11">
        <f>[37]Março!$G$11</f>
        <v>45</v>
      </c>
      <c r="I41" s="11">
        <f>[37]Março!$G$12</f>
        <v>41</v>
      </c>
      <c r="J41" s="11">
        <f>[37]Março!$G$13</f>
        <v>50</v>
      </c>
      <c r="K41" s="11">
        <f>[37]Março!$G$14</f>
        <v>49</v>
      </c>
      <c r="L41" s="11">
        <f>[37]Março!$G$15</f>
        <v>48</v>
      </c>
      <c r="M41" s="11">
        <f>[37]Março!$G$16</f>
        <v>53</v>
      </c>
      <c r="N41" s="11">
        <f>[37]Março!$G$17</f>
        <v>57</v>
      </c>
      <c r="O41" s="11">
        <f>[37]Março!$G$18</f>
        <v>64</v>
      </c>
      <c r="P41" s="11">
        <f>[37]Março!$E$19</f>
        <v>94.625</v>
      </c>
      <c r="Q41" s="11">
        <f>[37]Março!$G$20</f>
        <v>58</v>
      </c>
      <c r="R41" s="11">
        <f>[37]Março!$G$21</f>
        <v>50</v>
      </c>
      <c r="S41" s="11">
        <f>[37]Março!$G$22</f>
        <v>64</v>
      </c>
      <c r="T41" s="11">
        <f>[37]Março!$G$23</f>
        <v>50</v>
      </c>
      <c r="U41" s="11">
        <f>[37]Março!$G$24</f>
        <v>58</v>
      </c>
      <c r="V41" s="11">
        <f>[37]Março!$G$25</f>
        <v>69</v>
      </c>
      <c r="W41" s="11">
        <f>[37]Março!$G$26</f>
        <v>54</v>
      </c>
      <c r="X41" s="11">
        <f>[37]Março!$G$27</f>
        <v>46</v>
      </c>
      <c r="Y41" s="11">
        <f>[37]Março!$G$28</f>
        <v>36</v>
      </c>
      <c r="Z41" s="11">
        <f>[37]Março!$G$29</f>
        <v>36</v>
      </c>
      <c r="AA41" s="11">
        <f>[37]Março!$G$30</f>
        <v>36</v>
      </c>
      <c r="AB41" s="11">
        <f>[37]Março!$G$31</f>
        <v>42</v>
      </c>
      <c r="AC41" s="11">
        <f>[37]Março!$G$32</f>
        <v>45</v>
      </c>
      <c r="AD41" s="11">
        <f>[37]Março!$G$33</f>
        <v>36</v>
      </c>
      <c r="AE41" s="11">
        <f>[37]Março!$G$34</f>
        <v>38</v>
      </c>
      <c r="AF41" s="11">
        <f>[37]Março!$G$35</f>
        <v>35</v>
      </c>
      <c r="AG41" s="15">
        <f t="shared" si="21"/>
        <v>35</v>
      </c>
      <c r="AH41" s="91">
        <f t="shared" si="22"/>
        <v>49.213709677419352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[38]Março!$G$5</f>
        <v>42</v>
      </c>
      <c r="C42" s="11">
        <f>[38]Março!$G$6</f>
        <v>24</v>
      </c>
      <c r="D42" s="11">
        <f>[38]Março!$G$7</f>
        <v>28</v>
      </c>
      <c r="E42" s="11">
        <f>[38]Março!$G$8</f>
        <v>41</v>
      </c>
      <c r="F42" s="11">
        <f>[38]Março!$G$9</f>
        <v>43</v>
      </c>
      <c r="G42" s="11">
        <f>[38]Março!$G$10</f>
        <v>45</v>
      </c>
      <c r="H42" s="11">
        <f>[38]Março!$G$11</f>
        <v>41</v>
      </c>
      <c r="I42" s="11">
        <f>[38]Março!$G$12</f>
        <v>41</v>
      </c>
      <c r="J42" s="11">
        <f>[38]Março!$G$13</f>
        <v>48</v>
      </c>
      <c r="K42" s="11">
        <f>[38]Março!$G$14</f>
        <v>46</v>
      </c>
      <c r="L42" s="11">
        <f>[38]Março!$G$15</f>
        <v>52</v>
      </c>
      <c r="M42" s="11">
        <f>[38]Março!$G$16</f>
        <v>68</v>
      </c>
      <c r="N42" s="11">
        <f>[38]Março!$G$17</f>
        <v>70</v>
      </c>
      <c r="O42" s="11">
        <f>[38]Março!$G$18</f>
        <v>47</v>
      </c>
      <c r="P42" s="11">
        <f>[38]Março!$G$19</f>
        <v>69</v>
      </c>
      <c r="Q42" s="11">
        <f>[38]Março!$G$20</f>
        <v>71</v>
      </c>
      <c r="R42" s="11">
        <f>[38]Março!$G$21</f>
        <v>59</v>
      </c>
      <c r="S42" s="11">
        <f>[38]Março!$G$22</f>
        <v>76</v>
      </c>
      <c r="T42" s="11">
        <f>[38]Março!$G$23</f>
        <v>67</v>
      </c>
      <c r="U42" s="11">
        <f>[38]Março!$G$24</f>
        <v>84</v>
      </c>
      <c r="V42" s="11">
        <f>[38]Março!$G$25</f>
        <v>70</v>
      </c>
      <c r="W42" s="11">
        <f>[38]Março!$G$26</f>
        <v>52</v>
      </c>
      <c r="X42" s="11">
        <f>[38]Março!$G$27</f>
        <v>42</v>
      </c>
      <c r="Y42" s="11">
        <f>[38]Março!$G$28</f>
        <v>35</v>
      </c>
      <c r="Z42" s="11">
        <f>[38]Março!$G$29</f>
        <v>35</v>
      </c>
      <c r="AA42" s="11">
        <f>[38]Março!$G$30</f>
        <v>35</v>
      </c>
      <c r="AB42" s="11">
        <f>[38]Março!$G$31</f>
        <v>40</v>
      </c>
      <c r="AC42" s="11">
        <f>[38]Março!$G$32</f>
        <v>46</v>
      </c>
      <c r="AD42" s="11">
        <f>[38]Março!$G$33</f>
        <v>44</v>
      </c>
      <c r="AE42" s="11">
        <f>[38]Março!$G$34</f>
        <v>38</v>
      </c>
      <c r="AF42" s="11">
        <f>[38]Março!$G$35</f>
        <v>46</v>
      </c>
      <c r="AG42" s="15">
        <f t="shared" ref="AG42:AG43" si="23">MIN(B42:AF42)</f>
        <v>24</v>
      </c>
      <c r="AH42" s="91">
        <f t="shared" ref="AH42:AH43" si="24">AVERAGE(B42:AF42)</f>
        <v>49.838709677419352</v>
      </c>
    </row>
    <row r="43" spans="1:39" x14ac:dyDescent="0.2">
      <c r="A43" s="58" t="s">
        <v>157</v>
      </c>
      <c r="B43" s="11">
        <f>[39]Março!$G$5</f>
        <v>49</v>
      </c>
      <c r="C43" s="11">
        <f>[39]Março!$G$6</f>
        <v>50</v>
      </c>
      <c r="D43" s="11">
        <f>[39]Março!$G$7</f>
        <v>51</v>
      </c>
      <c r="E43" s="11">
        <f>[39]Março!$G$8</f>
        <v>50</v>
      </c>
      <c r="F43" s="11">
        <f>[39]Março!$G$9</f>
        <v>54</v>
      </c>
      <c r="G43" s="11">
        <f>[39]Março!$G$10</f>
        <v>46</v>
      </c>
      <c r="H43" s="11">
        <f>[39]Março!$G$11</f>
        <v>48</v>
      </c>
      <c r="I43" s="11">
        <f>[39]Março!$G$12</f>
        <v>43</v>
      </c>
      <c r="J43" s="11">
        <f>[39]Março!$G$13</f>
        <v>66</v>
      </c>
      <c r="K43" s="11">
        <f>[39]Março!$G$14</f>
        <v>52</v>
      </c>
      <c r="L43" s="11">
        <f>[39]Março!$G$15</f>
        <v>55</v>
      </c>
      <c r="M43" s="11">
        <f>[39]Março!$G$16</f>
        <v>53</v>
      </c>
      <c r="N43" s="11">
        <f>[39]Março!$G$17</f>
        <v>47</v>
      </c>
      <c r="O43" s="11">
        <f>[39]Março!$G$18</f>
        <v>58</v>
      </c>
      <c r="P43" s="11">
        <f>[39]Março!$G$19</f>
        <v>69</v>
      </c>
      <c r="Q43" s="11">
        <f>[39]Março!$G$20</f>
        <v>62</v>
      </c>
      <c r="R43" s="11">
        <f>[39]Março!$G$21</f>
        <v>53</v>
      </c>
      <c r="S43" s="11">
        <f>[39]Março!$G$22</f>
        <v>62</v>
      </c>
      <c r="T43" s="11">
        <f>[39]Março!$G$23</f>
        <v>52</v>
      </c>
      <c r="U43" s="11">
        <f>[39]Março!$G$24</f>
        <v>61</v>
      </c>
      <c r="V43" s="11">
        <f>[39]Março!$G$25</f>
        <v>66</v>
      </c>
      <c r="W43" s="11">
        <f>[39]Março!$G$26</f>
        <v>56</v>
      </c>
      <c r="X43" s="11">
        <f>[39]Março!$G$27</f>
        <v>48</v>
      </c>
      <c r="Y43" s="11">
        <f>[39]Março!$G$28</f>
        <v>36</v>
      </c>
      <c r="Z43" s="11">
        <f>[39]Março!$G$29</f>
        <v>38</v>
      </c>
      <c r="AA43" s="11">
        <f>[39]Março!$G$30</f>
        <v>36</v>
      </c>
      <c r="AB43" s="11">
        <f>[39]Março!$G$31</f>
        <v>45</v>
      </c>
      <c r="AC43" s="11">
        <f>[39]Março!$G$32</f>
        <v>54</v>
      </c>
      <c r="AD43" s="11">
        <f>[39]Março!$G$33</f>
        <v>52</v>
      </c>
      <c r="AE43" s="11">
        <f>[39]Março!$G$34</f>
        <v>45</v>
      </c>
      <c r="AF43" s="11">
        <f>[39]Março!$G$35</f>
        <v>41</v>
      </c>
      <c r="AG43" s="15">
        <f t="shared" si="23"/>
        <v>36</v>
      </c>
      <c r="AH43" s="91">
        <f t="shared" si="24"/>
        <v>51.548387096774192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[40]Março!$G$5</f>
        <v>61</v>
      </c>
      <c r="C44" s="11">
        <f>[40]Março!$G$6</f>
        <v>55</v>
      </c>
      <c r="D44" s="11">
        <f>[40]Março!$G$7</f>
        <v>45</v>
      </c>
      <c r="E44" s="11">
        <f>[40]Março!$G$8</f>
        <v>46</v>
      </c>
      <c r="F44" s="11">
        <f>[40]Março!$G$9</f>
        <v>53</v>
      </c>
      <c r="G44" s="11">
        <f>[40]Março!$G$10</f>
        <v>51</v>
      </c>
      <c r="H44" s="11">
        <f>[40]Março!$G$11</f>
        <v>52</v>
      </c>
      <c r="I44" s="11">
        <f>[40]Março!$G$12</f>
        <v>47</v>
      </c>
      <c r="J44" s="11">
        <f>[40]Março!$G$13</f>
        <v>54</v>
      </c>
      <c r="K44" s="11">
        <f>[40]Março!$G$14</f>
        <v>53</v>
      </c>
      <c r="L44" s="11">
        <f>[40]Março!$G$15</f>
        <v>50</v>
      </c>
      <c r="M44" s="11">
        <f>[40]Março!$G$16</f>
        <v>48</v>
      </c>
      <c r="N44" s="11">
        <f>[40]Março!$G$17</f>
        <v>58</v>
      </c>
      <c r="O44" s="11">
        <f>[40]Março!$G$18</f>
        <v>59</v>
      </c>
      <c r="P44" s="11">
        <f>[40]Março!$G$19</f>
        <v>71</v>
      </c>
      <c r="Q44" s="11">
        <f>[40]Março!$G$20</f>
        <v>50</v>
      </c>
      <c r="R44" s="11">
        <f>[40]Março!$G$21</f>
        <v>53</v>
      </c>
      <c r="S44" s="11">
        <f>[40]Março!$G$22</f>
        <v>57</v>
      </c>
      <c r="T44" s="11">
        <f>[40]Março!$G$23</f>
        <v>54</v>
      </c>
      <c r="U44" s="11">
        <f>[40]Março!$G$24</f>
        <v>58</v>
      </c>
      <c r="V44" s="11">
        <f>[40]Março!$G$25</f>
        <v>71</v>
      </c>
      <c r="W44" s="11">
        <f>[40]Março!$G$26</f>
        <v>53</v>
      </c>
      <c r="X44" s="11">
        <f>[40]Março!$G$27</f>
        <v>48</v>
      </c>
      <c r="Y44" s="11">
        <f>[40]Março!$G$28</f>
        <v>32</v>
      </c>
      <c r="Z44" s="11">
        <f>[40]Março!$G$29</f>
        <v>34</v>
      </c>
      <c r="AA44" s="11">
        <f>[40]Março!$G$30</f>
        <v>32</v>
      </c>
      <c r="AB44" s="11">
        <f>[40]Março!$G$31</f>
        <v>37</v>
      </c>
      <c r="AC44" s="11">
        <f>[40]Março!$G$32</f>
        <v>58</v>
      </c>
      <c r="AD44" s="11">
        <f>[40]Março!$G$33</f>
        <v>50</v>
      </c>
      <c r="AE44" s="11">
        <f>[40]Março!$G$34</f>
        <v>41</v>
      </c>
      <c r="AF44" s="11">
        <f>[40]Março!$G$35</f>
        <v>47</v>
      </c>
      <c r="AG44" s="15">
        <f>MIN(B44:AF44)</f>
        <v>32</v>
      </c>
      <c r="AH44" s="91">
        <f t="shared" ref="AH44:AH45" si="25">AVERAGE(B44:AF44)</f>
        <v>50.903225806451616</v>
      </c>
    </row>
    <row r="45" spans="1:39" x14ac:dyDescent="0.2">
      <c r="A45" s="58" t="s">
        <v>162</v>
      </c>
      <c r="B45" s="11">
        <f>[41]Março!$G$5</f>
        <v>68</v>
      </c>
      <c r="C45" s="11">
        <f>[41]Março!$G$6</f>
        <v>66</v>
      </c>
      <c r="D45" s="11">
        <f>[41]Março!$G$7</f>
        <v>52</v>
      </c>
      <c r="E45" s="11">
        <f>[41]Março!$G$8</f>
        <v>57</v>
      </c>
      <c r="F45" s="11">
        <f>[41]Março!$G$9</f>
        <v>49</v>
      </c>
      <c r="G45" s="11">
        <f>[41]Março!$G$10</f>
        <v>49</v>
      </c>
      <c r="H45" s="11">
        <f>[41]Março!$G$11</f>
        <v>46</v>
      </c>
      <c r="I45" s="11">
        <f>[41]Março!$G$12</f>
        <v>53</v>
      </c>
      <c r="J45" s="11">
        <f>[41]Março!$G$13</f>
        <v>57</v>
      </c>
      <c r="K45" s="11">
        <f>[41]Março!$G$14</f>
        <v>60</v>
      </c>
      <c r="L45" s="11">
        <f>[41]Março!$G$15</f>
        <v>49</v>
      </c>
      <c r="M45" s="11">
        <f>[41]Março!$G$16</f>
        <v>50</v>
      </c>
      <c r="N45" s="11">
        <f>[41]Março!$G$17</f>
        <v>50</v>
      </c>
      <c r="O45" s="11">
        <f>[41]Março!$G$18</f>
        <v>56</v>
      </c>
      <c r="P45" s="11">
        <f>[41]Março!$G$19</f>
        <v>61</v>
      </c>
      <c r="Q45" s="11">
        <f>[41]Março!$G$20</f>
        <v>55</v>
      </c>
      <c r="R45" s="11">
        <f>[41]Março!$G$21</f>
        <v>52</v>
      </c>
      <c r="S45" s="11">
        <f>[41]Março!$G$22</f>
        <v>57</v>
      </c>
      <c r="T45" s="11">
        <f>[41]Março!$G$23</f>
        <v>48</v>
      </c>
      <c r="U45" s="11">
        <f>[41]Março!$G$24</f>
        <v>57</v>
      </c>
      <c r="V45" s="11">
        <f>[41]Março!$G$25</f>
        <v>71</v>
      </c>
      <c r="W45" s="11">
        <f>[41]Março!$G$26</f>
        <v>60</v>
      </c>
      <c r="X45" s="11">
        <f>[41]Março!$G$27</f>
        <v>47</v>
      </c>
      <c r="Y45" s="11">
        <f>[41]Março!$G$28</f>
        <v>45</v>
      </c>
      <c r="Z45" s="11">
        <f>[41]Março!$G$29</f>
        <v>40</v>
      </c>
      <c r="AA45" s="11">
        <f>[41]Março!$G$30</f>
        <v>44</v>
      </c>
      <c r="AB45" s="11">
        <f>[41]Março!$G$31</f>
        <v>48</v>
      </c>
      <c r="AC45" s="11">
        <f>[41]Março!$G$32</f>
        <v>51</v>
      </c>
      <c r="AD45" s="11">
        <f>[41]Março!$G$33</f>
        <v>47</v>
      </c>
      <c r="AE45" s="11">
        <f>[41]Março!$G$34</f>
        <v>45</v>
      </c>
      <c r="AF45" s="11">
        <f>[41]Março!$G$35</f>
        <v>34</v>
      </c>
      <c r="AG45" s="15">
        <f t="shared" ref="AG45" si="26">MIN(B45:AF45)</f>
        <v>34</v>
      </c>
      <c r="AH45" s="91">
        <f t="shared" si="25"/>
        <v>52.387096774193552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[42]Março!$G$5</f>
        <v>21</v>
      </c>
      <c r="C46" s="11">
        <f>[42]Março!$G$6</f>
        <v>21</v>
      </c>
      <c r="D46" s="11">
        <f>[42]Março!$G$7</f>
        <v>20</v>
      </c>
      <c r="E46" s="11">
        <f>[42]Março!$G$8</f>
        <v>38</v>
      </c>
      <c r="F46" s="11">
        <f>[42]Março!$G$9</f>
        <v>38</v>
      </c>
      <c r="G46" s="11">
        <f>[42]Março!$G$10</f>
        <v>47</v>
      </c>
      <c r="H46" s="11">
        <f>[42]Março!$G$11</f>
        <v>51</v>
      </c>
      <c r="I46" s="11">
        <f>[42]Março!$G$12</f>
        <v>46</v>
      </c>
      <c r="J46" s="11">
        <f>[42]Março!$G$13</f>
        <v>58</v>
      </c>
      <c r="K46" s="11">
        <f>[42]Março!$G$14</f>
        <v>59</v>
      </c>
      <c r="L46" s="11">
        <f>[42]Março!$G$15</f>
        <v>62</v>
      </c>
      <c r="M46" s="11">
        <f>[42]Março!$G$16</f>
        <v>64</v>
      </c>
      <c r="N46" s="11">
        <f>[42]Março!$G$17</f>
        <v>63</v>
      </c>
      <c r="O46" s="11">
        <f>[42]Março!$G$18</f>
        <v>63</v>
      </c>
      <c r="P46" s="11">
        <f>[42]Março!$G$19</f>
        <v>63</v>
      </c>
      <c r="Q46" s="11">
        <f>[42]Março!$G$20</f>
        <v>85</v>
      </c>
      <c r="R46" s="11">
        <f>[42]Março!$G$21</f>
        <v>86</v>
      </c>
      <c r="S46" s="11">
        <f>[42]Março!$G$22</f>
        <v>68</v>
      </c>
      <c r="T46" s="11">
        <f>[42]Março!$G$23</f>
        <v>73</v>
      </c>
      <c r="U46" s="11">
        <f>[42]Março!$G$24</f>
        <v>91</v>
      </c>
      <c r="V46" s="11">
        <f>[42]Março!$G$25</f>
        <v>59</v>
      </c>
      <c r="W46" s="11">
        <f>[42]Março!$G$26</f>
        <v>52</v>
      </c>
      <c r="X46" s="11">
        <f>[42]Março!$G$27</f>
        <v>45</v>
      </c>
      <c r="Y46" s="11">
        <f>[42]Março!$G$28</f>
        <v>43</v>
      </c>
      <c r="Z46" s="11">
        <f>[42]Março!$G$29</f>
        <v>47</v>
      </c>
      <c r="AA46" s="11">
        <f>[42]Março!$G$30</f>
        <v>39</v>
      </c>
      <c r="AB46" s="11">
        <f>[42]Março!$G$31</f>
        <v>35</v>
      </c>
      <c r="AC46" s="11">
        <f>[42]Março!$G$32</f>
        <v>47</v>
      </c>
      <c r="AD46" s="11">
        <f>[42]Março!$G$33</f>
        <v>43</v>
      </c>
      <c r="AE46" s="11">
        <f>[42]Março!$G$34</f>
        <v>44</v>
      </c>
      <c r="AF46" s="11">
        <f>[42]Março!$G$35</f>
        <v>50</v>
      </c>
      <c r="AG46" s="15">
        <f t="shared" ref="AG46:AG47" si="27">MIN(B46:AF46)</f>
        <v>20</v>
      </c>
      <c r="AH46" s="91">
        <f t="shared" ref="AH46" si="28">AVERAGE(B46:AF46)</f>
        <v>52.29032258064516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[43]Março!$G$5</f>
        <v>43</v>
      </c>
      <c r="C47" s="11">
        <f>[43]Março!$G$6</f>
        <v>31</v>
      </c>
      <c r="D47" s="11">
        <f>[43]Março!$G$7</f>
        <v>28</v>
      </c>
      <c r="E47" s="11">
        <f>[43]Março!$G$8</f>
        <v>42</v>
      </c>
      <c r="F47" s="11">
        <f>[43]Março!$G$9</f>
        <v>54</v>
      </c>
      <c r="G47" s="11">
        <f>[43]Março!$G$10</f>
        <v>53</v>
      </c>
      <c r="H47" s="11">
        <f>[43]Março!$G$11</f>
        <v>52</v>
      </c>
      <c r="I47" s="11">
        <f>[43]Março!$G$12</f>
        <v>53</v>
      </c>
      <c r="J47" s="11">
        <f>[43]Março!$G$13</f>
        <v>62</v>
      </c>
      <c r="K47" s="11">
        <f>[43]Março!$G$14</f>
        <v>51</v>
      </c>
      <c r="L47" s="11">
        <f>[43]Março!$G$15</f>
        <v>49</v>
      </c>
      <c r="M47" s="11">
        <f>[43]Março!$G$16</f>
        <v>53</v>
      </c>
      <c r="N47" s="11">
        <f>[43]Março!$G$17</f>
        <v>61</v>
      </c>
      <c r="O47" s="11">
        <f>[43]Março!$G$18</f>
        <v>58</v>
      </c>
      <c r="P47" s="11">
        <f>[43]Março!$G$19</f>
        <v>67</v>
      </c>
      <c r="Q47" s="11">
        <f>[43]Março!$G$20</f>
        <v>53</v>
      </c>
      <c r="R47" s="11">
        <f>[43]Março!$G$21</f>
        <v>67</v>
      </c>
      <c r="S47" s="11">
        <f>[43]Março!$G$22</f>
        <v>71</v>
      </c>
      <c r="T47" s="11">
        <f>[43]Março!$G$23</f>
        <v>66</v>
      </c>
      <c r="U47" s="11">
        <f>[43]Março!$G$24</f>
        <v>72</v>
      </c>
      <c r="V47" s="11">
        <f>[43]Março!$G$25</f>
        <v>61</v>
      </c>
      <c r="W47" s="11">
        <f>[43]Março!$G$26</f>
        <v>44</v>
      </c>
      <c r="X47" s="11">
        <f>[43]Março!$G$27</f>
        <v>39</v>
      </c>
      <c r="Y47" s="11">
        <f>[43]Março!$G$28</f>
        <v>31</v>
      </c>
      <c r="Z47" s="11">
        <f>[43]Março!$G$29</f>
        <v>31</v>
      </c>
      <c r="AA47" s="11">
        <f>[43]Março!$G$30</f>
        <v>33</v>
      </c>
      <c r="AB47" s="11">
        <f>[43]Março!$G$31</f>
        <v>33</v>
      </c>
      <c r="AC47" s="11">
        <f>[43]Março!$G$32</f>
        <v>39</v>
      </c>
      <c r="AD47" s="11">
        <f>[43]Março!$G$33</f>
        <v>41</v>
      </c>
      <c r="AE47" s="11">
        <f>[43]Março!$G$34</f>
        <v>34</v>
      </c>
      <c r="AF47" s="11">
        <f>[43]Março!$G$35</f>
        <v>34</v>
      </c>
      <c r="AG47" s="15">
        <f t="shared" si="27"/>
        <v>28</v>
      </c>
      <c r="AH47" s="91">
        <f>AVERAGE(B47:AF47)</f>
        <v>48.58064516129032</v>
      </c>
      <c r="AL47" t="s">
        <v>47</v>
      </c>
    </row>
    <row r="48" spans="1:39" x14ac:dyDescent="0.2">
      <c r="A48" s="58" t="s">
        <v>44</v>
      </c>
      <c r="B48" s="11">
        <f>[44]Março!$G$5</f>
        <v>54</v>
      </c>
      <c r="C48" s="11">
        <f>[44]Março!$G$6</f>
        <v>53</v>
      </c>
      <c r="D48" s="11">
        <f>[44]Março!$G$7</f>
        <v>52</v>
      </c>
      <c r="E48" s="11">
        <f>[44]Março!$G$8</f>
        <v>52</v>
      </c>
      <c r="F48" s="11">
        <f>[44]Março!$G$9</f>
        <v>53</v>
      </c>
      <c r="G48" s="11">
        <f>[44]Março!$G$10</f>
        <v>56</v>
      </c>
      <c r="H48" s="11">
        <f>[44]Março!$G$11</f>
        <v>49</v>
      </c>
      <c r="I48" s="11">
        <f>[44]Março!$G$12</f>
        <v>41</v>
      </c>
      <c r="J48" s="11">
        <f>[44]Março!$G$13</f>
        <v>52</v>
      </c>
      <c r="K48" s="11">
        <f>[44]Março!$G$14</f>
        <v>65</v>
      </c>
      <c r="L48" s="11">
        <f>[44]Março!$G$15</f>
        <v>40</v>
      </c>
      <c r="M48" s="11">
        <f>[44]Março!$G$16</f>
        <v>49</v>
      </c>
      <c r="N48" s="11">
        <f>[44]Março!$G$17</f>
        <v>49</v>
      </c>
      <c r="O48" s="11">
        <f>[44]Março!$G$18</f>
        <v>50</v>
      </c>
      <c r="P48" s="11">
        <f>[44]Março!$G$19</f>
        <v>44</v>
      </c>
      <c r="Q48" s="11">
        <f>[44]Março!$G$20</f>
        <v>34</v>
      </c>
      <c r="R48" s="11">
        <f>[44]Março!$G$21</f>
        <v>52</v>
      </c>
      <c r="S48" s="11">
        <f>[44]Março!$G$22</f>
        <v>44</v>
      </c>
      <c r="T48" s="11">
        <f>[44]Março!$G$23</f>
        <v>45</v>
      </c>
      <c r="U48" s="11">
        <f>[44]Março!$G$24</f>
        <v>52</v>
      </c>
      <c r="V48" s="11">
        <f>[44]Março!$G$25</f>
        <v>64</v>
      </c>
      <c r="W48" s="11">
        <f>[44]Março!$G$26</f>
        <v>59</v>
      </c>
      <c r="X48" s="11">
        <f>[44]Março!$G$27</f>
        <v>37</v>
      </c>
      <c r="Y48" s="11">
        <f>[44]Março!$G$28</f>
        <v>36</v>
      </c>
      <c r="Z48" s="11">
        <f>[44]Março!$G$29</f>
        <v>33</v>
      </c>
      <c r="AA48" s="11">
        <f>[44]Março!$G$30</f>
        <v>38</v>
      </c>
      <c r="AB48" s="11">
        <f>[44]Março!$G$31</f>
        <v>51</v>
      </c>
      <c r="AC48" s="11">
        <f>[44]Março!$G$32</f>
        <v>59</v>
      </c>
      <c r="AD48" s="11">
        <f>[44]Março!$G$33</f>
        <v>46</v>
      </c>
      <c r="AE48" s="11">
        <f>[44]Março!$G$34</f>
        <v>51</v>
      </c>
      <c r="AF48" s="11">
        <f>[44]Março!$G$35</f>
        <v>33</v>
      </c>
      <c r="AG48" s="15">
        <f>MIN(B48:AF48)</f>
        <v>33</v>
      </c>
      <c r="AH48" s="91">
        <f>AVERAGE(B48:AF48)</f>
        <v>48.161290322580648</v>
      </c>
      <c r="AI48" s="12" t="s">
        <v>47</v>
      </c>
      <c r="AJ48" t="s">
        <v>47</v>
      </c>
      <c r="AK48" t="s">
        <v>47</v>
      </c>
    </row>
    <row r="49" spans="1:38" x14ac:dyDescent="0.2">
      <c r="A49" s="58" t="s">
        <v>20</v>
      </c>
      <c r="B49" s="11">
        <f>[45]Março!$G$5</f>
        <v>64</v>
      </c>
      <c r="C49" s="11">
        <f>[45]Março!$G$6</f>
        <v>44</v>
      </c>
      <c r="D49" s="11">
        <f>[45]Março!$G$7</f>
        <v>44</v>
      </c>
      <c r="E49" s="11">
        <f>[45]Março!$G$8</f>
        <v>55</v>
      </c>
      <c r="F49" s="11">
        <f>[45]Março!$G$9</f>
        <v>42</v>
      </c>
      <c r="G49" s="11">
        <f>[45]Março!$G$10</f>
        <v>39</v>
      </c>
      <c r="H49" s="11">
        <f>[45]Março!$G$11</f>
        <v>38</v>
      </c>
      <c r="I49" s="11">
        <f>[45]Março!$G$12</f>
        <v>40</v>
      </c>
      <c r="J49" s="11">
        <f>[45]Março!$G$13</f>
        <v>36</v>
      </c>
      <c r="K49" s="11">
        <f>[45]Março!$G$14</f>
        <v>46</v>
      </c>
      <c r="L49" s="11">
        <f>[45]Março!$G$15</f>
        <v>48</v>
      </c>
      <c r="M49" s="11">
        <f>[45]Março!$G$16</f>
        <v>37</v>
      </c>
      <c r="N49" s="11">
        <f>[45]Março!$G$17</f>
        <v>41</v>
      </c>
      <c r="O49" s="11">
        <f>[45]Março!$G$18</f>
        <v>46</v>
      </c>
      <c r="P49" s="11">
        <f>[45]Março!$G$19</f>
        <v>47</v>
      </c>
      <c r="Q49" s="11">
        <f>[45]Março!$G$20</f>
        <v>49</v>
      </c>
      <c r="R49" s="11">
        <f>[45]Março!$G$21</f>
        <v>41</v>
      </c>
      <c r="S49" s="11">
        <f>[45]Março!$G$22</f>
        <v>44</v>
      </c>
      <c r="T49" s="11">
        <f>[45]Março!$G$23</f>
        <v>43</v>
      </c>
      <c r="U49" s="11">
        <f>[45]Março!$G$24</f>
        <v>50</v>
      </c>
      <c r="V49" s="11">
        <f>[45]Março!$G$25</f>
        <v>58</v>
      </c>
      <c r="W49" s="11">
        <f>[45]Março!$G$26</f>
        <v>46</v>
      </c>
      <c r="X49" s="11">
        <f>[45]Março!$G$27</f>
        <v>36</v>
      </c>
      <c r="Y49" s="11">
        <f>[45]Março!$G$28</f>
        <v>32</v>
      </c>
      <c r="Z49" s="11">
        <f>[45]Março!$G$29</f>
        <v>33</v>
      </c>
      <c r="AA49" s="11">
        <f>[45]Março!$G$30</f>
        <v>33</v>
      </c>
      <c r="AB49" s="11">
        <f>[45]Março!$G$31</f>
        <v>36</v>
      </c>
      <c r="AC49" s="11">
        <f>[45]Março!$G$32</f>
        <v>39</v>
      </c>
      <c r="AD49" s="11">
        <f>[45]Março!$G$33</f>
        <v>36</v>
      </c>
      <c r="AE49" s="11">
        <f>[45]Março!$G$34</f>
        <v>35</v>
      </c>
      <c r="AF49" s="11">
        <f>[45]Março!$G$35</f>
        <v>29</v>
      </c>
      <c r="AG49" s="15">
        <f>MIN(B49:AF49)</f>
        <v>29</v>
      </c>
      <c r="AH49" s="91">
        <f>AVERAGE(B49:AF49)</f>
        <v>42.161290322580648</v>
      </c>
      <c r="AJ49" t="s">
        <v>47</v>
      </c>
      <c r="AL49" t="s">
        <v>47</v>
      </c>
    </row>
    <row r="50" spans="1:38" s="5" customFormat="1" ht="17.100000000000001" customHeight="1" x14ac:dyDescent="0.2">
      <c r="A50" s="107" t="s">
        <v>228</v>
      </c>
      <c r="B50" s="13">
        <f t="shared" ref="B50:AG50" si="29">MIN(B5:B49)</f>
        <v>21</v>
      </c>
      <c r="C50" s="13">
        <f t="shared" si="29"/>
        <v>21</v>
      </c>
      <c r="D50" s="13">
        <f t="shared" si="29"/>
        <v>18</v>
      </c>
      <c r="E50" s="13">
        <f t="shared" si="29"/>
        <v>30</v>
      </c>
      <c r="F50" s="13">
        <f t="shared" si="29"/>
        <v>34</v>
      </c>
      <c r="G50" s="13">
        <f t="shared" si="29"/>
        <v>32</v>
      </c>
      <c r="H50" s="13">
        <f t="shared" si="29"/>
        <v>38</v>
      </c>
      <c r="I50" s="13">
        <f t="shared" si="29"/>
        <v>35</v>
      </c>
      <c r="J50" s="13">
        <f t="shared" si="29"/>
        <v>36</v>
      </c>
      <c r="K50" s="13">
        <f t="shared" si="29"/>
        <v>42</v>
      </c>
      <c r="L50" s="13">
        <f t="shared" si="29"/>
        <v>38</v>
      </c>
      <c r="M50" s="13">
        <f t="shared" si="29"/>
        <v>33</v>
      </c>
      <c r="N50" s="13">
        <f t="shared" si="29"/>
        <v>40</v>
      </c>
      <c r="O50" s="13">
        <f t="shared" si="29"/>
        <v>42</v>
      </c>
      <c r="P50" s="13">
        <f t="shared" si="29"/>
        <v>44</v>
      </c>
      <c r="Q50" s="13">
        <f t="shared" si="29"/>
        <v>34</v>
      </c>
      <c r="R50" s="13">
        <f t="shared" si="29"/>
        <v>41</v>
      </c>
      <c r="S50" s="13">
        <f t="shared" si="29"/>
        <v>44</v>
      </c>
      <c r="T50" s="13">
        <f t="shared" si="29"/>
        <v>43</v>
      </c>
      <c r="U50" s="13">
        <f t="shared" si="29"/>
        <v>45</v>
      </c>
      <c r="V50" s="13">
        <f t="shared" si="29"/>
        <v>49</v>
      </c>
      <c r="W50" s="13">
        <f t="shared" si="29"/>
        <v>42</v>
      </c>
      <c r="X50" s="13">
        <f t="shared" si="29"/>
        <v>35</v>
      </c>
      <c r="Y50" s="13">
        <f t="shared" si="29"/>
        <v>29</v>
      </c>
      <c r="Z50" s="13">
        <f t="shared" si="29"/>
        <v>28</v>
      </c>
      <c r="AA50" s="13">
        <f t="shared" si="29"/>
        <v>30</v>
      </c>
      <c r="AB50" s="13">
        <f t="shared" si="29"/>
        <v>27</v>
      </c>
      <c r="AC50" s="13">
        <f t="shared" si="29"/>
        <v>37</v>
      </c>
      <c r="AD50" s="13">
        <f t="shared" si="29"/>
        <v>36</v>
      </c>
      <c r="AE50" s="13">
        <f t="shared" si="29"/>
        <v>26</v>
      </c>
      <c r="AF50" s="13">
        <f t="shared" ref="AF50" si="30">MIN(AF5:AF49)</f>
        <v>27</v>
      </c>
      <c r="AG50" s="15">
        <f t="shared" si="29"/>
        <v>18</v>
      </c>
      <c r="AH50" s="91">
        <f>AVERAGE(AH5:AH49)</f>
        <v>50.658167907361452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61"/>
      <c r="AG51" s="52"/>
      <c r="AH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112"/>
      <c r="AG52" s="52"/>
      <c r="AH52" s="51"/>
      <c r="AJ52" s="12" t="s">
        <v>47</v>
      </c>
      <c r="AL52" t="s">
        <v>47</v>
      </c>
    </row>
    <row r="53" spans="1:38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5"/>
      <c r="AG54" s="52"/>
      <c r="AH54" s="92"/>
    </row>
    <row r="55" spans="1:38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5"/>
      <c r="AG55" s="52"/>
      <c r="AH55" s="54"/>
      <c r="AL55" t="s">
        <v>47</v>
      </c>
    </row>
    <row r="56" spans="1:38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3"/>
    </row>
    <row r="58" spans="1:38" x14ac:dyDescent="0.2">
      <c r="AG58" s="7"/>
    </row>
    <row r="63" spans="1:38" x14ac:dyDescent="0.2">
      <c r="P63" s="2" t="s">
        <v>47</v>
      </c>
      <c r="AE63" s="2" t="s">
        <v>47</v>
      </c>
      <c r="AI63" t="s">
        <v>47</v>
      </c>
    </row>
    <row r="64" spans="1:38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6"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52" sqref="AK5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58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53"/>
    </row>
    <row r="2" spans="1:34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4"/>
    </row>
    <row r="3" spans="1:34" s="5" customFormat="1" ht="20.100000000000001" customHeight="1" x14ac:dyDescent="0.2">
      <c r="A3" s="148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56">
        <v>30</v>
      </c>
      <c r="AF3" s="154">
        <v>31</v>
      </c>
      <c r="AG3" s="46" t="s">
        <v>37</v>
      </c>
      <c r="AH3" s="60" t="s">
        <v>36</v>
      </c>
    </row>
    <row r="4" spans="1:34" s="5" customFormat="1" ht="20.100000000000001" customHeight="1" x14ac:dyDescent="0.2">
      <c r="A4" s="14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5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4">
        <f>[1]Março!$H$5</f>
        <v>13.32</v>
      </c>
      <c r="C5" s="124">
        <f>[1]Março!$H$6</f>
        <v>7.9200000000000008</v>
      </c>
      <c r="D5" s="124">
        <f>[1]Março!$H$7</f>
        <v>9.7200000000000006</v>
      </c>
      <c r="E5" s="124">
        <f>[1]Março!$H$8</f>
        <v>12.96</v>
      </c>
      <c r="F5" s="124">
        <f>[1]Março!$H$9</f>
        <v>9.7200000000000006</v>
      </c>
      <c r="G5" s="124">
        <f>[1]Março!$H$10</f>
        <v>12.24</v>
      </c>
      <c r="H5" s="124">
        <f>[1]Março!$H$11</f>
        <v>10.44</v>
      </c>
      <c r="I5" s="124">
        <f>[1]Março!$H$12</f>
        <v>21.6</v>
      </c>
      <c r="J5" s="124">
        <f>[1]Março!$H$13</f>
        <v>12.96</v>
      </c>
      <c r="K5" s="124">
        <f>[1]Março!$H$14</f>
        <v>7.5600000000000005</v>
      </c>
      <c r="L5" s="124">
        <f>[1]Março!$H$15</f>
        <v>11.16</v>
      </c>
      <c r="M5" s="124">
        <f>[1]Março!$H$16</f>
        <v>7.9200000000000008</v>
      </c>
      <c r="N5" s="124">
        <f>[1]Março!$H$17</f>
        <v>14.76</v>
      </c>
      <c r="O5" s="124">
        <f>[1]Março!$H$18</f>
        <v>15.120000000000001</v>
      </c>
      <c r="P5" s="124">
        <f>[1]Março!$H$19</f>
        <v>8.2799999999999994</v>
      </c>
      <c r="Q5" s="124">
        <f>[1]Março!$H$20</f>
        <v>7.9200000000000008</v>
      </c>
      <c r="R5" s="124">
        <f>[1]Março!$H$21</f>
        <v>11.520000000000001</v>
      </c>
      <c r="S5" s="124">
        <f>[1]Março!$H$22</f>
        <v>16.2</v>
      </c>
      <c r="T5" s="124">
        <f>[1]Março!$H$23</f>
        <v>9</v>
      </c>
      <c r="U5" s="124">
        <f>[1]Março!$H$24</f>
        <v>20.52</v>
      </c>
      <c r="V5" s="124">
        <f>[1]Março!$H$25</f>
        <v>7.5600000000000005</v>
      </c>
      <c r="W5" s="124">
        <f>[1]Março!$H$26</f>
        <v>8.64</v>
      </c>
      <c r="X5" s="124">
        <f>[1]Março!$H$27</f>
        <v>8.64</v>
      </c>
      <c r="Y5" s="124">
        <f>[1]Março!$H$28</f>
        <v>9.7200000000000006</v>
      </c>
      <c r="Z5" s="124">
        <f>[1]Março!$H$29</f>
        <v>8.2799999999999994</v>
      </c>
      <c r="AA5" s="124">
        <f>[1]Março!$H$30</f>
        <v>10.08</v>
      </c>
      <c r="AB5" s="124">
        <f>[1]Março!$H$31</f>
        <v>10.44</v>
      </c>
      <c r="AC5" s="124">
        <f>[1]Março!$H$32</f>
        <v>11.879999999999999</v>
      </c>
      <c r="AD5" s="124">
        <f>[1]Março!$H$33</f>
        <v>12.24</v>
      </c>
      <c r="AE5" s="124">
        <f>[1]Março!$H$34</f>
        <v>6.84</v>
      </c>
      <c r="AF5" s="124">
        <f>[1]Março!$H$35</f>
        <v>9.7200000000000006</v>
      </c>
      <c r="AG5" s="15">
        <f t="shared" ref="AG5:AG6" si="1">MAX(B5:AF5)</f>
        <v>21.6</v>
      </c>
      <c r="AH5" s="121">
        <f t="shared" ref="AH5:AH6" si="2">AVERAGE(B5:AF5)</f>
        <v>11.125161290322579</v>
      </c>
    </row>
    <row r="6" spans="1:34" x14ac:dyDescent="0.2">
      <c r="A6" s="58" t="s">
        <v>0</v>
      </c>
      <c r="B6" s="11">
        <f>[2]Março!$H$5</f>
        <v>9.7200000000000006</v>
      </c>
      <c r="C6" s="11">
        <f>[2]Março!$H$6</f>
        <v>10.44</v>
      </c>
      <c r="D6" s="11">
        <f>[2]Março!$H$7</f>
        <v>10.08</v>
      </c>
      <c r="E6" s="11">
        <f>[2]Março!$H$8</f>
        <v>17.28</v>
      </c>
      <c r="F6" s="11">
        <f>[2]Março!$H$9</f>
        <v>12.24</v>
      </c>
      <c r="G6" s="11">
        <f>[2]Março!$H$10</f>
        <v>12.96</v>
      </c>
      <c r="H6" s="11">
        <f>[2]Março!$H$11</f>
        <v>16.559999999999999</v>
      </c>
      <c r="I6" s="11">
        <f>[2]Março!$H$12</f>
        <v>20.52</v>
      </c>
      <c r="J6" s="11">
        <f>[2]Março!$H$13</f>
        <v>13.68</v>
      </c>
      <c r="K6" s="11">
        <f>[2]Março!$H$14</f>
        <v>9.7200000000000006</v>
      </c>
      <c r="L6" s="11">
        <f>[2]Março!$H$15</f>
        <v>24.48</v>
      </c>
      <c r="M6" s="11">
        <f>[2]Março!$H$16</f>
        <v>13.32</v>
      </c>
      <c r="N6" s="11">
        <f>[2]Março!$H$17</f>
        <v>12.96</v>
      </c>
      <c r="O6" s="11">
        <f>[2]Março!$H$18</f>
        <v>10.8</v>
      </c>
      <c r="P6" s="11">
        <f>[2]Março!$H$19</f>
        <v>14.76</v>
      </c>
      <c r="Q6" s="11">
        <f>[2]Março!$H$20</f>
        <v>9.3600000000000012</v>
      </c>
      <c r="R6" s="11">
        <f>[2]Março!$H$21</f>
        <v>12.24</v>
      </c>
      <c r="S6" s="11">
        <f>[2]Março!$H$22</f>
        <v>24.48</v>
      </c>
      <c r="T6" s="11">
        <f>[2]Março!$H$23</f>
        <v>10.44</v>
      </c>
      <c r="U6" s="11">
        <f>[2]Março!$H$24</f>
        <v>7.2</v>
      </c>
      <c r="V6" s="11">
        <f>[2]Março!$H$25</f>
        <v>5.7600000000000007</v>
      </c>
      <c r="W6" s="11">
        <f>[2]Março!$H$26</f>
        <v>12.24</v>
      </c>
      <c r="X6" s="11">
        <f>[2]Março!$H$27</f>
        <v>12.96</v>
      </c>
      <c r="Y6" s="11">
        <f>[2]Março!$H$28</f>
        <v>7.5600000000000005</v>
      </c>
      <c r="Z6" s="11">
        <f>[2]Março!$H$29</f>
        <v>7.5600000000000005</v>
      </c>
      <c r="AA6" s="11">
        <f>[2]Março!$H$30</f>
        <v>7.2</v>
      </c>
      <c r="AB6" s="11">
        <f>[2]Março!$H$31</f>
        <v>8.64</v>
      </c>
      <c r="AC6" s="11">
        <f>[2]Março!$H$32</f>
        <v>20.52</v>
      </c>
      <c r="AD6" s="11">
        <f>[2]Março!$H$33</f>
        <v>20.88</v>
      </c>
      <c r="AE6" s="11">
        <f>[2]Março!$H$34</f>
        <v>13.68</v>
      </c>
      <c r="AF6" s="11">
        <f>[2]Março!$H$35</f>
        <v>12.96</v>
      </c>
      <c r="AG6" s="15">
        <f t="shared" si="1"/>
        <v>24.48</v>
      </c>
      <c r="AH6" s="121">
        <f t="shared" si="2"/>
        <v>13.006451612903223</v>
      </c>
    </row>
    <row r="7" spans="1:34" x14ac:dyDescent="0.2">
      <c r="A7" s="58" t="s">
        <v>104</v>
      </c>
      <c r="B7" s="11">
        <f>[3]Março!$H$5</f>
        <v>10.08</v>
      </c>
      <c r="C7" s="11">
        <f>[3]Março!$H$6</f>
        <v>10.8</v>
      </c>
      <c r="D7" s="11">
        <f>[3]Março!$H$7</f>
        <v>18</v>
      </c>
      <c r="E7" s="11">
        <f>[3]Março!$H$8</f>
        <v>17.64</v>
      </c>
      <c r="F7" s="11">
        <f>[3]Março!$H$9</f>
        <v>12.6</v>
      </c>
      <c r="G7" s="11">
        <f>[3]Março!$H$10</f>
        <v>15.840000000000002</v>
      </c>
      <c r="H7" s="11">
        <f>[3]Março!$H$11</f>
        <v>18.36</v>
      </c>
      <c r="I7" s="11">
        <f>[3]Março!$H$12</f>
        <v>16.559999999999999</v>
      </c>
      <c r="J7" s="11">
        <f>[3]Março!$H$13</f>
        <v>19.8</v>
      </c>
      <c r="K7" s="11">
        <f>[3]Março!$H$14</f>
        <v>11.16</v>
      </c>
      <c r="L7" s="11">
        <f>[3]Março!$H$15</f>
        <v>18</v>
      </c>
      <c r="M7" s="11">
        <f>[3]Março!$H$16</f>
        <v>16.559999999999999</v>
      </c>
      <c r="N7" s="11">
        <f>[3]Março!$H$17</f>
        <v>21.240000000000002</v>
      </c>
      <c r="O7" s="11">
        <f>[3]Março!$H$18</f>
        <v>18</v>
      </c>
      <c r="P7" s="11">
        <f>[3]Março!$H$19</f>
        <v>9</v>
      </c>
      <c r="Q7" s="11">
        <f>[3]Março!$H$20</f>
        <v>7.9200000000000008</v>
      </c>
      <c r="R7" s="11">
        <f>[3]Março!$H$21</f>
        <v>16.559999999999999</v>
      </c>
      <c r="S7" s="11">
        <f>[3]Março!$H$22</f>
        <v>15.120000000000001</v>
      </c>
      <c r="T7" s="11">
        <f>[3]Março!$H$23</f>
        <v>28.44</v>
      </c>
      <c r="U7" s="11">
        <f>[3]Março!$H$24</f>
        <v>25.56</v>
      </c>
      <c r="V7" s="11">
        <f>[3]Março!$H$25</f>
        <v>10.08</v>
      </c>
      <c r="W7" s="11">
        <f>[3]Março!$H$26</f>
        <v>15.120000000000001</v>
      </c>
      <c r="X7" s="11">
        <f>[3]Março!$H$27</f>
        <v>9.7200000000000006</v>
      </c>
      <c r="Y7" s="11">
        <f>[3]Março!$H$28</f>
        <v>10.8</v>
      </c>
      <c r="Z7" s="11">
        <f>[3]Março!$H$29</f>
        <v>10.8</v>
      </c>
      <c r="AA7" s="11">
        <f>[3]Março!$H$30</f>
        <v>10.8</v>
      </c>
      <c r="AB7" s="11">
        <f>[3]Março!$H$31</f>
        <v>11.520000000000001</v>
      </c>
      <c r="AC7" s="11">
        <f>[3]Março!$H$32</f>
        <v>18.36</v>
      </c>
      <c r="AD7" s="11">
        <f>[3]Março!$H$33</f>
        <v>20.52</v>
      </c>
      <c r="AE7" s="11">
        <f>[3]Março!$H$34</f>
        <v>15.48</v>
      </c>
      <c r="AF7" s="11">
        <f>[3]Março!$H$35</f>
        <v>14.04</v>
      </c>
      <c r="AG7" s="15">
        <f t="shared" ref="AG7" si="3">MAX(B7:AF7)</f>
        <v>28.44</v>
      </c>
      <c r="AH7" s="121">
        <f t="shared" ref="AH7" si="4">AVERAGE(B7:AF7)</f>
        <v>15.305806451612906</v>
      </c>
    </row>
    <row r="8" spans="1:34" x14ac:dyDescent="0.2">
      <c r="A8" s="58" t="s">
        <v>1</v>
      </c>
      <c r="B8" s="11">
        <f>[4]Março!$H$5</f>
        <v>6.84</v>
      </c>
      <c r="C8" s="11">
        <f>[4]Março!$H$6</f>
        <v>13.32</v>
      </c>
      <c r="D8" s="11">
        <f>[4]Março!$H$7</f>
        <v>5.4</v>
      </c>
      <c r="E8" s="11">
        <f>[4]Março!$H$8</f>
        <v>14.4</v>
      </c>
      <c r="F8" s="11">
        <f>[4]Março!$H$9</f>
        <v>15.48</v>
      </c>
      <c r="G8" s="11">
        <f>[4]Março!$H$10</f>
        <v>12.96</v>
      </c>
      <c r="H8" s="11">
        <f>[4]Março!$H$11</f>
        <v>15.840000000000002</v>
      </c>
      <c r="I8" s="11">
        <f>[4]Março!$H$12</f>
        <v>15.48</v>
      </c>
      <c r="J8" s="11">
        <f>[4]Março!$H$13</f>
        <v>11.16</v>
      </c>
      <c r="K8" s="11">
        <f>[4]Março!$H$14</f>
        <v>8.2799999999999994</v>
      </c>
      <c r="L8" s="11">
        <f>[4]Março!$H$15</f>
        <v>15.120000000000001</v>
      </c>
      <c r="M8" s="11">
        <f>[4]Março!$H$16</f>
        <v>10.44</v>
      </c>
      <c r="N8" s="11">
        <f>[4]Março!$H$17</f>
        <v>10.44</v>
      </c>
      <c r="O8" s="11">
        <f>[4]Março!$H$18</f>
        <v>8.64</v>
      </c>
      <c r="P8" s="11">
        <f>[4]Março!$H$19</f>
        <v>1.4400000000000002</v>
      </c>
      <c r="Q8" s="11">
        <f>[4]Março!$H$20</f>
        <v>5.04</v>
      </c>
      <c r="R8" s="11">
        <f>[4]Março!$H$21</f>
        <v>8.2799999999999994</v>
      </c>
      <c r="S8" s="11">
        <f>[4]Março!$H$22</f>
        <v>10.8</v>
      </c>
      <c r="T8" s="11">
        <f>[4]Março!$H$23</f>
        <v>3.24</v>
      </c>
      <c r="U8" s="11">
        <f>[4]Março!$H$24</f>
        <v>7.9200000000000008</v>
      </c>
      <c r="V8" s="11">
        <f>[4]Março!$H$25</f>
        <v>4.6800000000000006</v>
      </c>
      <c r="W8" s="11">
        <f>[4]Março!$H$26</f>
        <v>0.72000000000000008</v>
      </c>
      <c r="X8" s="11">
        <f>[4]Março!$H$27</f>
        <v>2.8800000000000003</v>
      </c>
      <c r="Y8" s="11">
        <f>[4]Março!$H$28</f>
        <v>6.12</v>
      </c>
      <c r="Z8" s="11">
        <f>[4]Março!$H$29</f>
        <v>2.16</v>
      </c>
      <c r="AA8" s="11">
        <f>[4]Março!$H$30</f>
        <v>7.5600000000000005</v>
      </c>
      <c r="AB8" s="11">
        <f>[4]Março!$H$31</f>
        <v>4.32</v>
      </c>
      <c r="AC8" s="11">
        <f>[4]Março!$H$32</f>
        <v>11.16</v>
      </c>
      <c r="AD8" s="11">
        <f>[4]Março!$H$33</f>
        <v>9.3600000000000012</v>
      </c>
      <c r="AE8" s="11">
        <f>[4]Março!$H$34</f>
        <v>6.12</v>
      </c>
      <c r="AF8" s="11">
        <f>[4]Março!$H$35</f>
        <v>11.16</v>
      </c>
      <c r="AG8" s="15">
        <f t="shared" ref="AG8:AG9" si="5">MAX(B8:AF8)</f>
        <v>15.840000000000002</v>
      </c>
      <c r="AH8" s="121">
        <f t="shared" ref="AH8:AH9" si="6">AVERAGE(B8:AF8)</f>
        <v>8.6051612903225827</v>
      </c>
    </row>
    <row r="9" spans="1:34" x14ac:dyDescent="0.2">
      <c r="A9" s="58" t="s">
        <v>167</v>
      </c>
      <c r="B9" s="11">
        <f>[5]Março!$H$5</f>
        <v>16.2</v>
      </c>
      <c r="C9" s="11">
        <f>[5]Março!$H$6</f>
        <v>13.68</v>
      </c>
      <c r="D9" s="11">
        <f>[5]Março!$H$7</f>
        <v>18</v>
      </c>
      <c r="E9" s="11">
        <f>[5]Março!$H$8</f>
        <v>23.759999999999998</v>
      </c>
      <c r="F9" s="11">
        <f>[5]Março!$H$9</f>
        <v>16.920000000000002</v>
      </c>
      <c r="G9" s="11">
        <f>[5]Março!$H$10</f>
        <v>16.559999999999999</v>
      </c>
      <c r="H9" s="11">
        <f>[5]Março!$H$11</f>
        <v>20.16</v>
      </c>
      <c r="I9" s="11">
        <f>[5]Março!$H$12</f>
        <v>24.12</v>
      </c>
      <c r="J9" s="11">
        <f>[5]Março!$H$13</f>
        <v>23.040000000000003</v>
      </c>
      <c r="K9" s="11">
        <f>[5]Março!$H$14</f>
        <v>14.4</v>
      </c>
      <c r="L9" s="11">
        <f>[5]Março!$H$15</f>
        <v>14.04</v>
      </c>
      <c r="M9" s="11">
        <f>[5]Março!$H$16</f>
        <v>20.88</v>
      </c>
      <c r="N9" s="11">
        <f>[5]Março!$H$17</f>
        <v>18</v>
      </c>
      <c r="O9" s="11">
        <f>[5]Março!$H$18</f>
        <v>13.68</v>
      </c>
      <c r="P9" s="11">
        <f>[5]Março!$H$19</f>
        <v>18.36</v>
      </c>
      <c r="Q9" s="11">
        <f>[5]Março!$H$20</f>
        <v>14.04</v>
      </c>
      <c r="R9" s="11">
        <f>[5]Março!$H$21</f>
        <v>23.759999999999998</v>
      </c>
      <c r="S9" s="11">
        <f>[5]Março!$H$22</f>
        <v>25.92</v>
      </c>
      <c r="T9" s="11">
        <f>[5]Março!$H$23</f>
        <v>17.64</v>
      </c>
      <c r="U9" s="11">
        <f>[5]Março!$H$24</f>
        <v>25.2</v>
      </c>
      <c r="V9" s="11">
        <f>[5]Março!$H$25</f>
        <v>13.32</v>
      </c>
      <c r="W9" s="11">
        <f>[5]Março!$H$26</f>
        <v>18.36</v>
      </c>
      <c r="X9" s="11">
        <f>[5]Março!$H$27</f>
        <v>15.840000000000002</v>
      </c>
      <c r="Y9" s="11">
        <f>[5]Março!$H$28</f>
        <v>12.24</v>
      </c>
      <c r="Z9" s="11">
        <f>[5]Março!$H$29</f>
        <v>12.24</v>
      </c>
      <c r="AA9" s="11">
        <f>[5]Março!$H$30</f>
        <v>13.32</v>
      </c>
      <c r="AB9" s="11">
        <f>[5]Março!$H$31</f>
        <v>17.64</v>
      </c>
      <c r="AC9" s="11">
        <f>[5]Março!$H$32</f>
        <v>20.88</v>
      </c>
      <c r="AD9" s="11">
        <f>[5]Março!$H$33</f>
        <v>24.12</v>
      </c>
      <c r="AE9" s="11">
        <f>[5]Março!$H$34</f>
        <v>21.240000000000002</v>
      </c>
      <c r="AF9" s="11">
        <f>[5]Março!$H$35</f>
        <v>14.04</v>
      </c>
      <c r="AG9" s="15">
        <f t="shared" si="5"/>
        <v>25.92</v>
      </c>
      <c r="AH9" s="121">
        <f t="shared" si="6"/>
        <v>18.116129032258062</v>
      </c>
    </row>
    <row r="10" spans="1:34" x14ac:dyDescent="0.2">
      <c r="A10" s="58" t="s">
        <v>111</v>
      </c>
      <c r="B10" s="11" t="str">
        <f>[6]Março!$H$5</f>
        <v>*</v>
      </c>
      <c r="C10" s="11" t="str">
        <f>[6]Março!$H$6</f>
        <v>*</v>
      </c>
      <c r="D10" s="11" t="str">
        <f>[6]Março!$H$7</f>
        <v>*</v>
      </c>
      <c r="E10" s="11" t="str">
        <f>[6]Março!$H$8</f>
        <v>*</v>
      </c>
      <c r="F10" s="11" t="str">
        <f>[6]Março!$H$9</f>
        <v>*</v>
      </c>
      <c r="G10" s="11" t="str">
        <f>[6]Março!$H$10</f>
        <v>*</v>
      </c>
      <c r="H10" s="11" t="str">
        <f>[6]Março!$H$11</f>
        <v>*</v>
      </c>
      <c r="I10" s="11" t="str">
        <f>[6]Março!$H$12</f>
        <v>*</v>
      </c>
      <c r="J10" s="11" t="str">
        <f>[6]Março!$H$13</f>
        <v>*</v>
      </c>
      <c r="K10" s="11" t="str">
        <f>[6]Março!$H$14</f>
        <v>*</v>
      </c>
      <c r="L10" s="11" t="str">
        <f>[6]Março!$H$15</f>
        <v>*</v>
      </c>
      <c r="M10" s="11" t="str">
        <f>[6]Março!$H$16</f>
        <v>*</v>
      </c>
      <c r="N10" s="11" t="str">
        <f>[6]Março!$H$17</f>
        <v>*</v>
      </c>
      <c r="O10" s="11" t="str">
        <f>[6]Março!$H$18</f>
        <v>*</v>
      </c>
      <c r="P10" s="11" t="str">
        <f>[6]Março!$H$19</f>
        <v>*</v>
      </c>
      <c r="Q10" s="11" t="str">
        <f>[6]Março!$H$20</f>
        <v>*</v>
      </c>
      <c r="R10" s="11" t="str">
        <f>[6]Março!$H$21</f>
        <v>*</v>
      </c>
      <c r="S10" s="11" t="str">
        <f>[6]Março!$H$22</f>
        <v>*</v>
      </c>
      <c r="T10" s="11" t="str">
        <f>[6]Março!$H$23</f>
        <v>*</v>
      </c>
      <c r="U10" s="11" t="str">
        <f>[6]Março!$H$24</f>
        <v>*</v>
      </c>
      <c r="V10" s="11" t="str">
        <f>[6]Março!$H$25</f>
        <v>*</v>
      </c>
      <c r="W10" s="11" t="str">
        <f>[6]Março!$H$26</f>
        <v>*</v>
      </c>
      <c r="X10" s="11" t="str">
        <f>[6]Março!$H$27</f>
        <v>*</v>
      </c>
      <c r="Y10" s="11" t="str">
        <f>[6]Março!$H$28</f>
        <v>*</v>
      </c>
      <c r="Z10" s="11" t="str">
        <f>[6]Março!$H$29</f>
        <v>*</v>
      </c>
      <c r="AA10" s="11" t="str">
        <f>[6]Março!$H$30</f>
        <v>*</v>
      </c>
      <c r="AB10" s="11" t="str">
        <f>[6]Março!$H$31</f>
        <v>*</v>
      </c>
      <c r="AC10" s="11" t="str">
        <f>[6]Março!$H$32</f>
        <v>*</v>
      </c>
      <c r="AD10" s="11" t="str">
        <f>[6]Março!$H$33</f>
        <v>*</v>
      </c>
      <c r="AE10" s="11" t="str">
        <f>[6]Março!$H$34</f>
        <v>*</v>
      </c>
      <c r="AF10" s="11" t="str">
        <f>[6]Março!$H$35</f>
        <v>*</v>
      </c>
      <c r="AG10" s="15" t="s">
        <v>226</v>
      </c>
      <c r="AH10" s="111" t="s">
        <v>226</v>
      </c>
    </row>
    <row r="11" spans="1:34" x14ac:dyDescent="0.2">
      <c r="A11" s="58" t="s">
        <v>64</v>
      </c>
      <c r="B11" s="11">
        <f>[7]Março!$H$5</f>
        <v>13.68</v>
      </c>
      <c r="C11" s="11">
        <f>[7]Março!$H$6</f>
        <v>15.840000000000002</v>
      </c>
      <c r="D11" s="11">
        <f>[7]Março!$H$7</f>
        <v>15.840000000000002</v>
      </c>
      <c r="E11" s="11">
        <f>[7]Março!$H$8</f>
        <v>17.28</v>
      </c>
      <c r="F11" s="11">
        <f>[7]Março!$H$9</f>
        <v>19.079999999999998</v>
      </c>
      <c r="G11" s="11">
        <f>[7]Março!$H$10</f>
        <v>12.6</v>
      </c>
      <c r="H11" s="11">
        <f>[7]Março!$H$11</f>
        <v>14.76</v>
      </c>
      <c r="I11" s="11">
        <f>[7]Março!$H$12</f>
        <v>19.079999999999998</v>
      </c>
      <c r="J11" s="11">
        <f>[7]Março!$H$13</f>
        <v>15.48</v>
      </c>
      <c r="K11" s="11">
        <f>[7]Março!$H$14</f>
        <v>18</v>
      </c>
      <c r="L11" s="11">
        <f>[7]Março!$H$15</f>
        <v>23.759999999999998</v>
      </c>
      <c r="M11" s="11">
        <f>[7]Março!$H$16</f>
        <v>20.52</v>
      </c>
      <c r="N11" s="11">
        <f>[7]Março!$H$17</f>
        <v>16.559999999999999</v>
      </c>
      <c r="O11" s="11">
        <f>[7]Março!$H$18</f>
        <v>19.440000000000001</v>
      </c>
      <c r="P11" s="11">
        <f>[7]Março!$H$19</f>
        <v>12.24</v>
      </c>
      <c r="Q11" s="11">
        <f>[7]Março!$H$20</f>
        <v>9</v>
      </c>
      <c r="R11" s="11">
        <f>[7]Março!$H$21</f>
        <v>16.559999999999999</v>
      </c>
      <c r="S11" s="11">
        <f>[7]Março!$H$22</f>
        <v>16.559999999999999</v>
      </c>
      <c r="T11" s="11">
        <f>[7]Março!$H$23</f>
        <v>15.48</v>
      </c>
      <c r="U11" s="11">
        <f>[7]Março!$H$24</f>
        <v>16.920000000000002</v>
      </c>
      <c r="V11" s="11">
        <f>[7]Março!$H$25</f>
        <v>16.559999999999999</v>
      </c>
      <c r="W11" s="11">
        <f>[7]Março!$H$26</f>
        <v>19.8</v>
      </c>
      <c r="X11" s="11">
        <f>[7]Março!$H$27</f>
        <v>17.64</v>
      </c>
      <c r="Y11" s="11">
        <f>[7]Março!$H$28</f>
        <v>16.920000000000002</v>
      </c>
      <c r="Z11" s="11">
        <f>[7]Março!$H$29</f>
        <v>13.68</v>
      </c>
      <c r="AA11" s="11">
        <f>[7]Março!$H$30</f>
        <v>14.4</v>
      </c>
      <c r="AB11" s="11">
        <f>[7]Março!$H$31</f>
        <v>18.36</v>
      </c>
      <c r="AC11" s="11">
        <f>[7]Março!$H$32</f>
        <v>21.6</v>
      </c>
      <c r="AD11" s="11">
        <f>[7]Março!$H$33</f>
        <v>19.8</v>
      </c>
      <c r="AE11" s="11">
        <f>[7]Março!$H$34</f>
        <v>19.440000000000001</v>
      </c>
      <c r="AF11" s="11">
        <f>[7]Março!$H$35</f>
        <v>17.28</v>
      </c>
      <c r="AG11" s="15">
        <f t="shared" ref="AG11:AG12" si="7">MAX(B11:AF11)</f>
        <v>23.759999999999998</v>
      </c>
      <c r="AH11" s="121">
        <f t="shared" ref="AH11:AH12" si="8">AVERAGE(B11:AF11)</f>
        <v>16.908387096774195</v>
      </c>
    </row>
    <row r="12" spans="1:34" x14ac:dyDescent="0.2">
      <c r="A12" s="58" t="s">
        <v>41</v>
      </c>
      <c r="B12" s="11">
        <f>[8]Março!$H$5</f>
        <v>7.2</v>
      </c>
      <c r="C12" s="11">
        <f>[8]Março!$H$6</f>
        <v>10.8</v>
      </c>
      <c r="D12" s="11">
        <f>[8]Março!$H$7</f>
        <v>9.3600000000000012</v>
      </c>
      <c r="E12" s="11">
        <f>[8]Março!$H$8</f>
        <v>15.48</v>
      </c>
      <c r="F12" s="11">
        <f>[8]Março!$H$9</f>
        <v>12.96</v>
      </c>
      <c r="G12" s="11">
        <f>[8]Março!$H$10</f>
        <v>15.48</v>
      </c>
      <c r="H12" s="11">
        <f>[8]Março!$H$11</f>
        <v>20.16</v>
      </c>
      <c r="I12" s="11">
        <f>[8]Março!$H$12</f>
        <v>19.079999999999998</v>
      </c>
      <c r="J12" s="11">
        <f>[8]Março!$H$13</f>
        <v>20.52</v>
      </c>
      <c r="K12" s="11">
        <f>[8]Março!$H$14</f>
        <v>11.879999999999999</v>
      </c>
      <c r="L12" s="11">
        <f>[8]Março!$H$15</f>
        <v>11.520000000000001</v>
      </c>
      <c r="M12" s="11">
        <f>[8]Março!$H$16</f>
        <v>11.879999999999999</v>
      </c>
      <c r="N12" s="11">
        <f>[8]Março!$H$17</f>
        <v>10.44</v>
      </c>
      <c r="O12" s="11">
        <f>[8]Março!$H$18</f>
        <v>11.520000000000001</v>
      </c>
      <c r="P12" s="11">
        <f>[8]Março!$H$19</f>
        <v>12.24</v>
      </c>
      <c r="Q12" s="11">
        <f>[8]Março!$H$20</f>
        <v>10.8</v>
      </c>
      <c r="R12" s="11">
        <f>[8]Março!$H$21</f>
        <v>12.24</v>
      </c>
      <c r="S12" s="11">
        <f>[8]Março!$H$22</f>
        <v>12.96</v>
      </c>
      <c r="T12" s="11">
        <f>[8]Março!$H$23</f>
        <v>10.08</v>
      </c>
      <c r="U12" s="11">
        <f>[8]Março!$H$24</f>
        <v>21.240000000000002</v>
      </c>
      <c r="V12" s="11">
        <f>[8]Março!$H$25</f>
        <v>14.76</v>
      </c>
      <c r="W12" s="11">
        <f>[8]Março!$H$26</f>
        <v>7.2</v>
      </c>
      <c r="X12" s="11">
        <f>[8]Março!$H$27</f>
        <v>8.64</v>
      </c>
      <c r="Y12" s="11">
        <f>[8]Março!$H$28</f>
        <v>7.9200000000000008</v>
      </c>
      <c r="Z12" s="11">
        <f>[8]Março!$H$29</f>
        <v>6.84</v>
      </c>
      <c r="AA12" s="11">
        <f>[8]Março!$H$30</f>
        <v>10.44</v>
      </c>
      <c r="AB12" s="11">
        <f>[8]Março!$H$31</f>
        <v>12.6</v>
      </c>
      <c r="AC12" s="11">
        <f>[8]Março!$H$32</f>
        <v>11.520000000000001</v>
      </c>
      <c r="AD12" s="11">
        <f>[8]Março!$H$33</f>
        <v>10.44</v>
      </c>
      <c r="AE12" s="11">
        <f>[8]Março!$H$34</f>
        <v>12.96</v>
      </c>
      <c r="AF12" s="11">
        <f>[8]Março!$H$35</f>
        <v>10.08</v>
      </c>
      <c r="AG12" s="15">
        <f t="shared" si="7"/>
        <v>21.240000000000002</v>
      </c>
      <c r="AH12" s="121">
        <f t="shared" si="8"/>
        <v>12.298064516129031</v>
      </c>
    </row>
    <row r="13" spans="1:34" x14ac:dyDescent="0.2">
      <c r="A13" s="58" t="s">
        <v>114</v>
      </c>
      <c r="B13" s="11" t="str">
        <f>[9]Março!$H$5</f>
        <v>*</v>
      </c>
      <c r="C13" s="11" t="str">
        <f>[9]Março!$H$6</f>
        <v>*</v>
      </c>
      <c r="D13" s="11" t="str">
        <f>[9]Março!$H$7</f>
        <v>*</v>
      </c>
      <c r="E13" s="11" t="str">
        <f>[9]Março!$H$8</f>
        <v>*</v>
      </c>
      <c r="F13" s="11" t="str">
        <f>[9]Março!$H$9</f>
        <v>*</v>
      </c>
      <c r="G13" s="11" t="str">
        <f>[9]Março!$H$10</f>
        <v>*</v>
      </c>
      <c r="H13" s="11" t="str">
        <f>[9]Março!$H$11</f>
        <v>*</v>
      </c>
      <c r="I13" s="11" t="str">
        <f>[9]Março!$H$12</f>
        <v>*</v>
      </c>
      <c r="J13" s="11" t="str">
        <f>[9]Março!$H$13</f>
        <v>*</v>
      </c>
      <c r="K13" s="11" t="str">
        <f>[9]Março!$H$14</f>
        <v>*</v>
      </c>
      <c r="L13" s="11" t="str">
        <f>[9]Março!$H$15</f>
        <v>*</v>
      </c>
      <c r="M13" s="11" t="str">
        <f>[9]Março!$H$16</f>
        <v>*</v>
      </c>
      <c r="N13" s="11" t="str">
        <f>[9]Março!$H$17</f>
        <v>*</v>
      </c>
      <c r="O13" s="11" t="str">
        <f>[9]Março!$H$18</f>
        <v>*</v>
      </c>
      <c r="P13" s="11" t="str">
        <f>[9]Março!$H$19</f>
        <v>*</v>
      </c>
      <c r="Q13" s="11" t="str">
        <f>[9]Março!$H$20</f>
        <v>*</v>
      </c>
      <c r="R13" s="11" t="str">
        <f>[9]Março!$H$21</f>
        <v>*</v>
      </c>
      <c r="S13" s="11" t="str">
        <f>[9]Março!$H$22</f>
        <v>*</v>
      </c>
      <c r="T13" s="11" t="str">
        <f>[9]Março!$H$23</f>
        <v>*</v>
      </c>
      <c r="U13" s="11" t="str">
        <f>[9]Março!$H$24</f>
        <v>*</v>
      </c>
      <c r="V13" s="11" t="str">
        <f>[9]Março!$H$25</f>
        <v>*</v>
      </c>
      <c r="W13" s="11" t="str">
        <f>[9]Março!$H$26</f>
        <v>*</v>
      </c>
      <c r="X13" s="11" t="str">
        <f>[9]Março!$H$27</f>
        <v>*</v>
      </c>
      <c r="Y13" s="11" t="str">
        <f>[9]Março!$H$28</f>
        <v>*</v>
      </c>
      <c r="Z13" s="11" t="str">
        <f>[9]Março!$H$29</f>
        <v>*</v>
      </c>
      <c r="AA13" s="11" t="str">
        <f>[9]Março!$H$30</f>
        <v>*</v>
      </c>
      <c r="AB13" s="11" t="str">
        <f>[9]Março!$H$31</f>
        <v>*</v>
      </c>
      <c r="AC13" s="11" t="str">
        <f>[9]Março!$H$32</f>
        <v>*</v>
      </c>
      <c r="AD13" s="11" t="str">
        <f>[9]Março!$H$33</f>
        <v>*</v>
      </c>
      <c r="AE13" s="11" t="str">
        <f>[9]Março!$H$34</f>
        <v>*</v>
      </c>
      <c r="AF13" s="11" t="str">
        <f>[9]Março!$H$35</f>
        <v>*</v>
      </c>
      <c r="AG13" s="14" t="s">
        <v>226</v>
      </c>
      <c r="AH13" s="111" t="s">
        <v>226</v>
      </c>
    </row>
    <row r="14" spans="1:34" x14ac:dyDescent="0.2">
      <c r="A14" s="58" t="s">
        <v>118</v>
      </c>
      <c r="B14" s="11" t="str">
        <f>[10]Março!$H$5</f>
        <v>*</v>
      </c>
      <c r="C14" s="11" t="str">
        <f>[10]Março!$H$6</f>
        <v>*</v>
      </c>
      <c r="D14" s="11" t="str">
        <f>[10]Março!$H$7</f>
        <v>*</v>
      </c>
      <c r="E14" s="11" t="str">
        <f>[10]Março!$H$8</f>
        <v>*</v>
      </c>
      <c r="F14" s="11" t="str">
        <f>[10]Março!$H$9</f>
        <v>*</v>
      </c>
      <c r="G14" s="11" t="str">
        <f>[10]Março!$H$10</f>
        <v>*</v>
      </c>
      <c r="H14" s="11" t="str">
        <f>[10]Março!$H$11</f>
        <v>*</v>
      </c>
      <c r="I14" s="11" t="str">
        <f>[10]Março!$H$12</f>
        <v>*</v>
      </c>
      <c r="J14" s="11" t="str">
        <f>[10]Março!$H$13</f>
        <v>*</v>
      </c>
      <c r="K14" s="11" t="str">
        <f>[10]Março!$H$14</f>
        <v>*</v>
      </c>
      <c r="L14" s="11" t="str">
        <f>[10]Março!$H$15</f>
        <v>*</v>
      </c>
      <c r="M14" s="11" t="str">
        <f>[10]Março!$H$16</f>
        <v>*</v>
      </c>
      <c r="N14" s="11" t="str">
        <f>[10]Março!$H$17</f>
        <v>*</v>
      </c>
      <c r="O14" s="11" t="str">
        <f>[10]Março!$H$18</f>
        <v>*</v>
      </c>
      <c r="P14" s="11" t="str">
        <f>[10]Março!$H$19</f>
        <v>*</v>
      </c>
      <c r="Q14" s="11" t="str">
        <f>[10]Março!$H$20</f>
        <v>*</v>
      </c>
      <c r="R14" s="11" t="str">
        <f>[10]Março!$H$21</f>
        <v>*</v>
      </c>
      <c r="S14" s="11" t="str">
        <f>[10]Março!$H$22</f>
        <v>*</v>
      </c>
      <c r="T14" s="11" t="str">
        <f>[10]Março!$H$23</f>
        <v>*</v>
      </c>
      <c r="U14" s="11" t="str">
        <f>[10]Março!$H$24</f>
        <v>*</v>
      </c>
      <c r="V14" s="11" t="str">
        <f>[10]Março!$H$25</f>
        <v>*</v>
      </c>
      <c r="W14" s="11" t="str">
        <f>[10]Março!$H$26</f>
        <v>*</v>
      </c>
      <c r="X14" s="11" t="str">
        <f>[10]Março!$H$27</f>
        <v>*</v>
      </c>
      <c r="Y14" s="11" t="str">
        <f>[10]Março!$H$28</f>
        <v>*</v>
      </c>
      <c r="Z14" s="11" t="str">
        <f>[10]Março!$H$29</f>
        <v>*</v>
      </c>
      <c r="AA14" s="11" t="str">
        <f>[10]Março!$H$30</f>
        <v>*</v>
      </c>
      <c r="AB14" s="11" t="str">
        <f>[10]Março!$H$31</f>
        <v>*</v>
      </c>
      <c r="AC14" s="11" t="str">
        <f>[10]Março!$H$32</f>
        <v>*</v>
      </c>
      <c r="AD14" s="11" t="str">
        <f>[10]Março!$H$33</f>
        <v>*</v>
      </c>
      <c r="AE14" s="11" t="str">
        <f>[10]Março!$H$34</f>
        <v>*</v>
      </c>
      <c r="AF14" s="11" t="str">
        <f>[10]Março!$H$35</f>
        <v>*</v>
      </c>
      <c r="AG14" s="15" t="s">
        <v>226</v>
      </c>
      <c r="AH14" s="111" t="s">
        <v>226</v>
      </c>
    </row>
    <row r="15" spans="1:34" x14ac:dyDescent="0.2">
      <c r="A15" s="58" t="s">
        <v>121</v>
      </c>
      <c r="B15" s="11">
        <f>[11]Março!$H$5</f>
        <v>9</v>
      </c>
      <c r="C15" s="11">
        <f>[11]Março!$H$6</f>
        <v>14.04</v>
      </c>
      <c r="D15" s="11">
        <f>[11]Março!$H$7</f>
        <v>11.16</v>
      </c>
      <c r="E15" s="11">
        <f>[11]Março!$H$8</f>
        <v>22.32</v>
      </c>
      <c r="F15" s="11">
        <f>[11]Março!$H$9</f>
        <v>27</v>
      </c>
      <c r="G15" s="11">
        <f>[11]Março!$H$10</f>
        <v>25.2</v>
      </c>
      <c r="H15" s="11">
        <f>[11]Março!$H$11</f>
        <v>19.079999999999998</v>
      </c>
      <c r="I15" s="11">
        <f>[11]Março!$H$12</f>
        <v>20.52</v>
      </c>
      <c r="J15" s="11">
        <f>[11]Março!$H$13</f>
        <v>22.68</v>
      </c>
      <c r="K15" s="11">
        <f>[11]Março!$H$14</f>
        <v>12.24</v>
      </c>
      <c r="L15" s="11">
        <f>[11]Março!$H$15</f>
        <v>19.079999999999998</v>
      </c>
      <c r="M15" s="11">
        <f>[11]Março!$H$16</f>
        <v>12.24</v>
      </c>
      <c r="N15" s="11">
        <f>[11]Março!$H$17</f>
        <v>20.16</v>
      </c>
      <c r="O15" s="11">
        <f>[11]Março!$H$18</f>
        <v>17.28</v>
      </c>
      <c r="P15" s="11">
        <f>[11]Março!$H$19</f>
        <v>18</v>
      </c>
      <c r="Q15" s="11">
        <f>[11]Março!$H$20</f>
        <v>13.68</v>
      </c>
      <c r="R15" s="11">
        <f>[11]Março!$H$21</f>
        <v>21.240000000000002</v>
      </c>
      <c r="S15" s="11">
        <f>[11]Março!$H$22</f>
        <v>21.96</v>
      </c>
      <c r="T15" s="11">
        <f>[11]Março!$H$23</f>
        <v>18</v>
      </c>
      <c r="U15" s="11">
        <f>[11]Março!$H$24</f>
        <v>12.24</v>
      </c>
      <c r="V15" s="11">
        <f>[11]Março!$H$25</f>
        <v>10.8</v>
      </c>
      <c r="W15" s="11">
        <f>[11]Março!$H$26</f>
        <v>17.64</v>
      </c>
      <c r="X15" s="11">
        <f>[11]Março!$H$27</f>
        <v>13.32</v>
      </c>
      <c r="Y15" s="11">
        <f>[11]Março!$H$28</f>
        <v>10.44</v>
      </c>
      <c r="Z15" s="11">
        <f>[11]Março!$H$29</f>
        <v>10.8</v>
      </c>
      <c r="AA15" s="11">
        <f>[11]Março!$H$30</f>
        <v>12.24</v>
      </c>
      <c r="AB15" s="11">
        <f>[11]Março!$H$31</f>
        <v>9</v>
      </c>
      <c r="AC15" s="11">
        <f>[11]Março!$H$32</f>
        <v>20.88</v>
      </c>
      <c r="AD15" s="11">
        <f>[11]Março!$H$33</f>
        <v>24.48</v>
      </c>
      <c r="AE15" s="11">
        <f>[11]Março!$H$34</f>
        <v>17.28</v>
      </c>
      <c r="AF15" s="11">
        <f>[11]Março!$H$35</f>
        <v>13.32</v>
      </c>
      <c r="AG15" s="15">
        <f t="shared" ref="AG15" si="9">MAX(B15:AF15)</f>
        <v>27</v>
      </c>
      <c r="AH15" s="121">
        <f t="shared" ref="AH15" si="10">AVERAGE(B15:AF15)</f>
        <v>16.687741935483878</v>
      </c>
    </row>
    <row r="16" spans="1:34" x14ac:dyDescent="0.2">
      <c r="A16" s="58" t="s">
        <v>168</v>
      </c>
      <c r="B16" s="11" t="str">
        <f>[12]Março!$H$5</f>
        <v>*</v>
      </c>
      <c r="C16" s="11" t="str">
        <f>[12]Março!$H$6</f>
        <v>*</v>
      </c>
      <c r="D16" s="11" t="str">
        <f>[12]Março!$H$7</f>
        <v>*</v>
      </c>
      <c r="E16" s="11" t="str">
        <f>[12]Março!$H$8</f>
        <v>*</v>
      </c>
      <c r="F16" s="11" t="str">
        <f>[12]Março!$H$9</f>
        <v>*</v>
      </c>
      <c r="G16" s="11" t="str">
        <f>[12]Março!$H$10</f>
        <v>*</v>
      </c>
      <c r="H16" s="11" t="str">
        <f>[12]Março!$H$11</f>
        <v>*</v>
      </c>
      <c r="I16" s="11" t="str">
        <f>[12]Março!$H$12</f>
        <v>*</v>
      </c>
      <c r="J16" s="11" t="str">
        <f>[12]Março!$H$13</f>
        <v>*</v>
      </c>
      <c r="K16" s="11" t="str">
        <f>[12]Março!$H$14</f>
        <v>*</v>
      </c>
      <c r="L16" s="11" t="str">
        <f>[12]Março!$H$15</f>
        <v>*</v>
      </c>
      <c r="M16" s="11" t="str">
        <f>[12]Março!$H$16</f>
        <v>*</v>
      </c>
      <c r="N16" s="11" t="str">
        <f>[12]Março!$H$17</f>
        <v>*</v>
      </c>
      <c r="O16" s="11" t="str">
        <f>[12]Março!$H$18</f>
        <v>*</v>
      </c>
      <c r="P16" s="11" t="str">
        <f>[12]Março!$H$19</f>
        <v>*</v>
      </c>
      <c r="Q16" s="11" t="str">
        <f>[12]Março!$H$20</f>
        <v>*</v>
      </c>
      <c r="R16" s="11" t="str">
        <f>[12]Março!$H$21</f>
        <v>*</v>
      </c>
      <c r="S16" s="11" t="str">
        <f>[12]Março!$H$22</f>
        <v>*</v>
      </c>
      <c r="T16" s="11" t="str">
        <f>[12]Março!$H$23</f>
        <v>*</v>
      </c>
      <c r="U16" s="11" t="str">
        <f>[12]Março!$H$24</f>
        <v>*</v>
      </c>
      <c r="V16" s="11" t="str">
        <f>[12]Março!$H$25</f>
        <v>*</v>
      </c>
      <c r="W16" s="11" t="str">
        <f>[12]Março!$H$26</f>
        <v>*</v>
      </c>
      <c r="X16" s="11" t="str">
        <f>[12]Março!$H$27</f>
        <v>*</v>
      </c>
      <c r="Y16" s="11" t="str">
        <f>[12]Março!$H$28</f>
        <v>*</v>
      </c>
      <c r="Z16" s="11" t="str">
        <f>[12]Março!$H$29</f>
        <v>*</v>
      </c>
      <c r="AA16" s="11" t="str">
        <f>[12]Março!$H$30</f>
        <v>*</v>
      </c>
      <c r="AB16" s="11" t="str">
        <f>[12]Março!$H$31</f>
        <v>*</v>
      </c>
      <c r="AC16" s="11" t="str">
        <f>[12]Março!$H$32</f>
        <v>*</v>
      </c>
      <c r="AD16" s="11" t="str">
        <f>[12]Março!$H$33</f>
        <v>*</v>
      </c>
      <c r="AE16" s="11" t="str">
        <f>[12]Março!$H$34</f>
        <v>*</v>
      </c>
      <c r="AF16" s="11" t="str">
        <f>[12]Março!$H$35</f>
        <v>*</v>
      </c>
      <c r="AG16" s="15" t="s">
        <v>226</v>
      </c>
      <c r="AH16" s="121" t="s">
        <v>226</v>
      </c>
    </row>
    <row r="17" spans="1:38" x14ac:dyDescent="0.2">
      <c r="A17" s="58" t="s">
        <v>2</v>
      </c>
      <c r="B17" s="11">
        <f>[13]Março!$H$5</f>
        <v>8.64</v>
      </c>
      <c r="C17" s="11">
        <f>[13]Março!$H$6</f>
        <v>18.720000000000002</v>
      </c>
      <c r="D17" s="11">
        <f>[13]Março!$H$7</f>
        <v>12.24</v>
      </c>
      <c r="E17" s="11">
        <f>[13]Março!$H$8</f>
        <v>13.68</v>
      </c>
      <c r="F17" s="11">
        <f>[13]Março!$H$9</f>
        <v>23.040000000000003</v>
      </c>
      <c r="G17" s="11">
        <f>[13]Março!$H$10</f>
        <v>22.32</v>
      </c>
      <c r="H17" s="11">
        <f>[13]Março!$H$11</f>
        <v>18.720000000000002</v>
      </c>
      <c r="I17" s="11">
        <f>[13]Março!$H$12</f>
        <v>18.720000000000002</v>
      </c>
      <c r="J17" s="11">
        <f>[13]Março!$H$13</f>
        <v>11.520000000000001</v>
      </c>
      <c r="K17" s="11">
        <f>[13]Março!$H$14</f>
        <v>11.16</v>
      </c>
      <c r="L17" s="11">
        <f>[13]Março!$H$15</f>
        <v>28.44</v>
      </c>
      <c r="M17" s="11">
        <f>[13]Março!$H$16</f>
        <v>14.4</v>
      </c>
      <c r="N17" s="11">
        <f>[13]Março!$H$17</f>
        <v>14.04</v>
      </c>
      <c r="O17" s="11">
        <f>[13]Março!$H$18</f>
        <v>12.24</v>
      </c>
      <c r="P17" s="11">
        <f>[13]Março!$H$19</f>
        <v>14.76</v>
      </c>
      <c r="Q17" s="11">
        <f>[13]Março!$H$20</f>
        <v>11.879999999999999</v>
      </c>
      <c r="R17" s="11">
        <f>[13]Março!$H$21</f>
        <v>15.48</v>
      </c>
      <c r="S17" s="11">
        <f>[13]Março!$H$22</f>
        <v>21.96</v>
      </c>
      <c r="T17" s="11">
        <f>[13]Março!$H$23</f>
        <v>12.6</v>
      </c>
      <c r="U17" s="11">
        <f>[13]Março!$H$24</f>
        <v>33.119999999999997</v>
      </c>
      <c r="V17" s="11">
        <f>[13]Março!$H$25</f>
        <v>15.120000000000001</v>
      </c>
      <c r="W17" s="11">
        <f>[13]Março!$H$26</f>
        <v>15.120000000000001</v>
      </c>
      <c r="X17" s="11">
        <f>[13]Março!$H$27</f>
        <v>14.76</v>
      </c>
      <c r="Y17" s="11">
        <f>[13]Março!$H$28</f>
        <v>16.2</v>
      </c>
      <c r="Z17" s="11">
        <f>[13]Março!$H$29</f>
        <v>19.8</v>
      </c>
      <c r="AA17" s="11">
        <f>[13]Março!$H$30</f>
        <v>19.440000000000001</v>
      </c>
      <c r="AB17" s="11">
        <f>[13]Março!$H$31</f>
        <v>17.64</v>
      </c>
      <c r="AC17" s="11">
        <f>[13]Março!$H$32</f>
        <v>18.36</v>
      </c>
      <c r="AD17" s="11">
        <f>[13]Março!$H$33</f>
        <v>21.96</v>
      </c>
      <c r="AE17" s="11">
        <f>[13]Março!$H$34</f>
        <v>21.240000000000002</v>
      </c>
      <c r="AF17" s="11">
        <f>[13]Março!$H$35</f>
        <v>21.96</v>
      </c>
      <c r="AG17" s="15">
        <f t="shared" ref="AG17:AG23" si="11">MAX(B17:AF17)</f>
        <v>33.119999999999997</v>
      </c>
      <c r="AH17" s="121">
        <f t="shared" ref="AH17:AH23" si="12">AVERAGE(B17:AF17)</f>
        <v>17.396129032258063</v>
      </c>
      <c r="AJ17" s="12" t="s">
        <v>47</v>
      </c>
    </row>
    <row r="18" spans="1:38" x14ac:dyDescent="0.2">
      <c r="A18" s="58" t="s">
        <v>3</v>
      </c>
      <c r="B18" s="11">
        <f>[14]Março!$H$5</f>
        <v>14.76</v>
      </c>
      <c r="C18" s="11">
        <f>[14]Março!$H$6</f>
        <v>16.2</v>
      </c>
      <c r="D18" s="11">
        <f>[14]Março!$H$7</f>
        <v>14.4</v>
      </c>
      <c r="E18" s="11">
        <f>[14]Março!$H$8</f>
        <v>12.96</v>
      </c>
      <c r="F18" s="11">
        <f>[14]Março!$H$9</f>
        <v>11.520000000000001</v>
      </c>
      <c r="G18" s="11">
        <f>[14]Março!$H$10</f>
        <v>10.8</v>
      </c>
      <c r="H18" s="11">
        <f>[14]Março!$H$11</f>
        <v>16.559999999999999</v>
      </c>
      <c r="I18" s="11">
        <f>[14]Março!$H$12</f>
        <v>15.48</v>
      </c>
      <c r="J18" s="11">
        <f>[14]Março!$H$13</f>
        <v>13.32</v>
      </c>
      <c r="K18" s="11">
        <f>[14]Março!$H$14</f>
        <v>8.64</v>
      </c>
      <c r="L18" s="11">
        <f>[14]Março!$H$15</f>
        <v>13.68</v>
      </c>
      <c r="M18" s="11">
        <f>[14]Março!$H$16</f>
        <v>11.520000000000001</v>
      </c>
      <c r="N18" s="11">
        <f>[14]Março!$H$17</f>
        <v>14.4</v>
      </c>
      <c r="O18" s="11">
        <f>[14]Março!$H$18</f>
        <v>12.96</v>
      </c>
      <c r="P18" s="11">
        <f>[14]Março!$H$19</f>
        <v>27</v>
      </c>
      <c r="Q18" s="11">
        <f>[14]Março!$H$20</f>
        <v>7.2</v>
      </c>
      <c r="R18" s="11">
        <f>[14]Março!$H$21</f>
        <v>7.9200000000000008</v>
      </c>
      <c r="S18" s="11">
        <f>[14]Março!$H$22</f>
        <v>25.56</v>
      </c>
      <c r="T18" s="11">
        <f>[14]Março!$H$23</f>
        <v>8.64</v>
      </c>
      <c r="U18" s="11">
        <f>[14]Março!$H$24</f>
        <v>18.36</v>
      </c>
      <c r="V18" s="11">
        <f>[14]Março!$H$25</f>
        <v>14.76</v>
      </c>
      <c r="W18" s="11">
        <f>[14]Março!$H$26</f>
        <v>7.2</v>
      </c>
      <c r="X18" s="11">
        <f>[14]Março!$H$27</f>
        <v>12.24</v>
      </c>
      <c r="Y18" s="11">
        <f>[14]Março!$H$28</f>
        <v>11.520000000000001</v>
      </c>
      <c r="Z18" s="11">
        <f>[14]Março!$H$29</f>
        <v>11.520000000000001</v>
      </c>
      <c r="AA18" s="11">
        <f>[14]Março!$H$30</f>
        <v>12.96</v>
      </c>
      <c r="AB18" s="11">
        <f>[14]Março!$H$31</f>
        <v>15.120000000000001</v>
      </c>
      <c r="AC18" s="11">
        <f>[14]Março!$H$32</f>
        <v>12.96</v>
      </c>
      <c r="AD18" s="11">
        <f>[14]Março!$H$33</f>
        <v>16.559999999999999</v>
      </c>
      <c r="AE18" s="11">
        <f>[14]Março!$H$34</f>
        <v>12.96</v>
      </c>
      <c r="AF18" s="11">
        <f>[14]Março!$H$35</f>
        <v>10.8</v>
      </c>
      <c r="AG18" s="15">
        <f>MAX(B18:AF18)</f>
        <v>27</v>
      </c>
      <c r="AH18" s="121">
        <f>AVERAGE(B18:AF18)</f>
        <v>13.563870967741932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[15]Março!$H$5</f>
        <v>19.440000000000001</v>
      </c>
      <c r="C19" s="11">
        <f>[15]Março!$H$6</f>
        <v>16.920000000000002</v>
      </c>
      <c r="D19" s="11">
        <f>[15]Março!$H$7</f>
        <v>15.120000000000001</v>
      </c>
      <c r="E19" s="11">
        <f>[15]Março!$H$8</f>
        <v>21.6</v>
      </c>
      <c r="F19" s="11">
        <f>[15]Março!$H$9</f>
        <v>19.079999999999998</v>
      </c>
      <c r="G19" s="11">
        <f>[15]Março!$H$10</f>
        <v>19.440000000000001</v>
      </c>
      <c r="H19" s="11">
        <f>[15]Março!$H$11</f>
        <v>19.8</v>
      </c>
      <c r="I19" s="11">
        <f>[15]Março!$H$12</f>
        <v>16.559999999999999</v>
      </c>
      <c r="J19" s="11">
        <f>[15]Março!$H$13</f>
        <v>20.52</v>
      </c>
      <c r="K19" s="11">
        <f>[15]Março!$H$14</f>
        <v>12.24</v>
      </c>
      <c r="L19" s="11">
        <f>[15]Março!$H$15</f>
        <v>15.120000000000001</v>
      </c>
      <c r="M19" s="11">
        <f>[15]Março!$H$16</f>
        <v>12.6</v>
      </c>
      <c r="N19" s="11">
        <f>[15]Março!$H$17</f>
        <v>15.48</v>
      </c>
      <c r="O19" s="11">
        <f>[15]Março!$H$18</f>
        <v>17.64</v>
      </c>
      <c r="P19" s="11">
        <f>[15]Março!$H$19</f>
        <v>14.76</v>
      </c>
      <c r="Q19" s="11">
        <f>[15]Março!$H$20</f>
        <v>12.24</v>
      </c>
      <c r="R19" s="11">
        <f>[15]Março!$H$21</f>
        <v>12.96</v>
      </c>
      <c r="S19" s="11">
        <f>[15]Março!$H$22</f>
        <v>12.6</v>
      </c>
      <c r="T19" s="11">
        <f>[15]Março!$H$23</f>
        <v>9.7200000000000006</v>
      </c>
      <c r="U19" s="11">
        <f>[15]Março!$H$24</f>
        <v>35.64</v>
      </c>
      <c r="V19" s="11">
        <f>[15]Março!$H$25</f>
        <v>14.04</v>
      </c>
      <c r="W19" s="11">
        <f>[15]Março!$H$26</f>
        <v>10.8</v>
      </c>
      <c r="X19" s="11">
        <f>[15]Março!$H$27</f>
        <v>15.120000000000001</v>
      </c>
      <c r="Y19" s="11">
        <f>[15]Março!$H$28</f>
        <v>13.68</v>
      </c>
      <c r="Z19" s="11">
        <f>[15]Março!$H$29</f>
        <v>14.4</v>
      </c>
      <c r="AA19" s="11">
        <f>[15]Março!$H$30</f>
        <v>18.720000000000002</v>
      </c>
      <c r="AB19" s="11">
        <f>[15]Março!$H$31</f>
        <v>16.2</v>
      </c>
      <c r="AC19" s="11">
        <f>[15]Março!$H$32</f>
        <v>18.36</v>
      </c>
      <c r="AD19" s="11">
        <f>[15]Março!$H$33</f>
        <v>17.28</v>
      </c>
      <c r="AE19" s="11">
        <f>[15]Março!$H$34</f>
        <v>15.120000000000001</v>
      </c>
      <c r="AF19" s="11">
        <f>[15]Março!$H$35</f>
        <v>12.24</v>
      </c>
      <c r="AG19" s="15">
        <f t="shared" si="11"/>
        <v>35.64</v>
      </c>
      <c r="AH19" s="121">
        <f t="shared" si="12"/>
        <v>16.304516129032258</v>
      </c>
      <c r="AJ19" t="s">
        <v>47</v>
      </c>
    </row>
    <row r="20" spans="1:38" x14ac:dyDescent="0.2">
      <c r="A20" s="58" t="s">
        <v>5</v>
      </c>
      <c r="B20" s="11">
        <f>[16]Março!$H$5</f>
        <v>9</v>
      </c>
      <c r="C20" s="11">
        <f>[16]Março!$H$6</f>
        <v>17.28</v>
      </c>
      <c r="D20" s="11">
        <f>[16]Março!$H$7</f>
        <v>1.08</v>
      </c>
      <c r="E20" s="11">
        <f>[16]Março!$H$8</f>
        <v>13.32</v>
      </c>
      <c r="F20" s="11">
        <f>[16]Março!$H$9</f>
        <v>2.16</v>
      </c>
      <c r="G20" s="11">
        <f>[16]Março!$H$10</f>
        <v>3.9600000000000004</v>
      </c>
      <c r="H20" s="11">
        <f>[16]Março!$H$11</f>
        <v>10.44</v>
      </c>
      <c r="I20" s="11">
        <f>[16]Março!$H$12</f>
        <v>15.48</v>
      </c>
      <c r="J20" s="11">
        <f>[16]Março!$H$13</f>
        <v>12.96</v>
      </c>
      <c r="K20" s="11">
        <f>[16]Março!$H$14</f>
        <v>14.4</v>
      </c>
      <c r="L20" s="11">
        <f>[16]Março!$H$15</f>
        <v>13.68</v>
      </c>
      <c r="M20" s="11">
        <f>[16]Março!$H$16</f>
        <v>12.6</v>
      </c>
      <c r="N20" s="11">
        <f>[16]Março!$H$17</f>
        <v>13.32</v>
      </c>
      <c r="O20" s="11">
        <f>[16]Março!$H$18</f>
        <v>8.64</v>
      </c>
      <c r="P20" s="11">
        <f>[16]Março!$H$19</f>
        <v>31.104000000000003</v>
      </c>
      <c r="Q20" s="11">
        <f>[16]Março!$H$20</f>
        <v>13.32</v>
      </c>
      <c r="R20" s="11">
        <f>[16]Março!$H$21</f>
        <v>7.2</v>
      </c>
      <c r="S20" s="11">
        <f>[16]Março!$H$22</f>
        <v>11.879999999999999</v>
      </c>
      <c r="T20" s="11">
        <f>[16]Março!$H$23</f>
        <v>6.48</v>
      </c>
      <c r="U20" s="11">
        <f>[16]Março!$H$24</f>
        <v>19.079999999999998</v>
      </c>
      <c r="V20" s="11">
        <f>[16]Março!$H$25</f>
        <v>13.32</v>
      </c>
      <c r="W20" s="11">
        <f>[16]Março!$H$26</f>
        <v>13.32</v>
      </c>
      <c r="X20" s="11">
        <f>[16]Março!$H$27</f>
        <v>12.24</v>
      </c>
      <c r="Y20" s="11">
        <f>[16]Março!$H$28</f>
        <v>9</v>
      </c>
      <c r="Z20" s="11">
        <f>[16]Março!$H$29</f>
        <v>9</v>
      </c>
      <c r="AA20" s="11">
        <f>[16]Março!$H$30</f>
        <v>15.120000000000001</v>
      </c>
      <c r="AB20" s="11">
        <f>[16]Março!$H$31</f>
        <v>14.76</v>
      </c>
      <c r="AC20" s="11">
        <f>[16]Março!$H$32</f>
        <v>17.28</v>
      </c>
      <c r="AD20" s="11">
        <f>[16]Março!$H$33</f>
        <v>19.440000000000001</v>
      </c>
      <c r="AE20" s="11">
        <f>[16]Março!$H$34</f>
        <v>15.48</v>
      </c>
      <c r="AF20" s="11">
        <f>[16]Março!$H$35</f>
        <v>10.8</v>
      </c>
      <c r="AG20" s="15">
        <f t="shared" si="11"/>
        <v>31.104000000000003</v>
      </c>
      <c r="AH20" s="121">
        <f t="shared" si="12"/>
        <v>12.488516129032257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[17]Março!$H$5</f>
        <v>21.240000000000002</v>
      </c>
      <c r="C21" s="11">
        <f>[17]Março!$H$6</f>
        <v>22.32</v>
      </c>
      <c r="D21" s="11">
        <f>[17]Março!$H$7</f>
        <v>13.68</v>
      </c>
      <c r="E21" s="11">
        <f>[17]Março!$H$8</f>
        <v>22.32</v>
      </c>
      <c r="F21" s="11">
        <f>[17]Março!$H$9</f>
        <v>25.2</v>
      </c>
      <c r="G21" s="11">
        <f>[17]Março!$H$10</f>
        <v>22.32</v>
      </c>
      <c r="H21" s="11">
        <f>[17]Março!$H$11</f>
        <v>24.840000000000003</v>
      </c>
      <c r="I21" s="11">
        <f>[17]Março!$H$12</f>
        <v>19.8</v>
      </c>
      <c r="J21" s="11">
        <f>[17]Março!$H$13</f>
        <v>22.32</v>
      </c>
      <c r="K21" s="11">
        <f>[17]Março!$H$14</f>
        <v>12.96</v>
      </c>
      <c r="L21" s="11">
        <f>[17]Março!$H$15</f>
        <v>18.36</v>
      </c>
      <c r="M21" s="11">
        <f>[17]Março!$H$16</f>
        <v>19.440000000000001</v>
      </c>
      <c r="N21" s="11">
        <f>[17]Março!$H$17</f>
        <v>21.6</v>
      </c>
      <c r="O21" s="11">
        <f>[17]Março!$H$18</f>
        <v>27.720000000000002</v>
      </c>
      <c r="P21" s="11">
        <f>[17]Março!$H$19</f>
        <v>23.400000000000002</v>
      </c>
      <c r="Q21" s="11">
        <f>[17]Março!$H$20</f>
        <v>19.440000000000001</v>
      </c>
      <c r="R21" s="11">
        <f>[17]Março!$H$21</f>
        <v>18.720000000000002</v>
      </c>
      <c r="S21" s="11">
        <f>[17]Março!$H$22</f>
        <v>25.56</v>
      </c>
      <c r="T21" s="11">
        <f>[17]Março!$H$23</f>
        <v>15.120000000000001</v>
      </c>
      <c r="U21" s="11">
        <f>[17]Março!$H$24</f>
        <v>30.240000000000002</v>
      </c>
      <c r="V21" s="11">
        <f>[17]Março!$H$25</f>
        <v>15.840000000000002</v>
      </c>
      <c r="W21" s="11">
        <f>[17]Março!$H$26</f>
        <v>12.6</v>
      </c>
      <c r="X21" s="11">
        <f>[17]Março!$H$27</f>
        <v>18.36</v>
      </c>
      <c r="Y21" s="11">
        <f>[17]Março!$H$28</f>
        <v>14.76</v>
      </c>
      <c r="Z21" s="11">
        <f>[17]Março!$H$29</f>
        <v>16.2</v>
      </c>
      <c r="AA21" s="11">
        <f>[17]Março!$H$30</f>
        <v>20.52</v>
      </c>
      <c r="AB21" s="11">
        <f>[17]Março!$H$31</f>
        <v>17.64</v>
      </c>
      <c r="AC21" s="11">
        <f>[17]Março!$H$32</f>
        <v>19.440000000000001</v>
      </c>
      <c r="AD21" s="11">
        <f>[17]Março!$H$33</f>
        <v>19.440000000000001</v>
      </c>
      <c r="AE21" s="11">
        <f>[17]Março!$H$34</f>
        <v>16.559999999999999</v>
      </c>
      <c r="AF21" s="11">
        <f>[17]Março!$H$35</f>
        <v>17.64</v>
      </c>
      <c r="AG21" s="15">
        <f>MAX(B21:AF21)</f>
        <v>30.240000000000002</v>
      </c>
      <c r="AH21" s="121">
        <f>AVERAGE(B21:AF21)</f>
        <v>19.858064516129037</v>
      </c>
    </row>
    <row r="22" spans="1:38" x14ac:dyDescent="0.2">
      <c r="A22" s="58" t="s">
        <v>6</v>
      </c>
      <c r="B22" s="11">
        <f>[18]Março!$H$5</f>
        <v>20.88</v>
      </c>
      <c r="C22" s="11">
        <f>[18]Março!$H$6</f>
        <v>15.120000000000001</v>
      </c>
      <c r="D22" s="11">
        <f>[18]Março!$H$7</f>
        <v>5.7600000000000007</v>
      </c>
      <c r="E22" s="11">
        <f>[18]Março!$H$8</f>
        <v>9</v>
      </c>
      <c r="F22" s="11">
        <f>[18]Março!$H$9</f>
        <v>10.44</v>
      </c>
      <c r="G22" s="11">
        <f>[18]Março!$H$10</f>
        <v>12.6</v>
      </c>
      <c r="H22" s="11">
        <f>[18]Março!$H$11</f>
        <v>11.520000000000001</v>
      </c>
      <c r="I22" s="11">
        <f>[18]Março!$H$12</f>
        <v>16.2</v>
      </c>
      <c r="J22" s="11">
        <f>[18]Março!$H$13</f>
        <v>13.32</v>
      </c>
      <c r="K22" s="11">
        <f>[18]Março!$H$14</f>
        <v>7.2</v>
      </c>
      <c r="L22" s="11">
        <f>[18]Março!$H$15</f>
        <v>6.12</v>
      </c>
      <c r="M22" s="11">
        <f>[18]Março!$H$16</f>
        <v>12.96</v>
      </c>
      <c r="N22" s="11">
        <f>[18]Março!$H$17</f>
        <v>16.2</v>
      </c>
      <c r="O22" s="11">
        <f>[18]Março!$H$18</f>
        <v>10.44</v>
      </c>
      <c r="P22" s="11">
        <f>[18]Março!$H$19</f>
        <v>12.24</v>
      </c>
      <c r="Q22" s="11">
        <f>[18]Março!$H$20</f>
        <v>7.2</v>
      </c>
      <c r="R22" s="11">
        <f>[18]Março!$H$21</f>
        <v>15.120000000000001</v>
      </c>
      <c r="S22" s="11">
        <f>[18]Março!$H$22</f>
        <v>15.840000000000002</v>
      </c>
      <c r="T22" s="11">
        <f>[18]Março!$H$23</f>
        <v>8.64</v>
      </c>
      <c r="U22" s="11">
        <f>[18]Março!$H$24</f>
        <v>20.16</v>
      </c>
      <c r="V22" s="11">
        <f>[18]Março!$H$25</f>
        <v>7.5600000000000005</v>
      </c>
      <c r="W22" s="11">
        <f>[18]Março!$H$26</f>
        <v>7.9200000000000008</v>
      </c>
      <c r="X22" s="11">
        <f>[18]Março!$H$27</f>
        <v>9</v>
      </c>
      <c r="Y22" s="11">
        <f>[18]Março!$H$28</f>
        <v>9.7200000000000006</v>
      </c>
      <c r="Z22" s="11">
        <f>[18]Março!$H$29</f>
        <v>7.9200000000000008</v>
      </c>
      <c r="AA22" s="11">
        <f>[18]Março!$H$30</f>
        <v>10.8</v>
      </c>
      <c r="AB22" s="11">
        <f>[18]Março!$H$31</f>
        <v>15.48</v>
      </c>
      <c r="AC22" s="11">
        <f>[18]Março!$H$32</f>
        <v>19.079999999999998</v>
      </c>
      <c r="AD22" s="11">
        <f>[18]Março!$H$33</f>
        <v>9</v>
      </c>
      <c r="AE22" s="11">
        <f>[18]Março!$H$34</f>
        <v>6.48</v>
      </c>
      <c r="AF22" s="11">
        <f>[18]Março!$H$35</f>
        <v>7.5600000000000005</v>
      </c>
      <c r="AG22" s="15">
        <f t="shared" si="11"/>
        <v>20.88</v>
      </c>
      <c r="AH22" s="121">
        <f t="shared" si="12"/>
        <v>11.53161290322581</v>
      </c>
    </row>
    <row r="23" spans="1:38" x14ac:dyDescent="0.2">
      <c r="A23" s="58" t="s">
        <v>7</v>
      </c>
      <c r="B23" s="11">
        <f>[19]Março!$H$5</f>
        <v>9.3600000000000012</v>
      </c>
      <c r="C23" s="11">
        <f>[19]Março!$H$6</f>
        <v>10.44</v>
      </c>
      <c r="D23" s="11">
        <f>[19]Março!$H$7</f>
        <v>10.08</v>
      </c>
      <c r="E23" s="11">
        <f>[19]Março!$H$8</f>
        <v>15.48</v>
      </c>
      <c r="F23" s="11">
        <f>[19]Março!$H$9</f>
        <v>14.76</v>
      </c>
      <c r="G23" s="11">
        <f>[19]Março!$H$10</f>
        <v>20.88</v>
      </c>
      <c r="H23" s="11">
        <f>[19]Março!$H$11</f>
        <v>19.440000000000001</v>
      </c>
      <c r="I23" s="11">
        <f>[19]Março!$H$12</f>
        <v>20.52</v>
      </c>
      <c r="J23" s="11">
        <f>[19]Março!$H$13</f>
        <v>12.6</v>
      </c>
      <c r="K23" s="11">
        <f>[19]Março!$H$14</f>
        <v>13.32</v>
      </c>
      <c r="L23" s="11">
        <f>[19]Março!$H$15</f>
        <v>12.96</v>
      </c>
      <c r="M23" s="11">
        <f>[19]Março!$H$16</f>
        <v>11.520000000000001</v>
      </c>
      <c r="N23" s="11">
        <f>[19]Março!$H$17</f>
        <v>15.48</v>
      </c>
      <c r="O23" s="11">
        <f>[19]Março!$H$18</f>
        <v>16.559999999999999</v>
      </c>
      <c r="P23" s="11">
        <f>[19]Março!$H$19</f>
        <v>18.36</v>
      </c>
      <c r="Q23" s="11">
        <f>[19]Março!$H$20</f>
        <v>10.8</v>
      </c>
      <c r="R23" s="11">
        <f>[19]Março!$H$21</f>
        <v>10.44</v>
      </c>
      <c r="S23" s="11">
        <f>[19]Março!$H$22</f>
        <v>13.68</v>
      </c>
      <c r="T23" s="11">
        <f>[19]Março!$H$23</f>
        <v>16.2</v>
      </c>
      <c r="U23" s="11">
        <f>[19]Março!$H$24</f>
        <v>16.2</v>
      </c>
      <c r="V23" s="11">
        <f>[19]Março!$H$25</f>
        <v>15.48</v>
      </c>
      <c r="W23" s="11">
        <f>[19]Março!$H$26</f>
        <v>15.48</v>
      </c>
      <c r="X23" s="11">
        <f>[19]Março!$H$27</f>
        <v>11.16</v>
      </c>
      <c r="Y23" s="11">
        <f>[19]Março!$H$28</f>
        <v>13.68</v>
      </c>
      <c r="Z23" s="11">
        <f>[19]Março!$H$29</f>
        <v>11.879999999999999</v>
      </c>
      <c r="AA23" s="11">
        <f>[19]Março!$H$30</f>
        <v>13.68</v>
      </c>
      <c r="AB23" s="11">
        <f>[19]Março!$H$31</f>
        <v>14.04</v>
      </c>
      <c r="AC23" s="11">
        <f>[19]Março!$H$32</f>
        <v>14.76</v>
      </c>
      <c r="AD23" s="11">
        <f>[19]Março!$H$33</f>
        <v>16.2</v>
      </c>
      <c r="AE23" s="11">
        <f>[19]Março!$H$34</f>
        <v>14.4</v>
      </c>
      <c r="AF23" s="11">
        <f>[19]Março!$H$35</f>
        <v>13.32</v>
      </c>
      <c r="AG23" s="15">
        <f t="shared" si="11"/>
        <v>20.88</v>
      </c>
      <c r="AH23" s="121">
        <f t="shared" si="12"/>
        <v>14.295483870967743</v>
      </c>
    </row>
    <row r="24" spans="1:38" x14ac:dyDescent="0.2">
      <c r="A24" s="58" t="s">
        <v>169</v>
      </c>
      <c r="B24" s="11" t="str">
        <f>[20]Março!$H$5</f>
        <v>*</v>
      </c>
      <c r="C24" s="11" t="str">
        <f>[20]Março!$H$6</f>
        <v>*</v>
      </c>
      <c r="D24" s="11" t="str">
        <f>[20]Março!$H$7</f>
        <v>*</v>
      </c>
      <c r="E24" s="11" t="str">
        <f>[20]Março!$H$8</f>
        <v>*</v>
      </c>
      <c r="F24" s="11" t="str">
        <f>[20]Março!$H$9</f>
        <v>*</v>
      </c>
      <c r="G24" s="11" t="str">
        <f>[20]Março!$H$10</f>
        <v>*</v>
      </c>
      <c r="H24" s="11" t="str">
        <f>[20]Março!$H$11</f>
        <v>*</v>
      </c>
      <c r="I24" s="11" t="str">
        <f>[20]Março!$H$12</f>
        <v>*</v>
      </c>
      <c r="J24" s="11" t="str">
        <f>[20]Março!$H$13</f>
        <v>*</v>
      </c>
      <c r="K24" s="11" t="str">
        <f>[20]Março!$H$14</f>
        <v>*</v>
      </c>
      <c r="L24" s="11" t="str">
        <f>[20]Março!$H$15</f>
        <v>*</v>
      </c>
      <c r="M24" s="11" t="str">
        <f>[20]Março!$H$16</f>
        <v>*</v>
      </c>
      <c r="N24" s="11" t="str">
        <f>[20]Março!$H$17</f>
        <v>*</v>
      </c>
      <c r="O24" s="11" t="str">
        <f>[20]Março!$H$18</f>
        <v>*</v>
      </c>
      <c r="P24" s="11" t="str">
        <f>[20]Março!$H$19</f>
        <v>*</v>
      </c>
      <c r="Q24" s="11" t="str">
        <f>[20]Março!$H$20</f>
        <v>*</v>
      </c>
      <c r="R24" s="11" t="str">
        <f>[20]Março!$H$21</f>
        <v>*</v>
      </c>
      <c r="S24" s="11" t="str">
        <f>[20]Março!$H$22</f>
        <v>*</v>
      </c>
      <c r="T24" s="11" t="str">
        <f>[20]Março!$H$23</f>
        <v>*</v>
      </c>
      <c r="U24" s="11" t="str">
        <f>[20]Março!$H$24</f>
        <v>*</v>
      </c>
      <c r="V24" s="11" t="str">
        <f>[20]Março!$H$25</f>
        <v>*</v>
      </c>
      <c r="W24" s="11" t="str">
        <f>[20]Março!$H$25</f>
        <v>*</v>
      </c>
      <c r="X24" s="11" t="str">
        <f>[20]Março!$H$27</f>
        <v>*</v>
      </c>
      <c r="Y24" s="11" t="str">
        <f>[20]Março!$H$28</f>
        <v>*</v>
      </c>
      <c r="Z24" s="11" t="str">
        <f>[20]Março!$H$29</f>
        <v>*</v>
      </c>
      <c r="AA24" s="11" t="str">
        <f>[20]Março!$H$30</f>
        <v>*</v>
      </c>
      <c r="AB24" s="11" t="str">
        <f>[20]Março!$H$31</f>
        <v>*</v>
      </c>
      <c r="AC24" s="11" t="str">
        <f>[20]Março!$H$32</f>
        <v>*</v>
      </c>
      <c r="AD24" s="11" t="str">
        <f>[20]Março!$H$33</f>
        <v>*</v>
      </c>
      <c r="AE24" s="11" t="str">
        <f>[20]Março!$H$34</f>
        <v>*</v>
      </c>
      <c r="AF24" s="11" t="str">
        <f>[20]Março!$H$35</f>
        <v>*</v>
      </c>
      <c r="AG24" s="15" t="s">
        <v>226</v>
      </c>
      <c r="AH24" s="111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[21]Março!$H$5</f>
        <v>11.879999999999999</v>
      </c>
      <c r="C25" s="11">
        <f>[21]Março!$H$6</f>
        <v>14.76</v>
      </c>
      <c r="D25" s="11">
        <f>[21]Março!$H$7</f>
        <v>16.920000000000002</v>
      </c>
      <c r="E25" s="11">
        <f>[21]Março!$H$8</f>
        <v>29.16</v>
      </c>
      <c r="F25" s="11">
        <f>[21]Março!$H$9</f>
        <v>21.240000000000002</v>
      </c>
      <c r="G25" s="11">
        <f>[21]Março!$H$10</f>
        <v>23.400000000000002</v>
      </c>
      <c r="H25" s="11">
        <f>[21]Março!$H$11</f>
        <v>28.08</v>
      </c>
      <c r="I25" s="11">
        <f>[21]Março!$H$12</f>
        <v>47.519999999999996</v>
      </c>
      <c r="J25" s="11">
        <f>[21]Março!$H$13</f>
        <v>22.32</v>
      </c>
      <c r="K25" s="11">
        <f>[21]Março!$H$14</f>
        <v>12.96</v>
      </c>
      <c r="L25" s="11">
        <f>[21]Março!$H$15</f>
        <v>27.720000000000002</v>
      </c>
      <c r="M25" s="11">
        <f>[21]Março!$H$16</f>
        <v>18.720000000000002</v>
      </c>
      <c r="N25" s="11">
        <f>[21]Março!$H$17</f>
        <v>29.52</v>
      </c>
      <c r="O25" s="11">
        <f>[21]Março!$H$18</f>
        <v>14.4</v>
      </c>
      <c r="P25" s="11">
        <f>[21]Março!$H$19</f>
        <v>10.8</v>
      </c>
      <c r="Q25" s="11">
        <f>[21]Março!$H$20</f>
        <v>17.64</v>
      </c>
      <c r="R25" s="11">
        <f>[21]Março!$H$21</f>
        <v>15.120000000000001</v>
      </c>
      <c r="S25" s="11">
        <f>[21]Março!$H$22</f>
        <v>23.040000000000003</v>
      </c>
      <c r="T25" s="11">
        <f>[21]Março!$H$23</f>
        <v>12.24</v>
      </c>
      <c r="U25" s="11">
        <f>[21]Março!$H$24</f>
        <v>16.2</v>
      </c>
      <c r="V25" s="11">
        <f>[21]Março!$H$25</f>
        <v>15.840000000000002</v>
      </c>
      <c r="W25" s="11">
        <f>[21]Março!$H$26</f>
        <v>20.88</v>
      </c>
      <c r="X25" s="11">
        <f>[21]Março!$H$27</f>
        <v>21.6</v>
      </c>
      <c r="Y25" s="11">
        <f>[21]Março!$H$28</f>
        <v>7.5600000000000005</v>
      </c>
      <c r="Z25" s="11">
        <f>[21]Março!$H$29</f>
        <v>13.32</v>
      </c>
      <c r="AA25" s="11">
        <f>[21]Março!$H$30</f>
        <v>15.120000000000001</v>
      </c>
      <c r="AB25" s="11">
        <f>[21]Março!$H$31</f>
        <v>15.120000000000001</v>
      </c>
      <c r="AC25" s="11">
        <f>[21]Março!$H$32</f>
        <v>20.52</v>
      </c>
      <c r="AD25" s="11">
        <f>[21]Março!$H$33</f>
        <v>22.32</v>
      </c>
      <c r="AE25" s="11">
        <f>[21]Março!$H$34</f>
        <v>25.56</v>
      </c>
      <c r="AF25" s="11">
        <f>[21]Março!$H$35</f>
        <v>20.16</v>
      </c>
      <c r="AG25" s="15">
        <f t="shared" ref="AG25:AG26" si="13">MAX(B25:AF25)</f>
        <v>47.519999999999996</v>
      </c>
      <c r="AH25" s="121">
        <f t="shared" ref="AH25:AH26" si="14">AVERAGE(B25:AF25)</f>
        <v>19.730322580645158</v>
      </c>
      <c r="AI25" s="12" t="s">
        <v>47</v>
      </c>
    </row>
    <row r="26" spans="1:38" x14ac:dyDescent="0.2">
      <c r="A26" s="58" t="s">
        <v>171</v>
      </c>
      <c r="B26" s="11">
        <f>[22]Março!$H$5</f>
        <v>12.96</v>
      </c>
      <c r="C26" s="11">
        <f>[22]Março!$H$6</f>
        <v>12.96</v>
      </c>
      <c r="D26" s="11">
        <f>[22]Março!$H$7</f>
        <v>11.16</v>
      </c>
      <c r="E26" s="11">
        <f>[22]Março!$H$8</f>
        <v>13.68</v>
      </c>
      <c r="F26" s="11">
        <f>[22]Março!$H$9</f>
        <v>17.64</v>
      </c>
      <c r="G26" s="11">
        <f>[22]Março!$H$10</f>
        <v>24.840000000000003</v>
      </c>
      <c r="H26" s="11">
        <f>[22]Março!$H$11</f>
        <v>21.240000000000002</v>
      </c>
      <c r="I26" s="11">
        <f>[22]Março!$H$12</f>
        <v>27.36</v>
      </c>
      <c r="J26" s="11">
        <f>[22]Março!$H$13</f>
        <v>11.879999999999999</v>
      </c>
      <c r="K26" s="11">
        <f>[22]Março!$H$14</f>
        <v>10.44</v>
      </c>
      <c r="L26" s="11">
        <f>[22]Março!$H$15</f>
        <v>13.68</v>
      </c>
      <c r="M26" s="11">
        <f>[22]Março!$H$16</f>
        <v>11.879999999999999</v>
      </c>
      <c r="N26" s="11">
        <f>[22]Março!$H$17</f>
        <v>22.32</v>
      </c>
      <c r="O26" s="11">
        <f>[22]Março!$H$18</f>
        <v>19.079999999999998</v>
      </c>
      <c r="P26" s="11">
        <f>[22]Março!$H$19</f>
        <v>17.28</v>
      </c>
      <c r="Q26" s="11">
        <f>[22]Março!$H$20</f>
        <v>9.3600000000000012</v>
      </c>
      <c r="R26" s="11">
        <f>[22]Março!$H$21</f>
        <v>11.879999999999999</v>
      </c>
      <c r="S26" s="11">
        <f>[22]Março!$H$22</f>
        <v>17.28</v>
      </c>
      <c r="T26" s="11">
        <f>[22]Março!$H$23</f>
        <v>15.840000000000002</v>
      </c>
      <c r="U26" s="11">
        <f>[22]Março!$H$24</f>
        <v>20.16</v>
      </c>
      <c r="V26" s="11">
        <f>[22]Março!$H$25</f>
        <v>11.16</v>
      </c>
      <c r="W26" s="11">
        <f>[22]Março!$H$26</f>
        <v>13.32</v>
      </c>
      <c r="X26" s="11">
        <f>[22]Março!$H$27</f>
        <v>9.7200000000000006</v>
      </c>
      <c r="Y26" s="11">
        <f>[22]Março!$H$28</f>
        <v>8.64</v>
      </c>
      <c r="Z26" s="11">
        <f>[22]Março!$H$29</f>
        <v>10.08</v>
      </c>
      <c r="AA26" s="11">
        <f>[22]Março!$H$30</f>
        <v>16.920000000000002</v>
      </c>
      <c r="AB26" s="11">
        <f>[22]Março!$H$31</f>
        <v>18</v>
      </c>
      <c r="AC26" s="11">
        <f>[22]Março!$H$32</f>
        <v>15.48</v>
      </c>
      <c r="AD26" s="11">
        <f>[22]Março!$H$33</f>
        <v>14.4</v>
      </c>
      <c r="AE26" s="11">
        <f>[22]Março!$H$34</f>
        <v>11.879999999999999</v>
      </c>
      <c r="AF26" s="11">
        <f>[22]Março!$H$35</f>
        <v>11.879999999999999</v>
      </c>
      <c r="AG26" s="15">
        <f t="shared" si="13"/>
        <v>27.36</v>
      </c>
      <c r="AH26" s="121">
        <f t="shared" si="14"/>
        <v>14.980645161290322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[23]Março!$H$5</f>
        <v>11.16</v>
      </c>
      <c r="C27" s="11">
        <f>[23]Março!$H$6</f>
        <v>15.48</v>
      </c>
      <c r="D27" s="11">
        <f>[23]Março!$H$7</f>
        <v>14.4</v>
      </c>
      <c r="E27" s="11">
        <f>[23]Março!$H$8</f>
        <v>21.240000000000002</v>
      </c>
      <c r="F27" s="11">
        <f>[23]Março!$H$9</f>
        <v>18</v>
      </c>
      <c r="G27" s="11">
        <f>[23]Março!$H$10</f>
        <v>19.8</v>
      </c>
      <c r="H27" s="11">
        <f>[23]Março!$H$11</f>
        <v>17.28</v>
      </c>
      <c r="I27" s="11">
        <f>[23]Março!$H$12</f>
        <v>19.079999999999998</v>
      </c>
      <c r="J27" s="11">
        <f>[23]Março!$H$13</f>
        <v>22.68</v>
      </c>
      <c r="K27" s="11">
        <f>[23]Março!$H$14</f>
        <v>7.5600000000000005</v>
      </c>
      <c r="L27" s="11">
        <f>[23]Março!$H$15</f>
        <v>16.2</v>
      </c>
      <c r="M27" s="11">
        <f>[23]Março!$H$16</f>
        <v>11.879999999999999</v>
      </c>
      <c r="N27" s="11">
        <f>[23]Março!$H$17</f>
        <v>15.48</v>
      </c>
      <c r="O27" s="11">
        <f>[23]Março!$H$18</f>
        <v>19.8</v>
      </c>
      <c r="P27" s="11">
        <f>[23]Março!$H$19</f>
        <v>11.520000000000001</v>
      </c>
      <c r="Q27" s="11">
        <f>[23]Março!$H$20</f>
        <v>16.559999999999999</v>
      </c>
      <c r="R27" s="11">
        <f>[23]Março!$H$21</f>
        <v>18.36</v>
      </c>
      <c r="S27" s="11">
        <f>[23]Março!$H$22</f>
        <v>22.32</v>
      </c>
      <c r="T27" s="11">
        <f>[23]Março!$H$23</f>
        <v>11.16</v>
      </c>
      <c r="U27" s="11">
        <f>[23]Março!$H$24</f>
        <v>12.6</v>
      </c>
      <c r="V27" s="11">
        <f>[23]Março!$H$25</f>
        <v>12.6</v>
      </c>
      <c r="W27" s="11">
        <f>[23]Março!$H$26</f>
        <v>16.920000000000002</v>
      </c>
      <c r="X27" s="11">
        <f>[23]Março!$H$27</f>
        <v>11.520000000000001</v>
      </c>
      <c r="Y27" s="11">
        <f>[23]Março!$H$28</f>
        <v>8.64</v>
      </c>
      <c r="Z27" s="11">
        <f>[23]Março!$H$29</f>
        <v>11.16</v>
      </c>
      <c r="AA27" s="11">
        <f>[23]Março!$H$30</f>
        <v>10.08</v>
      </c>
      <c r="AB27" s="11">
        <f>[23]Março!$H$31</f>
        <v>11.16</v>
      </c>
      <c r="AC27" s="11">
        <f>[23]Março!$H$32</f>
        <v>18.36</v>
      </c>
      <c r="AD27" s="11">
        <f>[23]Março!$H$33</f>
        <v>18.36</v>
      </c>
      <c r="AE27" s="11">
        <f>[23]Março!$H$34</f>
        <v>20.16</v>
      </c>
      <c r="AF27" s="11">
        <f>[23]Março!$H$35</f>
        <v>14.4</v>
      </c>
      <c r="AG27" s="15">
        <f t="shared" ref="AG27:AG29" si="15">MAX(B27:AF27)</f>
        <v>22.68</v>
      </c>
      <c r="AH27" s="121">
        <f>AVERAGE(B27:AF27)</f>
        <v>15.352258064516134</v>
      </c>
      <c r="AK27" t="s">
        <v>47</v>
      </c>
    </row>
    <row r="28" spans="1:38" x14ac:dyDescent="0.2">
      <c r="A28" s="58" t="s">
        <v>9</v>
      </c>
      <c r="B28" s="11">
        <f>[24]Março!$H$5</f>
        <v>11.16</v>
      </c>
      <c r="C28" s="11">
        <f>[24]Março!$H$6</f>
        <v>14.04</v>
      </c>
      <c r="D28" s="11">
        <f>[24]Março!$H$7</f>
        <v>12.6</v>
      </c>
      <c r="E28" s="11">
        <f>[24]Março!$H$8</f>
        <v>16.559999999999999</v>
      </c>
      <c r="F28" s="11">
        <f>[24]Março!$H$9</f>
        <v>15.840000000000002</v>
      </c>
      <c r="G28" s="11">
        <f>[24]Março!$H$10</f>
        <v>20.52</v>
      </c>
      <c r="H28" s="11">
        <f>[24]Março!$H$11</f>
        <v>20.88</v>
      </c>
      <c r="I28" s="11">
        <f>[24]Março!$H$12</f>
        <v>18.720000000000002</v>
      </c>
      <c r="J28" s="11">
        <f>[24]Março!$H$13</f>
        <v>11.520000000000001</v>
      </c>
      <c r="K28" s="11">
        <f>[24]Março!$H$14</f>
        <v>15.840000000000002</v>
      </c>
      <c r="L28" s="11">
        <f>[24]Março!$H$15</f>
        <v>17.28</v>
      </c>
      <c r="M28" s="11">
        <f>[24]Março!$H$16</f>
        <v>14.76</v>
      </c>
      <c r="N28" s="11">
        <f>[24]Março!$H$17</f>
        <v>12.96</v>
      </c>
      <c r="O28" s="11">
        <f>[24]Março!$H$18</f>
        <v>15.120000000000001</v>
      </c>
      <c r="P28" s="11">
        <f>[24]Março!$H$19</f>
        <v>12.96</v>
      </c>
      <c r="Q28" s="11">
        <f>[24]Março!$H$20</f>
        <v>10.08</v>
      </c>
      <c r="R28" s="11">
        <f>[24]Março!$H$21</f>
        <v>19.8</v>
      </c>
      <c r="S28" s="11">
        <f>[24]Março!$H$22</f>
        <v>20.52</v>
      </c>
      <c r="T28" s="11">
        <f>[24]Março!$H$23</f>
        <v>15.840000000000002</v>
      </c>
      <c r="U28" s="11">
        <f>[24]Março!$H$24</f>
        <v>28.08</v>
      </c>
      <c r="V28" s="11">
        <f>[24]Março!$H$25</f>
        <v>12.6</v>
      </c>
      <c r="W28" s="11">
        <f>[24]Março!$H$26</f>
        <v>12.24</v>
      </c>
      <c r="X28" s="11">
        <f>[24]Março!$H$27</f>
        <v>11.520000000000001</v>
      </c>
      <c r="Y28" s="11">
        <f>[24]Março!$H$28</f>
        <v>10.44</v>
      </c>
      <c r="Z28" s="11">
        <f>[24]Março!$H$29</f>
        <v>9.7200000000000006</v>
      </c>
      <c r="AA28" s="11">
        <f>[24]Março!$H$30</f>
        <v>12.96</v>
      </c>
      <c r="AB28" s="11">
        <f>[24]Março!$H$31</f>
        <v>16.2</v>
      </c>
      <c r="AC28" s="11">
        <f>[24]Março!$H$32</f>
        <v>13.68</v>
      </c>
      <c r="AD28" s="11">
        <f>[24]Março!$H$33</f>
        <v>15.48</v>
      </c>
      <c r="AE28" s="11">
        <f>[24]Março!$H$34</f>
        <v>14.4</v>
      </c>
      <c r="AF28" s="11">
        <f>[24]Março!$H$35</f>
        <v>11.879999999999999</v>
      </c>
      <c r="AG28" s="15">
        <f t="shared" si="15"/>
        <v>28.08</v>
      </c>
      <c r="AH28" s="121">
        <f t="shared" ref="AH28:AH31" si="16">AVERAGE(B28:AF28)</f>
        <v>15.038709677419355</v>
      </c>
      <c r="AK28" t="s">
        <v>47</v>
      </c>
    </row>
    <row r="29" spans="1:38" x14ac:dyDescent="0.2">
      <c r="A29" s="58" t="s">
        <v>42</v>
      </c>
      <c r="B29" s="11">
        <f>[25]Março!$H$5</f>
        <v>8.64</v>
      </c>
      <c r="C29" s="11">
        <f>[25]Março!$H$6</f>
        <v>7.2</v>
      </c>
      <c r="D29" s="11">
        <f>[25]Março!$H$7</f>
        <v>8.64</v>
      </c>
      <c r="E29" s="11">
        <f>[25]Março!$H$8</f>
        <v>16.2</v>
      </c>
      <c r="F29" s="11">
        <f>[25]Março!$H$9</f>
        <v>12.96</v>
      </c>
      <c r="G29" s="11">
        <f>[25]Março!$H$10</f>
        <v>15.840000000000002</v>
      </c>
      <c r="H29" s="11">
        <f>[25]Março!$H$11</f>
        <v>19.440000000000001</v>
      </c>
      <c r="I29" s="11">
        <f>[25]Março!$H$12</f>
        <v>16.920000000000002</v>
      </c>
      <c r="J29" s="11">
        <f>[25]Março!$H$13</f>
        <v>10.44</v>
      </c>
      <c r="K29" s="11">
        <f>[25]Março!$H$14</f>
        <v>9</v>
      </c>
      <c r="L29" s="11">
        <f>[25]Março!$H$15</f>
        <v>10.8</v>
      </c>
      <c r="M29" s="11">
        <f>[25]Março!$H$16</f>
        <v>8.64</v>
      </c>
      <c r="N29" s="11">
        <f>[25]Março!$H$17</f>
        <v>12.6</v>
      </c>
      <c r="O29" s="11">
        <f>[25]Março!$H$18</f>
        <v>12.6</v>
      </c>
      <c r="P29" s="11">
        <f>[25]Março!$H$19</f>
        <v>14.76</v>
      </c>
      <c r="Q29" s="11">
        <f>[25]Março!$H$20</f>
        <v>5.7600000000000007</v>
      </c>
      <c r="R29" s="11">
        <f>[25]Março!$H$21</f>
        <v>17.28</v>
      </c>
      <c r="S29" s="11">
        <f>[25]Março!$H$22</f>
        <v>9.3600000000000012</v>
      </c>
      <c r="T29" s="11">
        <f>[25]Março!$H$23</f>
        <v>10.08</v>
      </c>
      <c r="U29" s="11">
        <f>[25]Março!$H$24</f>
        <v>17.28</v>
      </c>
      <c r="V29" s="11">
        <f>[25]Março!$H$25</f>
        <v>9.3600000000000012</v>
      </c>
      <c r="W29" s="11">
        <f>[25]Março!$H$26</f>
        <v>7.5600000000000005</v>
      </c>
      <c r="X29" s="11">
        <f>[25]Março!$H$27</f>
        <v>9</v>
      </c>
      <c r="Y29" s="11">
        <f>[25]Março!$H$28</f>
        <v>6.48</v>
      </c>
      <c r="Z29" s="11">
        <f>[25]Março!$H$29</f>
        <v>9.3600000000000012</v>
      </c>
      <c r="AA29" s="11">
        <f>[25]Março!$H$30</f>
        <v>10.8</v>
      </c>
      <c r="AB29" s="11">
        <f>[25]Março!$H$31</f>
        <v>10.8</v>
      </c>
      <c r="AC29" s="11">
        <f>[25]Março!$H$32</f>
        <v>8.64</v>
      </c>
      <c r="AD29" s="11">
        <f>[25]Março!$H$33</f>
        <v>12.24</v>
      </c>
      <c r="AE29" s="11">
        <f>[25]Março!$H$34</f>
        <v>11.879999999999999</v>
      </c>
      <c r="AF29" s="11">
        <f>[25]Março!$H$35</f>
        <v>10.44</v>
      </c>
      <c r="AG29" s="15">
        <f t="shared" si="15"/>
        <v>19.440000000000001</v>
      </c>
      <c r="AH29" s="121">
        <f t="shared" si="16"/>
        <v>11.322580645161292</v>
      </c>
      <c r="AJ29" t="s">
        <v>47</v>
      </c>
    </row>
    <row r="30" spans="1:38" x14ac:dyDescent="0.2">
      <c r="A30" s="58" t="s">
        <v>10</v>
      </c>
      <c r="B30" s="11">
        <f>[26]Março!$H$5</f>
        <v>5.7600000000000007</v>
      </c>
      <c r="C30" s="11">
        <f>[26]Março!$H$6</f>
        <v>9</v>
      </c>
      <c r="D30" s="11">
        <f>[26]Março!$H$7</f>
        <v>10.08</v>
      </c>
      <c r="E30" s="11">
        <f>[26]Março!$H$8</f>
        <v>18</v>
      </c>
      <c r="F30" s="11">
        <f>[26]Março!$H$9</f>
        <v>15.840000000000002</v>
      </c>
      <c r="G30" s="11">
        <f>[26]Março!$H$10</f>
        <v>15.120000000000001</v>
      </c>
      <c r="H30" s="11">
        <f>[26]Março!$H$11</f>
        <v>15.840000000000002</v>
      </c>
      <c r="I30" s="11">
        <f>[26]Março!$H$12</f>
        <v>15.840000000000002</v>
      </c>
      <c r="J30" s="11">
        <f>[26]Março!$H$13</f>
        <v>15.120000000000001</v>
      </c>
      <c r="K30" s="11">
        <f>[26]Março!$H$14</f>
        <v>15.120000000000001</v>
      </c>
      <c r="L30" s="11">
        <f>[26]Março!$H$15</f>
        <v>14.4</v>
      </c>
      <c r="M30" s="11">
        <f>[26]Março!$H$16</f>
        <v>11.520000000000001</v>
      </c>
      <c r="N30" s="11">
        <f>[26]Março!$H$17</f>
        <v>14.76</v>
      </c>
      <c r="O30" s="11">
        <f>[26]Março!$H$18</f>
        <v>17.64</v>
      </c>
      <c r="P30" s="11">
        <f>[26]Março!$H$19</f>
        <v>11.16</v>
      </c>
      <c r="Q30" s="11">
        <f>[26]Março!$H$20</f>
        <v>7.9200000000000008</v>
      </c>
      <c r="R30" s="11">
        <f>[26]Março!$H$21</f>
        <v>9</v>
      </c>
      <c r="S30" s="11">
        <f>[26]Março!$H$22</f>
        <v>18.720000000000002</v>
      </c>
      <c r="T30" s="11">
        <f>[26]Março!$H$23</f>
        <v>13.68</v>
      </c>
      <c r="U30" s="11">
        <f>[26]Março!$H$24</f>
        <v>12.24</v>
      </c>
      <c r="V30" s="11">
        <f>[26]Março!$H$25</f>
        <v>6.84</v>
      </c>
      <c r="W30" s="11">
        <f>[26]Março!$H$26</f>
        <v>10.44</v>
      </c>
      <c r="X30" s="11">
        <f>[26]Março!$H$27</f>
        <v>9.3600000000000012</v>
      </c>
      <c r="Y30" s="11">
        <f>[26]Março!$H$28</f>
        <v>7.5600000000000005</v>
      </c>
      <c r="Z30" s="11">
        <f>[26]Março!$H$29</f>
        <v>8.64</v>
      </c>
      <c r="AA30" s="11">
        <f>[26]Março!$H$30</f>
        <v>8.2799999999999994</v>
      </c>
      <c r="AB30" s="11">
        <f>[26]Março!$H$31</f>
        <v>8.2799999999999994</v>
      </c>
      <c r="AC30" s="11">
        <f>[26]Março!$H$32</f>
        <v>14.04</v>
      </c>
      <c r="AD30" s="11">
        <f>[26]Março!$H$33</f>
        <v>15.840000000000002</v>
      </c>
      <c r="AE30" s="11">
        <f>[26]Março!$H$34</f>
        <v>14.04</v>
      </c>
      <c r="AF30" s="11">
        <f>[26]Março!$H$35</f>
        <v>13.32</v>
      </c>
      <c r="AG30" s="15">
        <f>MAX(B30:AF30)</f>
        <v>18.720000000000002</v>
      </c>
      <c r="AH30" s="121">
        <f t="shared" si="16"/>
        <v>12.367741935483869</v>
      </c>
      <c r="AL30" t="s">
        <v>47</v>
      </c>
    </row>
    <row r="31" spans="1:38" x14ac:dyDescent="0.2">
      <c r="A31" s="58" t="s">
        <v>172</v>
      </c>
      <c r="B31" s="11">
        <f>[27]Março!$H$5</f>
        <v>16.559999999999999</v>
      </c>
      <c r="C31" s="11">
        <f>[27]Março!$H$6</f>
        <v>17.64</v>
      </c>
      <c r="D31" s="11">
        <f>[27]Março!$H$7</f>
        <v>17.64</v>
      </c>
      <c r="E31" s="11">
        <f>[27]Março!$H$8</f>
        <v>29.880000000000003</v>
      </c>
      <c r="F31" s="11">
        <f>[27]Março!$H$9</f>
        <v>21.96</v>
      </c>
      <c r="G31" s="11">
        <f>[27]Março!$H$10</f>
        <v>33.840000000000003</v>
      </c>
      <c r="H31" s="11">
        <f>[27]Março!$H$11</f>
        <v>30.6</v>
      </c>
      <c r="I31" s="11">
        <f>[27]Março!$H$12</f>
        <v>33.840000000000003</v>
      </c>
      <c r="J31" s="11">
        <f>[27]Março!$H$13</f>
        <v>23.759999999999998</v>
      </c>
      <c r="K31" s="11">
        <f>[27]Março!$H$14</f>
        <v>15.48</v>
      </c>
      <c r="L31" s="11">
        <f>[27]Março!$H$15</f>
        <v>28.08</v>
      </c>
      <c r="M31" s="11">
        <f>[27]Março!$H$16</f>
        <v>22.32</v>
      </c>
      <c r="N31" s="11">
        <f>[27]Março!$H$17</f>
        <v>21.6</v>
      </c>
      <c r="O31" s="11">
        <f>[27]Março!$H$18</f>
        <v>19.8</v>
      </c>
      <c r="P31" s="11">
        <f>[27]Março!$H$19</f>
        <v>24.12</v>
      </c>
      <c r="Q31" s="11">
        <f>[27]Março!$H$20</f>
        <v>15.120000000000001</v>
      </c>
      <c r="R31" s="11">
        <f>[27]Março!$H$21</f>
        <v>21.240000000000002</v>
      </c>
      <c r="S31" s="11">
        <f>[27]Março!$H$22</f>
        <v>25.92</v>
      </c>
      <c r="T31" s="11">
        <f>[27]Março!$H$23</f>
        <v>16.2</v>
      </c>
      <c r="U31" s="11">
        <f>[27]Março!$H$24</f>
        <v>35.64</v>
      </c>
      <c r="V31" s="11">
        <f>[27]Março!$H$25</f>
        <v>24.48</v>
      </c>
      <c r="W31" s="11">
        <f>[27]Março!$H$26</f>
        <v>22.32</v>
      </c>
      <c r="X31" s="11">
        <f>[27]Março!$H$27</f>
        <v>17.28</v>
      </c>
      <c r="Y31" s="11">
        <f>[27]Março!$H$28</f>
        <v>10.08</v>
      </c>
      <c r="Z31" s="11">
        <f>[27]Março!$H$29</f>
        <v>13.68</v>
      </c>
      <c r="AA31" s="11">
        <f>[27]Março!$H$30</f>
        <v>17.28</v>
      </c>
      <c r="AB31" s="11">
        <f>[27]Março!$H$31</f>
        <v>23.400000000000002</v>
      </c>
      <c r="AC31" s="11">
        <f>[27]Março!$H$32</f>
        <v>19.8</v>
      </c>
      <c r="AD31" s="11">
        <f>[27]Março!$H$33</f>
        <v>22.68</v>
      </c>
      <c r="AE31" s="11">
        <f>[27]Março!$H$34</f>
        <v>20.52</v>
      </c>
      <c r="AF31" s="11">
        <f>[27]Março!$H$35</f>
        <v>17.28</v>
      </c>
      <c r="AG31" s="15">
        <f t="shared" ref="AG31" si="17">MAX(B31:AF31)</f>
        <v>35.64</v>
      </c>
      <c r="AH31" s="121">
        <f t="shared" si="16"/>
        <v>21.936774193548381</v>
      </c>
      <c r="AI31" s="12" t="s">
        <v>47</v>
      </c>
      <c r="AK31" t="s">
        <v>47</v>
      </c>
    </row>
    <row r="32" spans="1:38" x14ac:dyDescent="0.2">
      <c r="A32" s="58" t="s">
        <v>11</v>
      </c>
      <c r="B32" s="11">
        <f>[28]Março!$H$5</f>
        <v>9.3600000000000012</v>
      </c>
      <c r="C32" s="11">
        <f>[28]Março!$H$6</f>
        <v>10.08</v>
      </c>
      <c r="D32" s="11">
        <f>[28]Março!$H$7</f>
        <v>6.84</v>
      </c>
      <c r="E32" s="11">
        <f>[28]Março!$H$8</f>
        <v>6.84</v>
      </c>
      <c r="F32" s="11">
        <f>[28]Março!$H$9</f>
        <v>11.16</v>
      </c>
      <c r="G32" s="11">
        <f>[28]Março!$H$10</f>
        <v>6.84</v>
      </c>
      <c r="H32" s="11">
        <f>[28]Março!$H$11</f>
        <v>9</v>
      </c>
      <c r="I32" s="11">
        <f>[28]Março!$H$12</f>
        <v>9.3600000000000012</v>
      </c>
      <c r="J32" s="11">
        <f>[28]Março!$H$13</f>
        <v>16.2</v>
      </c>
      <c r="K32" s="11">
        <f>[28]Março!$H$14</f>
        <v>17.64</v>
      </c>
      <c r="L32" s="11">
        <f>[28]Março!$H$15</f>
        <v>8.64</v>
      </c>
      <c r="M32" s="11">
        <f>[28]Março!$H$16</f>
        <v>9</v>
      </c>
      <c r="N32" s="11">
        <f>[28]Março!$H$17</f>
        <v>19.8</v>
      </c>
      <c r="O32" s="11">
        <f>[28]Março!$H$18</f>
        <v>10.08</v>
      </c>
      <c r="P32" s="11">
        <f>[28]Março!$H$19</f>
        <v>9</v>
      </c>
      <c r="Q32" s="11">
        <f>[28]Março!$H$20</f>
        <v>7.9200000000000008</v>
      </c>
      <c r="R32" s="11">
        <f>[28]Março!$H$21</f>
        <v>9.3600000000000012</v>
      </c>
      <c r="S32" s="11">
        <f>[28]Março!$H$22</f>
        <v>18.36</v>
      </c>
      <c r="T32" s="11">
        <f>[28]Março!$H$23</f>
        <v>16.2</v>
      </c>
      <c r="U32" s="11">
        <f>[28]Março!$H$24</f>
        <v>15.120000000000001</v>
      </c>
      <c r="V32" s="11">
        <f>[28]Março!$H$25</f>
        <v>10.8</v>
      </c>
      <c r="W32" s="11">
        <f>[28]Março!$H$26</f>
        <v>11.16</v>
      </c>
      <c r="X32" s="11">
        <f>[28]Março!$H$27</f>
        <v>10.08</v>
      </c>
      <c r="Y32" s="11">
        <f>[28]Março!$H$28</f>
        <v>8.64</v>
      </c>
      <c r="Z32" s="11">
        <f>[28]Março!$H$29</f>
        <v>7.9200000000000008</v>
      </c>
      <c r="AA32" s="11">
        <f>[28]Março!$H$30</f>
        <v>13.68</v>
      </c>
      <c r="AB32" s="11">
        <f>[28]Março!$H$31</f>
        <v>8.64</v>
      </c>
      <c r="AC32" s="11">
        <f>[28]Março!$H$32</f>
        <v>12.6</v>
      </c>
      <c r="AD32" s="11">
        <f>[28]Março!$H$33</f>
        <v>14.04</v>
      </c>
      <c r="AE32" s="11">
        <f>[28]Março!$H$34</f>
        <v>9.3600000000000012</v>
      </c>
      <c r="AF32" s="11">
        <f>[28]Março!$H$35</f>
        <v>8.64</v>
      </c>
      <c r="AG32" s="15">
        <f>MAX(B32:AF32)</f>
        <v>19.8</v>
      </c>
      <c r="AH32" s="121">
        <f t="shared" ref="AH32:AH38" si="18">AVERAGE(B32:AF32)</f>
        <v>11.043870967741938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[29]Março!$H$5</f>
        <v>5.4</v>
      </c>
      <c r="C33" s="11">
        <f>[29]Março!$H$6</f>
        <v>8.2799999999999994</v>
      </c>
      <c r="D33" s="11">
        <f>[29]Março!$H$7</f>
        <v>5.7600000000000007</v>
      </c>
      <c r="E33" s="11">
        <f>[29]Março!$H$8</f>
        <v>11.16</v>
      </c>
      <c r="F33" s="11">
        <f>[29]Março!$H$9</f>
        <v>11.879999999999999</v>
      </c>
      <c r="G33" s="11">
        <f>[29]Março!$H$10</f>
        <v>16.2</v>
      </c>
      <c r="H33" s="11">
        <f>[29]Março!$H$11</f>
        <v>12.6</v>
      </c>
      <c r="I33" s="11">
        <f>[29]Março!$H$12</f>
        <v>14.04</v>
      </c>
      <c r="J33" s="11">
        <f>[29]Março!$H$13</f>
        <v>10.44</v>
      </c>
      <c r="K33" s="11">
        <f>[29]Março!$H$14</f>
        <v>5.4</v>
      </c>
      <c r="L33" s="11">
        <f>[29]Março!$H$15</f>
        <v>9</v>
      </c>
      <c r="M33" s="11">
        <f>[29]Março!$H$16</f>
        <v>10.44</v>
      </c>
      <c r="N33" s="11">
        <f>[29]Março!$H$17</f>
        <v>7.2</v>
      </c>
      <c r="O33" s="11">
        <f>[29]Março!$H$18</f>
        <v>8.64</v>
      </c>
      <c r="P33" s="11">
        <f>[29]Março!$H$19</f>
        <v>8.2799999999999994</v>
      </c>
      <c r="Q33" s="11">
        <f>[29]Março!$H$20</f>
        <v>7.2</v>
      </c>
      <c r="R33" s="11">
        <f>[29]Março!$H$21</f>
        <v>9</v>
      </c>
      <c r="S33" s="11">
        <f>[29]Março!$H$22</f>
        <v>9</v>
      </c>
      <c r="T33" s="11">
        <f>[29]Março!$H$23</f>
        <v>4.6800000000000006</v>
      </c>
      <c r="U33" s="11">
        <f>[29]Março!$H$24</f>
        <v>18.36</v>
      </c>
      <c r="V33" s="11">
        <f>[29]Março!$H$25</f>
        <v>10.44</v>
      </c>
      <c r="W33" s="11">
        <f>[29]Março!$H$26</f>
        <v>7.2</v>
      </c>
      <c r="X33" s="11">
        <f>[29]Março!$H$27</f>
        <v>5.7600000000000007</v>
      </c>
      <c r="Y33" s="11">
        <f>[29]Março!$H$28</f>
        <v>6.12</v>
      </c>
      <c r="Z33" s="11">
        <f>[29]Março!$H$29</f>
        <v>7.5600000000000005</v>
      </c>
      <c r="AA33" s="11">
        <f>[29]Março!$H$30</f>
        <v>9.7200000000000006</v>
      </c>
      <c r="AB33" s="11">
        <f>[29]Março!$H$31</f>
        <v>10.08</v>
      </c>
      <c r="AC33" s="11">
        <f>[29]Março!$H$32</f>
        <v>6.84</v>
      </c>
      <c r="AD33" s="11">
        <f>[29]Março!$H$33</f>
        <v>7.9200000000000008</v>
      </c>
      <c r="AE33" s="11">
        <f>[29]Março!$H$34</f>
        <v>5.4</v>
      </c>
      <c r="AF33" s="11">
        <f>[29]Março!$H$35</f>
        <v>8.2799999999999994</v>
      </c>
      <c r="AG33" s="15">
        <f>MAX(B33:AF33)</f>
        <v>18.36</v>
      </c>
      <c r="AH33" s="121">
        <f t="shared" si="18"/>
        <v>8.9767741935483851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[30]Março!$H$5</f>
        <v>5.4</v>
      </c>
      <c r="C34" s="11">
        <f>[30]Março!$H$6</f>
        <v>22.32</v>
      </c>
      <c r="D34" s="11">
        <f>[30]Março!$H$7</f>
        <v>9</v>
      </c>
      <c r="E34" s="11">
        <f>[30]Março!$H$8</f>
        <v>17.28</v>
      </c>
      <c r="F34" s="11">
        <f>[30]Março!$H$9</f>
        <v>16.920000000000002</v>
      </c>
      <c r="G34" s="11">
        <f>[30]Março!$H$10</f>
        <v>15.48</v>
      </c>
      <c r="H34" s="11">
        <f>[30]Março!$H$11</f>
        <v>23.040000000000003</v>
      </c>
      <c r="I34" s="11">
        <f>[30]Março!$H$12</f>
        <v>19.8</v>
      </c>
      <c r="J34" s="11">
        <f>[30]Março!$H$13</f>
        <v>15.840000000000002</v>
      </c>
      <c r="K34" s="11">
        <f>[30]Março!$H$14</f>
        <v>10.44</v>
      </c>
      <c r="L34" s="11">
        <f>[30]Março!$H$15</f>
        <v>11.879999999999999</v>
      </c>
      <c r="M34" s="11">
        <f>[30]Março!$H$16</f>
        <v>14.76</v>
      </c>
      <c r="N34" s="11">
        <f>[30]Março!$H$17</f>
        <v>16.559999999999999</v>
      </c>
      <c r="O34" s="11">
        <f>[30]Março!$H$18</f>
        <v>14.04</v>
      </c>
      <c r="P34" s="11">
        <f>[30]Março!$H$19</f>
        <v>15.840000000000002</v>
      </c>
      <c r="Q34" s="11">
        <f>[30]Março!$H$20</f>
        <v>10.8</v>
      </c>
      <c r="R34" s="11">
        <f>[30]Março!$H$21</f>
        <v>21.240000000000002</v>
      </c>
      <c r="S34" s="11">
        <f>[30]Março!$H$22</f>
        <v>18.720000000000002</v>
      </c>
      <c r="T34" s="11">
        <f>[30]Março!$H$23</f>
        <v>12.96</v>
      </c>
      <c r="U34" s="11">
        <f>[30]Março!$H$24</f>
        <v>24.12</v>
      </c>
      <c r="V34" s="11">
        <f>[30]Março!$H$25</f>
        <v>16.559999999999999</v>
      </c>
      <c r="W34" s="11">
        <f>[30]Março!$H$26</f>
        <v>13.68</v>
      </c>
      <c r="X34" s="11">
        <f>[30]Março!$H$27</f>
        <v>10.08</v>
      </c>
      <c r="Y34" s="11">
        <f>[30]Março!$H$28</f>
        <v>12.96</v>
      </c>
      <c r="Z34" s="11">
        <f>[30]Março!$H$29</f>
        <v>12.6</v>
      </c>
      <c r="AA34" s="11">
        <f>[30]Março!$H$30</f>
        <v>12.24</v>
      </c>
      <c r="AB34" s="11">
        <f>[30]Março!$H$31</f>
        <v>15.120000000000001</v>
      </c>
      <c r="AC34" s="11">
        <f>[30]Março!$H$32</f>
        <v>14.04</v>
      </c>
      <c r="AD34" s="11">
        <f>[30]Março!$H$33</f>
        <v>16.2</v>
      </c>
      <c r="AE34" s="11">
        <f>[30]Março!$H$34</f>
        <v>10.8</v>
      </c>
      <c r="AF34" s="11">
        <f>[30]Março!$H$35</f>
        <v>10.08</v>
      </c>
      <c r="AG34" s="15">
        <f>MAX(B34:AF34)</f>
        <v>24.12</v>
      </c>
      <c r="AH34" s="121">
        <f t="shared" si="18"/>
        <v>14.864516129032259</v>
      </c>
      <c r="AK34" t="s">
        <v>47</v>
      </c>
    </row>
    <row r="35" spans="1:38" x14ac:dyDescent="0.2">
      <c r="A35" s="58" t="s">
        <v>173</v>
      </c>
      <c r="B35" s="11">
        <f>[31]Março!$H$5</f>
        <v>7.5600000000000005</v>
      </c>
      <c r="C35" s="11">
        <f>[31]Março!$H$6</f>
        <v>11.879999999999999</v>
      </c>
      <c r="D35" s="11">
        <f>[31]Março!$H$7</f>
        <v>9.3600000000000012</v>
      </c>
      <c r="E35" s="11">
        <f>[31]Março!$H$8</f>
        <v>14.4</v>
      </c>
      <c r="F35" s="11">
        <f>[31]Março!$H$9</f>
        <v>16.559999999999999</v>
      </c>
      <c r="G35" s="11">
        <f>[31]Março!$H$10</f>
        <v>19.440000000000001</v>
      </c>
      <c r="H35" s="11">
        <f>[31]Março!$H$11</f>
        <v>28.08</v>
      </c>
      <c r="I35" s="11">
        <f>[31]Março!$H$12</f>
        <v>20.16</v>
      </c>
      <c r="J35" s="11">
        <f>[31]Março!$H$13</f>
        <v>9.3600000000000012</v>
      </c>
      <c r="K35" s="11">
        <f>[31]Março!$H$14</f>
        <v>11.879999999999999</v>
      </c>
      <c r="L35" s="11">
        <f>[31]Março!$H$15</f>
        <v>16.2</v>
      </c>
      <c r="M35" s="11">
        <f>[31]Março!$H$16</f>
        <v>10.44</v>
      </c>
      <c r="N35" s="11">
        <f>[31]Março!$H$17</f>
        <v>13.32</v>
      </c>
      <c r="O35" s="11">
        <f>[31]Março!$H$18</f>
        <v>12.96</v>
      </c>
      <c r="P35" s="11">
        <f>[31]Março!$H$19</f>
        <v>13.68</v>
      </c>
      <c r="Q35" s="11">
        <f>[31]Março!$H$20</f>
        <v>8.2799999999999994</v>
      </c>
      <c r="R35" s="11">
        <f>[31]Março!$H$21</f>
        <v>14.76</v>
      </c>
      <c r="S35" s="11">
        <f>[31]Março!$H$22</f>
        <v>13.32</v>
      </c>
      <c r="T35" s="11">
        <f>[31]Março!$H$23</f>
        <v>11.16</v>
      </c>
      <c r="U35" s="11">
        <f>[31]Março!$H$24</f>
        <v>20.88</v>
      </c>
      <c r="V35" s="11">
        <f>[31]Março!$H$25</f>
        <v>10.44</v>
      </c>
      <c r="W35" s="11">
        <f>[31]Março!$H$26</f>
        <v>11.879999999999999</v>
      </c>
      <c r="X35" s="11">
        <f>[31]Março!$H$27</f>
        <v>11.16</v>
      </c>
      <c r="Y35" s="11">
        <f>[31]Março!$H$28</f>
        <v>9.3600000000000012</v>
      </c>
      <c r="Z35" s="11">
        <f>[31]Março!$H$29</f>
        <v>10.08</v>
      </c>
      <c r="AA35" s="11">
        <f>[31]Março!$H$30</f>
        <v>9</v>
      </c>
      <c r="AB35" s="11">
        <f>[31]Março!$H$31</f>
        <v>10.08</v>
      </c>
      <c r="AC35" s="11">
        <f>[31]Março!$H$32</f>
        <v>15.840000000000002</v>
      </c>
      <c r="AD35" s="11">
        <f>[31]Março!$H$33</f>
        <v>17.28</v>
      </c>
      <c r="AE35" s="11">
        <f>[31]Março!$H$34</f>
        <v>13.68</v>
      </c>
      <c r="AF35" s="11">
        <f>[31]Março!$H$35</f>
        <v>11.520000000000001</v>
      </c>
      <c r="AG35" s="15">
        <f t="shared" ref="AG35" si="19">MAX(B35:AF35)</f>
        <v>28.08</v>
      </c>
      <c r="AH35" s="121">
        <f t="shared" si="18"/>
        <v>13.354838709677418</v>
      </c>
      <c r="AK35" t="s">
        <v>47</v>
      </c>
    </row>
    <row r="36" spans="1:38" x14ac:dyDescent="0.2">
      <c r="A36" s="58" t="s">
        <v>144</v>
      </c>
      <c r="B36" s="11" t="str">
        <f>[32]Março!$H$5</f>
        <v>*</v>
      </c>
      <c r="C36" s="11" t="str">
        <f>[32]Março!$H$6</f>
        <v>*</v>
      </c>
      <c r="D36" s="11" t="str">
        <f>[32]Março!$H$7</f>
        <v>*</v>
      </c>
      <c r="E36" s="11" t="str">
        <f>[32]Março!$H$8</f>
        <v>*</v>
      </c>
      <c r="F36" s="11" t="str">
        <f>[32]Março!$H$9</f>
        <v>*</v>
      </c>
      <c r="G36" s="11" t="str">
        <f>[32]Março!$H$10</f>
        <v>*</v>
      </c>
      <c r="H36" s="11" t="str">
        <f>[32]Março!$H$11</f>
        <v>*</v>
      </c>
      <c r="I36" s="11" t="str">
        <f>[32]Março!$H$12</f>
        <v>*</v>
      </c>
      <c r="J36" s="11" t="str">
        <f>[32]Março!$H$13</f>
        <v>*</v>
      </c>
      <c r="K36" s="11" t="str">
        <f>[32]Março!$H$14</f>
        <v>*</v>
      </c>
      <c r="L36" s="11" t="str">
        <f>[32]Março!$H$15</f>
        <v>*</v>
      </c>
      <c r="M36" s="11" t="str">
        <f>[32]Março!$H$16</f>
        <v>*</v>
      </c>
      <c r="N36" s="11" t="str">
        <f>[32]Março!$H$17</f>
        <v>*</v>
      </c>
      <c r="O36" s="11" t="str">
        <f>[32]Março!$H$18</f>
        <v>*</v>
      </c>
      <c r="P36" s="11" t="str">
        <f>[32]Março!$H$19</f>
        <v>*</v>
      </c>
      <c r="Q36" s="11" t="str">
        <f>[32]Março!$H$20</f>
        <v>*</v>
      </c>
      <c r="R36" s="11" t="str">
        <f>[32]Março!$H$21</f>
        <v>*</v>
      </c>
      <c r="S36" s="11" t="str">
        <f>[32]Março!$H$22</f>
        <v>*</v>
      </c>
      <c r="T36" s="11" t="str">
        <f>[32]Março!$H$23</f>
        <v>*</v>
      </c>
      <c r="U36" s="11" t="str">
        <f>[32]Março!$H$24</f>
        <v>*</v>
      </c>
      <c r="V36" s="11" t="str">
        <f>[32]Março!$H$25</f>
        <v>*</v>
      </c>
      <c r="W36" s="11" t="str">
        <f>[32]Março!$H$26</f>
        <v>*</v>
      </c>
      <c r="X36" s="11" t="str">
        <f>[32]Março!$H$27</f>
        <v>*</v>
      </c>
      <c r="Y36" s="11" t="str">
        <f>[32]Março!$H$28</f>
        <v>*</v>
      </c>
      <c r="Z36" s="11" t="str">
        <f>[32]Março!$H$29</f>
        <v>*</v>
      </c>
      <c r="AA36" s="11" t="str">
        <f>[32]Março!$H$30</f>
        <v>*</v>
      </c>
      <c r="AB36" s="11" t="str">
        <f>[32]Março!$H$31</f>
        <v>*</v>
      </c>
      <c r="AC36" s="11" t="str">
        <f>[32]Março!$H$32</f>
        <v>*</v>
      </c>
      <c r="AD36" s="11" t="str">
        <f>[32]Março!$H$33</f>
        <v>*</v>
      </c>
      <c r="AE36" s="11" t="str">
        <f>[32]Março!$H$34</f>
        <v>*</v>
      </c>
      <c r="AF36" s="11" t="str">
        <f>[32]Março!$H$35</f>
        <v>*</v>
      </c>
      <c r="AG36" s="15" t="s">
        <v>226</v>
      </c>
      <c r="AH36" s="111" t="s">
        <v>226</v>
      </c>
      <c r="AK36" t="s">
        <v>47</v>
      </c>
    </row>
    <row r="37" spans="1:38" x14ac:dyDescent="0.2">
      <c r="A37" s="58" t="s">
        <v>14</v>
      </c>
      <c r="B37" s="11">
        <f>[33]Março!$H$5</f>
        <v>16.920000000000002</v>
      </c>
      <c r="C37" s="11" t="str">
        <f>[33]Março!$H$6</f>
        <v>*</v>
      </c>
      <c r="D37" s="11">
        <f>[33]Março!$H$7</f>
        <v>7.5600000000000005</v>
      </c>
      <c r="E37" s="11">
        <f>[33]Março!$H$8</f>
        <v>20.16</v>
      </c>
      <c r="F37" s="11">
        <f>[33]Março!$H$9</f>
        <v>13.32</v>
      </c>
      <c r="G37" s="11">
        <f>[33]Março!$H$10</f>
        <v>11.16</v>
      </c>
      <c r="H37" s="11">
        <f>[33]Março!$H$11</f>
        <v>1.8</v>
      </c>
      <c r="I37" s="11">
        <f>[33]Março!$H$12</f>
        <v>3.6</v>
      </c>
      <c r="J37" s="11">
        <f>[33]Março!$H$13</f>
        <v>22.68</v>
      </c>
      <c r="K37" s="11">
        <f>[33]Março!$H$14</f>
        <v>0.36000000000000004</v>
      </c>
      <c r="L37" s="11">
        <f>[33]Março!$H$15</f>
        <v>1.08</v>
      </c>
      <c r="M37" s="11">
        <f>[33]Março!$H$16</f>
        <v>0.72000000000000008</v>
      </c>
      <c r="N37" s="11">
        <f>[33]Março!$H$17</f>
        <v>3.24</v>
      </c>
      <c r="O37" s="11">
        <f>[33]Março!$H$18</f>
        <v>13.68</v>
      </c>
      <c r="P37" s="11">
        <f>[33]Março!$H$19</f>
        <v>31.680000000000003</v>
      </c>
      <c r="Q37" s="11">
        <f>[33]Março!$H$20</f>
        <v>0</v>
      </c>
      <c r="R37" s="11">
        <f>[33]Março!$H$21</f>
        <v>7.5600000000000005</v>
      </c>
      <c r="S37" s="11">
        <f>[33]Março!$H$22</f>
        <v>25.92</v>
      </c>
      <c r="T37" s="11">
        <f>[33]Março!$H$23</f>
        <v>6.12</v>
      </c>
      <c r="U37" s="11">
        <f>[33]Março!$H$24</f>
        <v>16.920000000000002</v>
      </c>
      <c r="V37" s="11">
        <f>[33]Março!$H$25</f>
        <v>9.7200000000000006</v>
      </c>
      <c r="W37" s="11">
        <f>[33]Março!$H$26</f>
        <v>0.36000000000000004</v>
      </c>
      <c r="X37" s="11">
        <f>[33]Março!$H$27</f>
        <v>5.4</v>
      </c>
      <c r="Y37" s="11">
        <f>[33]Março!$H$28</f>
        <v>0</v>
      </c>
      <c r="Z37" s="11">
        <f>[33]Março!$H$29</f>
        <v>2.16</v>
      </c>
      <c r="AA37" s="11">
        <f>[33]Março!$H$30</f>
        <v>2.8800000000000003</v>
      </c>
      <c r="AB37" s="11">
        <f>[33]Março!$H$31</f>
        <v>7.9200000000000008</v>
      </c>
      <c r="AC37" s="11">
        <f>[33]Março!$H$32</f>
        <v>0.72000000000000008</v>
      </c>
      <c r="AD37" s="11">
        <f>[33]Março!$H$33</f>
        <v>2.16</v>
      </c>
      <c r="AE37" s="11">
        <f>[33]Março!$H$34</f>
        <v>0</v>
      </c>
      <c r="AF37" s="11">
        <f>[33]Março!$H$35</f>
        <v>1.08</v>
      </c>
      <c r="AG37" s="15">
        <f t="shared" ref="AG37:AG38" si="20">MAX(B37:AF37)</f>
        <v>31.680000000000003</v>
      </c>
      <c r="AH37" s="111">
        <f t="shared" si="18"/>
        <v>7.8960000000000008</v>
      </c>
      <c r="AK37" t="s">
        <v>47</v>
      </c>
    </row>
    <row r="38" spans="1:38" x14ac:dyDescent="0.2">
      <c r="A38" s="58" t="s">
        <v>174</v>
      </c>
      <c r="B38" s="11">
        <f>[34]Março!$H$5</f>
        <v>14.4</v>
      </c>
      <c r="C38" s="11">
        <f>[34]Março!$H$6</f>
        <v>10.44</v>
      </c>
      <c r="D38" s="11">
        <f>[34]Março!$H$7</f>
        <v>6.12</v>
      </c>
      <c r="E38" s="11">
        <f>[34]Março!$H$8</f>
        <v>15.48</v>
      </c>
      <c r="F38" s="11">
        <f>[34]Março!$H$9</f>
        <v>13.68</v>
      </c>
      <c r="G38" s="11">
        <f>[34]Março!$H$10</f>
        <v>13.68</v>
      </c>
      <c r="H38" s="11">
        <f>[34]Março!$H$11</f>
        <v>14.04</v>
      </c>
      <c r="I38" s="11">
        <f>[34]Março!$H$12</f>
        <v>9.3600000000000012</v>
      </c>
      <c r="J38" s="11">
        <f>[34]Março!$H$13</f>
        <v>17.64</v>
      </c>
      <c r="K38" s="11">
        <f>[34]Março!$H$14</f>
        <v>12.6</v>
      </c>
      <c r="L38" s="11">
        <f>[34]Março!$H$15</f>
        <v>6.84</v>
      </c>
      <c r="M38" s="11">
        <f>[34]Março!$H$16</f>
        <v>8.2799999999999994</v>
      </c>
      <c r="N38" s="11">
        <f>[34]Março!$H$17</f>
        <v>15.48</v>
      </c>
      <c r="O38" s="11">
        <f>[34]Março!$H$18</f>
        <v>14.76</v>
      </c>
      <c r="P38" s="11">
        <f>[34]Março!$H$19</f>
        <v>14.76</v>
      </c>
      <c r="Q38" s="11">
        <f>[34]Março!$H$20</f>
        <v>6.12</v>
      </c>
      <c r="R38" s="11">
        <f>[34]Março!$H$21</f>
        <v>10.44</v>
      </c>
      <c r="S38" s="11">
        <f>[34]Março!$H$22</f>
        <v>12.96</v>
      </c>
      <c r="T38" s="11">
        <f>[34]Março!$H$23</f>
        <v>5.7600000000000007</v>
      </c>
      <c r="U38" s="11">
        <f>[34]Março!$H$24</f>
        <v>7.9200000000000008</v>
      </c>
      <c r="V38" s="11">
        <f>[34]Março!$H$25</f>
        <v>10.44</v>
      </c>
      <c r="W38" s="11">
        <f>[34]Março!$H$26</f>
        <v>10.08</v>
      </c>
      <c r="X38" s="11">
        <f>[34]Março!$H$27</f>
        <v>9.3600000000000012</v>
      </c>
      <c r="Y38" s="11">
        <f>[34]Março!$H$28</f>
        <v>10.44</v>
      </c>
      <c r="Z38" s="11">
        <f>[34]Março!$H$29</f>
        <v>8.64</v>
      </c>
      <c r="AA38" s="11">
        <f>[34]Março!$H$30</f>
        <v>14.04</v>
      </c>
      <c r="AB38" s="11">
        <f>[34]Março!$H$31</f>
        <v>13.68</v>
      </c>
      <c r="AC38" s="11">
        <f>[34]Março!$H$32</f>
        <v>15.48</v>
      </c>
      <c r="AD38" s="11">
        <f>[34]Março!$H$33</f>
        <v>9.3600000000000012</v>
      </c>
      <c r="AE38" s="11">
        <f>[34]Março!$H$34</f>
        <v>5.7600000000000007</v>
      </c>
      <c r="AF38" s="11">
        <f>[34]Março!$H$35</f>
        <v>7.5600000000000005</v>
      </c>
      <c r="AG38" s="15">
        <f t="shared" si="20"/>
        <v>17.64</v>
      </c>
      <c r="AH38" s="121">
        <f t="shared" si="18"/>
        <v>11.148387096774194</v>
      </c>
    </row>
    <row r="39" spans="1:38" x14ac:dyDescent="0.2">
      <c r="A39" s="58" t="s">
        <v>15</v>
      </c>
      <c r="B39" s="11">
        <f>[35]Março!$H$5</f>
        <v>10.8</v>
      </c>
      <c r="C39" s="11">
        <f>[35]Março!$H$6</f>
        <v>11.879999999999999</v>
      </c>
      <c r="D39" s="11">
        <f>[35]Março!$H$7</f>
        <v>7.9200000000000008</v>
      </c>
      <c r="E39" s="11">
        <f>[35]Março!$H$8</f>
        <v>24.840000000000003</v>
      </c>
      <c r="F39" s="11">
        <f>[35]Março!$H$9</f>
        <v>12.24</v>
      </c>
      <c r="G39" s="11">
        <f>[35]Março!$H$10</f>
        <v>13.32</v>
      </c>
      <c r="H39" s="11">
        <f>[35]Março!$H$11</f>
        <v>14.4</v>
      </c>
      <c r="I39" s="11">
        <f>[35]Março!$H$12</f>
        <v>16.920000000000002</v>
      </c>
      <c r="J39" s="11">
        <f>[35]Março!$H$13</f>
        <v>15.48</v>
      </c>
      <c r="K39" s="11">
        <f>[35]Março!$H$14</f>
        <v>12.24</v>
      </c>
      <c r="L39" s="11">
        <f>[35]Março!$H$15</f>
        <v>8.2799999999999994</v>
      </c>
      <c r="M39" s="11">
        <f>[35]Março!$H$16</f>
        <v>20.88</v>
      </c>
      <c r="N39" s="11">
        <f>[35]Março!$H$17</f>
        <v>15.120000000000001</v>
      </c>
      <c r="O39" s="11">
        <f>[35]Março!$H$18</f>
        <v>13.68</v>
      </c>
      <c r="P39" s="11">
        <f>[35]Março!$H$19</f>
        <v>13.32</v>
      </c>
      <c r="Q39" s="11">
        <f>[35]Março!$H$20</f>
        <v>13.32</v>
      </c>
      <c r="R39" s="11">
        <f>[35]Março!$H$21</f>
        <v>17.28</v>
      </c>
      <c r="S39" s="11">
        <f>[35]Março!$H$22</f>
        <v>16.2</v>
      </c>
      <c r="T39" s="11">
        <f>[35]Março!$H$23</f>
        <v>11.879999999999999</v>
      </c>
      <c r="U39" s="11">
        <f>[35]Março!$H$24</f>
        <v>15.840000000000002</v>
      </c>
      <c r="V39" s="11">
        <f>[35]Março!$H$25</f>
        <v>12.96</v>
      </c>
      <c r="W39" s="11">
        <f>[35]Março!$H$26</f>
        <v>20.52</v>
      </c>
      <c r="X39" s="11">
        <f>[35]Março!$H$27</f>
        <v>16.920000000000002</v>
      </c>
      <c r="Y39" s="11">
        <f>[35]Março!$H$28</f>
        <v>11.879999999999999</v>
      </c>
      <c r="Z39" s="11">
        <f>[35]Março!$H$29</f>
        <v>9.3600000000000012</v>
      </c>
      <c r="AA39" s="11">
        <f>[35]Março!$H$30</f>
        <v>10.8</v>
      </c>
      <c r="AB39" s="11">
        <f>[35]Março!$H$31</f>
        <v>12.96</v>
      </c>
      <c r="AC39" s="11">
        <f>[35]Março!$H$32</f>
        <v>16.920000000000002</v>
      </c>
      <c r="AD39" s="11">
        <f>[35]Março!$H$33</f>
        <v>18.36</v>
      </c>
      <c r="AE39" s="11">
        <f>[35]Março!$H$34</f>
        <v>19.079999999999998</v>
      </c>
      <c r="AF39" s="11">
        <f>[35]Março!$H$35</f>
        <v>16.920000000000002</v>
      </c>
      <c r="AG39" s="15">
        <f t="shared" ref="AG39:AG41" si="21">MAX(B39:AF39)</f>
        <v>24.840000000000003</v>
      </c>
      <c r="AH39" s="121">
        <f t="shared" ref="AH39:AH41" si="22">AVERAGE(B39:AF39)</f>
        <v>14.59741935483871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[36]Março!$H$5</f>
        <v>7.2</v>
      </c>
      <c r="C40" s="11">
        <f>[36]Março!$H$6</f>
        <v>14.76</v>
      </c>
      <c r="D40" s="11">
        <f>[36]Março!$H$7</f>
        <v>8.2799999999999994</v>
      </c>
      <c r="E40" s="11">
        <f>[36]Março!$H$8</f>
        <v>12.6</v>
      </c>
      <c r="F40" s="11">
        <f>[36]Março!$H$9</f>
        <v>10.8</v>
      </c>
      <c r="G40" s="11">
        <f>[36]Março!$H$10</f>
        <v>12.96</v>
      </c>
      <c r="H40" s="11">
        <f>[36]Março!$H$11</f>
        <v>14.4</v>
      </c>
      <c r="I40" s="11">
        <f>[36]Março!$H$12</f>
        <v>16.2</v>
      </c>
      <c r="J40" s="11">
        <f>[36]Março!$H$13</f>
        <v>24.840000000000003</v>
      </c>
      <c r="K40" s="11">
        <f>[36]Março!$H$14</f>
        <v>10.8</v>
      </c>
      <c r="L40" s="11">
        <f>[36]Março!$H$15</f>
        <v>7.2</v>
      </c>
      <c r="M40" s="11">
        <f>[36]Março!$H$16</f>
        <v>9</v>
      </c>
      <c r="N40" s="11">
        <f>[36]Março!$H$17</f>
        <v>9.3600000000000012</v>
      </c>
      <c r="O40" s="11">
        <f>[36]Março!$H$18</f>
        <v>10.08</v>
      </c>
      <c r="P40" s="11">
        <f>[36]Março!$H$19</f>
        <v>11.16</v>
      </c>
      <c r="Q40" s="11">
        <f>[36]Março!$H$20</f>
        <v>8.2799999999999994</v>
      </c>
      <c r="R40" s="11">
        <f>[36]Março!$H$21</f>
        <v>10.8</v>
      </c>
      <c r="S40" s="11">
        <f>[36]Março!$H$22</f>
        <v>10.8</v>
      </c>
      <c r="T40" s="11">
        <f>[36]Março!$H$23</f>
        <v>10.08</v>
      </c>
      <c r="U40" s="11">
        <f>[36]Março!$H$24</f>
        <v>22.32</v>
      </c>
      <c r="V40" s="11">
        <f>[36]Março!$H$25</f>
        <v>14.4</v>
      </c>
      <c r="W40" s="11">
        <f>[36]Março!$H$26</f>
        <v>10.44</v>
      </c>
      <c r="X40" s="11">
        <f>[36]Março!$H$27</f>
        <v>12.6</v>
      </c>
      <c r="Y40" s="11">
        <f>[36]Março!$H$28</f>
        <v>6.48</v>
      </c>
      <c r="Z40" s="11">
        <f>[36]Março!$H$29</f>
        <v>13.32</v>
      </c>
      <c r="AA40" s="11">
        <f>[36]Março!$H$30</f>
        <v>15.48</v>
      </c>
      <c r="AB40" s="11">
        <f>[36]Março!$H$31</f>
        <v>16.2</v>
      </c>
      <c r="AC40" s="11">
        <f>[36]Março!$H$32</f>
        <v>7.5600000000000005</v>
      </c>
      <c r="AD40" s="11">
        <f>[36]Março!$H$33</f>
        <v>7.5600000000000005</v>
      </c>
      <c r="AE40" s="11">
        <f>[36]Março!$H$34</f>
        <v>12.24</v>
      </c>
      <c r="AF40" s="11">
        <f>[36]Março!$H$35</f>
        <v>11.879999999999999</v>
      </c>
      <c r="AG40" s="15">
        <f t="shared" si="21"/>
        <v>24.840000000000003</v>
      </c>
      <c r="AH40" s="121">
        <f t="shared" si="22"/>
        <v>11.938064516129035</v>
      </c>
      <c r="AK40" t="s">
        <v>47</v>
      </c>
    </row>
    <row r="41" spans="1:38" x14ac:dyDescent="0.2">
      <c r="A41" s="58" t="s">
        <v>175</v>
      </c>
      <c r="B41" s="11">
        <f>[37]Março!$H$5</f>
        <v>12.24</v>
      </c>
      <c r="C41" s="11">
        <f>[37]Março!$H$6</f>
        <v>12.96</v>
      </c>
      <c r="D41" s="11">
        <f>[37]Março!$H$7</f>
        <v>14.04</v>
      </c>
      <c r="E41" s="11">
        <f>[37]Março!$H$8</f>
        <v>14.4</v>
      </c>
      <c r="F41" s="11">
        <f>[37]Março!$H$9</f>
        <v>12.6</v>
      </c>
      <c r="G41" s="11">
        <f>[37]Março!$H$10</f>
        <v>18.720000000000002</v>
      </c>
      <c r="H41" s="11">
        <f>[37]Março!$H$11</f>
        <v>18.36</v>
      </c>
      <c r="I41" s="11">
        <f>[37]Março!$H$12</f>
        <v>23.759999999999998</v>
      </c>
      <c r="J41" s="11">
        <f>[37]Março!$H$13</f>
        <v>19.440000000000001</v>
      </c>
      <c r="K41" s="11">
        <f>[37]Março!$H$14</f>
        <v>10.8</v>
      </c>
      <c r="L41" s="11">
        <f>[37]Março!$H$15</f>
        <v>14.4</v>
      </c>
      <c r="M41" s="11">
        <f>[37]Março!$H$16</f>
        <v>17.28</v>
      </c>
      <c r="N41" s="11">
        <f>[37]Março!$H$17</f>
        <v>16.920000000000002</v>
      </c>
      <c r="O41" s="11">
        <f>[37]Março!$H$18</f>
        <v>21.6</v>
      </c>
      <c r="P41" s="11">
        <f>[37]Março!$H$19</f>
        <v>15.120000000000001</v>
      </c>
      <c r="Q41" s="11">
        <f>[37]Março!$H$20</f>
        <v>10.8</v>
      </c>
      <c r="R41" s="11">
        <f>[37]Março!$H$21</f>
        <v>16.559999999999999</v>
      </c>
      <c r="S41" s="11">
        <f>[37]Março!$H$22</f>
        <v>18.720000000000002</v>
      </c>
      <c r="T41" s="11">
        <f>[37]Março!$H$23</f>
        <v>13.68</v>
      </c>
      <c r="U41" s="11">
        <f>[37]Março!$H$24</f>
        <v>30.6</v>
      </c>
      <c r="V41" s="11">
        <f>[37]Março!$H$25</f>
        <v>15.840000000000002</v>
      </c>
      <c r="W41" s="11">
        <f>[37]Março!$H$26</f>
        <v>12.24</v>
      </c>
      <c r="X41" s="11">
        <f>[37]Março!$H$27</f>
        <v>13.68</v>
      </c>
      <c r="Y41" s="11">
        <f>[37]Março!$H$28</f>
        <v>12.6</v>
      </c>
      <c r="Z41" s="11">
        <f>[37]Março!$H$29</f>
        <v>11.16</v>
      </c>
      <c r="AA41" s="11">
        <f>[37]Março!$H$30</f>
        <v>12.6</v>
      </c>
      <c r="AB41" s="11">
        <f>[37]Março!$H$31</f>
        <v>16.2</v>
      </c>
      <c r="AC41" s="11">
        <f>[37]Março!$H$32</f>
        <v>16.920000000000002</v>
      </c>
      <c r="AD41" s="11">
        <f>[37]Março!$H$33</f>
        <v>14.4</v>
      </c>
      <c r="AE41" s="11">
        <f>[37]Março!$H$34</f>
        <v>12.6</v>
      </c>
      <c r="AF41" s="11">
        <f>[37]Março!$H$35</f>
        <v>11.16</v>
      </c>
      <c r="AG41" s="15">
        <f t="shared" si="21"/>
        <v>30.6</v>
      </c>
      <c r="AH41" s="121">
        <f t="shared" si="22"/>
        <v>15.56129032258065</v>
      </c>
      <c r="AK41" t="s">
        <v>47</v>
      </c>
    </row>
    <row r="42" spans="1:38" x14ac:dyDescent="0.2">
      <c r="A42" s="58" t="s">
        <v>17</v>
      </c>
      <c r="B42" s="11">
        <f>[38]Março!$H$5</f>
        <v>7.2</v>
      </c>
      <c r="C42" s="11">
        <f>[38]Março!$H$6</f>
        <v>10.08</v>
      </c>
      <c r="D42" s="11">
        <f>[38]Março!$H$7</f>
        <v>7.5600000000000005</v>
      </c>
      <c r="E42" s="11">
        <f>[38]Março!$H$8</f>
        <v>15.48</v>
      </c>
      <c r="F42" s="11">
        <f>[38]Março!$H$9</f>
        <v>25.56</v>
      </c>
      <c r="G42" s="11">
        <f>[38]Março!$H$10</f>
        <v>23.759999999999998</v>
      </c>
      <c r="H42" s="11">
        <f>[38]Março!$H$11</f>
        <v>21.240000000000002</v>
      </c>
      <c r="I42" s="11">
        <f>[38]Março!$H$12</f>
        <v>25.2</v>
      </c>
      <c r="J42" s="11">
        <f>[38]Março!$H$13</f>
        <v>14.04</v>
      </c>
      <c r="K42" s="11">
        <f>[38]Março!$H$14</f>
        <v>17.28</v>
      </c>
      <c r="L42" s="11">
        <f>[38]Março!$H$15</f>
        <v>15.48</v>
      </c>
      <c r="M42" s="11">
        <f>[38]Março!$H$16</f>
        <v>8.64</v>
      </c>
      <c r="N42" s="11">
        <f>[38]Março!$H$17</f>
        <v>18.36</v>
      </c>
      <c r="O42" s="11">
        <f>[38]Março!$H$18</f>
        <v>20.88</v>
      </c>
      <c r="P42" s="11">
        <f>[38]Março!$H$19</f>
        <v>13.68</v>
      </c>
      <c r="Q42" s="11">
        <f>[38]Março!$H$20</f>
        <v>9.3600000000000012</v>
      </c>
      <c r="R42" s="11">
        <f>[38]Março!$H$21</f>
        <v>22.32</v>
      </c>
      <c r="S42" s="11">
        <f>[38]Março!$H$22</f>
        <v>16.559999999999999</v>
      </c>
      <c r="T42" s="11">
        <f>[38]Março!$H$23</f>
        <v>27.36</v>
      </c>
      <c r="U42" s="11">
        <f>[38]Março!$H$24</f>
        <v>31.319999999999997</v>
      </c>
      <c r="V42" s="11">
        <f>[38]Março!$H$25</f>
        <v>9</v>
      </c>
      <c r="W42" s="11">
        <f>[38]Março!$H$26</f>
        <v>11.16</v>
      </c>
      <c r="X42" s="11">
        <f>[38]Março!$H$27</f>
        <v>9</v>
      </c>
      <c r="Y42" s="11">
        <f>[38]Março!$H$28</f>
        <v>8.2799999999999994</v>
      </c>
      <c r="Z42" s="11">
        <f>[38]Março!$H$29</f>
        <v>9.3600000000000012</v>
      </c>
      <c r="AA42" s="11">
        <f>[38]Março!$H$30</f>
        <v>9</v>
      </c>
      <c r="AB42" s="11">
        <f>[38]Março!$H$31</f>
        <v>9.3600000000000012</v>
      </c>
      <c r="AC42" s="11">
        <f>[38]Março!$H$32</f>
        <v>12.24</v>
      </c>
      <c r="AD42" s="11">
        <f>[38]Março!$H$33</f>
        <v>12.96</v>
      </c>
      <c r="AE42" s="11">
        <f>[38]Março!$H$34</f>
        <v>12.24</v>
      </c>
      <c r="AF42" s="11">
        <f>[38]Março!$H$35</f>
        <v>11.520000000000001</v>
      </c>
      <c r="AG42" s="15">
        <f t="shared" ref="AG42:AG43" si="23">MAX(B42:AF42)</f>
        <v>31.319999999999997</v>
      </c>
      <c r="AH42" s="121">
        <f t="shared" ref="AH42:AH43" si="24">AVERAGE(B42:AF42)</f>
        <v>15.015483870967742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[39]Março!$H$5</f>
        <v>10.44</v>
      </c>
      <c r="C43" s="11">
        <f>[39]Março!$H$6</f>
        <v>17.64</v>
      </c>
      <c r="D43" s="11">
        <f>[39]Março!$H$7</f>
        <v>16.559999999999999</v>
      </c>
      <c r="E43" s="11">
        <f>[39]Março!$H$8</f>
        <v>20.88</v>
      </c>
      <c r="F43" s="11">
        <f>[39]Março!$H$9</f>
        <v>20.16</v>
      </c>
      <c r="G43" s="11">
        <f>[39]Março!$H$10</f>
        <v>21.240000000000002</v>
      </c>
      <c r="H43" s="11">
        <f>[39]Março!$H$11</f>
        <v>20.16</v>
      </c>
      <c r="I43" s="11">
        <f>[39]Março!$H$12</f>
        <v>22.32</v>
      </c>
      <c r="J43" s="11">
        <f>[39]Março!$H$13</f>
        <v>12.24</v>
      </c>
      <c r="K43" s="11">
        <f>[39]Março!$H$14</f>
        <v>12.24</v>
      </c>
      <c r="L43" s="11">
        <f>[39]Março!$H$15</f>
        <v>20.52</v>
      </c>
      <c r="M43" s="11">
        <f>[39]Março!$H$16</f>
        <v>18.720000000000002</v>
      </c>
      <c r="N43" s="11">
        <f>[39]Março!$H$17</f>
        <v>18.720000000000002</v>
      </c>
      <c r="O43" s="11">
        <f>[39]Março!$H$18</f>
        <v>15.48</v>
      </c>
      <c r="P43" s="11">
        <f>[39]Março!$H$19</f>
        <v>11.16</v>
      </c>
      <c r="Q43" s="11">
        <f>[39]Março!$H$20</f>
        <v>21.240000000000002</v>
      </c>
      <c r="R43" s="11">
        <f>[39]Março!$H$21</f>
        <v>18.36</v>
      </c>
      <c r="S43" s="11">
        <f>[39]Março!$H$22</f>
        <v>25.92</v>
      </c>
      <c r="T43" s="11">
        <f>[39]Março!$H$23</f>
        <v>19.079999999999998</v>
      </c>
      <c r="U43" s="11">
        <f>[39]Março!$H$24</f>
        <v>31.319999999999997</v>
      </c>
      <c r="V43" s="11">
        <f>[39]Março!$H$25</f>
        <v>12.96</v>
      </c>
      <c r="W43" s="11">
        <f>[39]Março!$H$26</f>
        <v>18.36</v>
      </c>
      <c r="X43" s="11">
        <f>[39]Março!$H$27</f>
        <v>18.720000000000002</v>
      </c>
      <c r="Y43" s="11">
        <f>[39]Março!$H$28</f>
        <v>16.920000000000002</v>
      </c>
      <c r="Z43" s="11">
        <f>[39]Março!$H$29</f>
        <v>11.879999999999999</v>
      </c>
      <c r="AA43" s="11">
        <f>[39]Março!$H$30</f>
        <v>12.96</v>
      </c>
      <c r="AB43" s="11">
        <f>[39]Março!$H$31</f>
        <v>15.120000000000001</v>
      </c>
      <c r="AC43" s="11">
        <f>[39]Março!$H$32</f>
        <v>23.759999999999998</v>
      </c>
      <c r="AD43" s="11">
        <f>[39]Março!$H$33</f>
        <v>27.720000000000002</v>
      </c>
      <c r="AE43" s="11">
        <f>[39]Março!$H$34</f>
        <v>23.040000000000003</v>
      </c>
      <c r="AF43" s="11">
        <f>[39]Março!$H$35</f>
        <v>20.52</v>
      </c>
      <c r="AG43" s="15">
        <f t="shared" si="23"/>
        <v>31.319999999999997</v>
      </c>
      <c r="AH43" s="121">
        <f t="shared" si="24"/>
        <v>18.59225806451613</v>
      </c>
      <c r="AL43" t="s">
        <v>47</v>
      </c>
    </row>
    <row r="44" spans="1:38" x14ac:dyDescent="0.2">
      <c r="A44" s="58" t="s">
        <v>18</v>
      </c>
      <c r="B44" s="11">
        <f>[40]Março!$H$5</f>
        <v>20.16</v>
      </c>
      <c r="C44" s="11">
        <f>[40]Março!$H$6</f>
        <v>19.8</v>
      </c>
      <c r="D44" s="11">
        <f>[40]Março!$H$7</f>
        <v>21.6</v>
      </c>
      <c r="E44" s="11">
        <f>[40]Março!$H$8</f>
        <v>15.48</v>
      </c>
      <c r="F44" s="11">
        <f>[40]Março!$H$9</f>
        <v>14.76</v>
      </c>
      <c r="G44" s="11">
        <f>[40]Março!$H$10</f>
        <v>19.8</v>
      </c>
      <c r="H44" s="11">
        <f>[40]Março!$H$11</f>
        <v>15.840000000000002</v>
      </c>
      <c r="I44" s="11">
        <f>[40]Março!$H$12</f>
        <v>20.16</v>
      </c>
      <c r="J44" s="11">
        <f>[40]Março!$H$13</f>
        <v>33.119999999999997</v>
      </c>
      <c r="K44" s="11">
        <f>[40]Março!$H$14</f>
        <v>15.48</v>
      </c>
      <c r="L44" s="11">
        <f>[40]Março!$H$15</f>
        <v>14.04</v>
      </c>
      <c r="M44" s="11">
        <f>[40]Março!$H$16</f>
        <v>16.559999999999999</v>
      </c>
      <c r="N44" s="11">
        <f>[40]Março!$H$17</f>
        <v>18</v>
      </c>
      <c r="O44" s="11">
        <f>[40]Março!$H$18</f>
        <v>13.32</v>
      </c>
      <c r="P44" s="11">
        <f>[40]Março!$H$19</f>
        <v>15.48</v>
      </c>
      <c r="Q44" s="11">
        <f>[40]Março!$H$20</f>
        <v>11.879999999999999</v>
      </c>
      <c r="R44" s="11">
        <f>[40]Março!$H$21</f>
        <v>18.720000000000002</v>
      </c>
      <c r="S44" s="11">
        <f>[40]Março!$H$22</f>
        <v>18.720000000000002</v>
      </c>
      <c r="T44" s="11">
        <f>[40]Março!$H$23</f>
        <v>16.920000000000002</v>
      </c>
      <c r="U44" s="11">
        <f>[40]Março!$H$24</f>
        <v>32.4</v>
      </c>
      <c r="V44" s="11">
        <f>[40]Março!$H$25</f>
        <v>14.76</v>
      </c>
      <c r="W44" s="11">
        <f>[40]Março!$H$26</f>
        <v>11.16</v>
      </c>
      <c r="X44" s="11">
        <f>[40]Março!$H$27</f>
        <v>11.520000000000001</v>
      </c>
      <c r="Y44" s="11">
        <f>[40]Março!$H$28</f>
        <v>14.4</v>
      </c>
      <c r="Z44" s="11">
        <f>[40]Março!$H$29</f>
        <v>15.48</v>
      </c>
      <c r="AA44" s="11">
        <f>[40]Março!$H$30</f>
        <v>15.840000000000002</v>
      </c>
      <c r="AB44" s="11">
        <f>[40]Março!$H$31</f>
        <v>15.840000000000002</v>
      </c>
      <c r="AC44" s="11">
        <f>[40]Março!$H$32</f>
        <v>14.04</v>
      </c>
      <c r="AD44" s="11">
        <f>[40]Março!$H$33</f>
        <v>14.76</v>
      </c>
      <c r="AE44" s="11">
        <f>[40]Março!$H$34</f>
        <v>15.48</v>
      </c>
      <c r="AF44" s="11">
        <f>[40]Março!$H$35</f>
        <v>12.96</v>
      </c>
      <c r="AG44" s="15">
        <f t="shared" ref="AG44:AG45" si="25">MAX(B44:AF44)</f>
        <v>33.119999999999997</v>
      </c>
      <c r="AH44" s="121">
        <f t="shared" ref="AH44:AH45" si="26">AVERAGE(B44:AF44)</f>
        <v>17.04774193548387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>
        <f>[41]Março!$H$5</f>
        <v>15.840000000000002</v>
      </c>
      <c r="C45" s="11">
        <f>[41]Março!$H$6</f>
        <v>14.4</v>
      </c>
      <c r="D45" s="11">
        <f>[41]Março!$H$7</f>
        <v>16.559999999999999</v>
      </c>
      <c r="E45" s="11">
        <f>[41]Março!$H$8</f>
        <v>21.240000000000002</v>
      </c>
      <c r="F45" s="11">
        <f>[41]Março!$H$9</f>
        <v>18</v>
      </c>
      <c r="G45" s="11">
        <f>[41]Março!$H$10</f>
        <v>18</v>
      </c>
      <c r="H45" s="11">
        <f>[41]Março!$H$11</f>
        <v>21.6</v>
      </c>
      <c r="I45" s="11">
        <f>[41]Março!$H$12</f>
        <v>14.4</v>
      </c>
      <c r="J45" s="11">
        <f>[41]Março!$H$13</f>
        <v>29.16</v>
      </c>
      <c r="K45" s="11">
        <f>[41]Março!$H$14</f>
        <v>11.879999999999999</v>
      </c>
      <c r="L45" s="11">
        <f>[41]Março!$H$15</f>
        <v>18.36</v>
      </c>
      <c r="M45" s="11">
        <f>[41]Março!$H$16</f>
        <v>23.400000000000002</v>
      </c>
      <c r="N45" s="11">
        <f>[41]Março!$H$17</f>
        <v>18.720000000000002</v>
      </c>
      <c r="O45" s="11">
        <f>[41]Março!$H$18</f>
        <v>12.6</v>
      </c>
      <c r="P45" s="11">
        <f>[41]Março!$H$19</f>
        <v>19.8</v>
      </c>
      <c r="Q45" s="11">
        <f>[41]Março!$H$20</f>
        <v>12.24</v>
      </c>
      <c r="R45" s="11">
        <f>[41]Março!$H$21</f>
        <v>13.32</v>
      </c>
      <c r="S45" s="11">
        <f>[41]Março!$H$22</f>
        <v>30.6</v>
      </c>
      <c r="T45" s="11">
        <f>[41]Março!$H$23</f>
        <v>7.9200000000000008</v>
      </c>
      <c r="U45" s="11">
        <f>[41]Março!$H$24</f>
        <v>26.28</v>
      </c>
      <c r="V45" s="11">
        <f>[41]Março!$H$25</f>
        <v>14.76</v>
      </c>
      <c r="W45" s="11">
        <f>[41]Março!$H$26</f>
        <v>13.32</v>
      </c>
      <c r="X45" s="11">
        <f>[41]Março!$H$27</f>
        <v>11.520000000000001</v>
      </c>
      <c r="Y45" s="11">
        <f>[41]Março!$H$28</f>
        <v>10.8</v>
      </c>
      <c r="Z45" s="11">
        <f>[41]Março!$H$29</f>
        <v>10.44</v>
      </c>
      <c r="AA45" s="11">
        <f>[41]Março!$H$30</f>
        <v>10.44</v>
      </c>
      <c r="AB45" s="11">
        <f>[41]Março!$H$31</f>
        <v>15.840000000000002</v>
      </c>
      <c r="AC45" s="11">
        <f>[41]Março!$H$32</f>
        <v>18.36</v>
      </c>
      <c r="AD45" s="11">
        <f>[41]Março!$H$33</f>
        <v>19.079999999999998</v>
      </c>
      <c r="AE45" s="11">
        <f>[41]Março!$H$34</f>
        <v>19.8</v>
      </c>
      <c r="AF45" s="11">
        <f>[41]Março!$H$35</f>
        <v>12.24</v>
      </c>
      <c r="AG45" s="15">
        <f t="shared" si="25"/>
        <v>30.6</v>
      </c>
      <c r="AH45" s="121">
        <f t="shared" si="26"/>
        <v>16.803870967741933</v>
      </c>
    </row>
    <row r="46" spans="1:38" x14ac:dyDescent="0.2">
      <c r="A46" s="58" t="s">
        <v>19</v>
      </c>
      <c r="B46" s="11">
        <f>[42]Março!$H$5</f>
        <v>10.44</v>
      </c>
      <c r="C46" s="11">
        <f>[42]Março!$H$6</f>
        <v>9.7200000000000006</v>
      </c>
      <c r="D46" s="11">
        <f>[42]Março!$H$7</f>
        <v>9.7200000000000006</v>
      </c>
      <c r="E46" s="11">
        <f>[42]Março!$H$8</f>
        <v>21.6</v>
      </c>
      <c r="F46" s="11">
        <f>[42]Março!$H$9</f>
        <v>17.28</v>
      </c>
      <c r="G46" s="11">
        <f>[42]Março!$H$10</f>
        <v>12.96</v>
      </c>
      <c r="H46" s="11">
        <f>[42]Março!$H$11</f>
        <v>15.840000000000002</v>
      </c>
      <c r="I46" s="11">
        <f>[42]Março!$H$12</f>
        <v>16.559999999999999</v>
      </c>
      <c r="J46" s="11">
        <f>[42]Março!$H$13</f>
        <v>13.68</v>
      </c>
      <c r="K46" s="11">
        <f>[42]Março!$H$14</f>
        <v>7.2</v>
      </c>
      <c r="L46" s="11">
        <f>[42]Março!$H$15</f>
        <v>13.32</v>
      </c>
      <c r="M46" s="11">
        <f>[42]Março!$H$16</f>
        <v>14.76</v>
      </c>
      <c r="N46" s="11">
        <f>[42]Março!$H$17</f>
        <v>10.44</v>
      </c>
      <c r="O46" s="11">
        <f>[42]Março!$H$18</f>
        <v>9.7200000000000006</v>
      </c>
      <c r="P46" s="11">
        <f>[42]Março!$H$19</f>
        <v>8.64</v>
      </c>
      <c r="Q46" s="11">
        <f>[42]Março!$H$20</f>
        <v>11.879999999999999</v>
      </c>
      <c r="R46" s="11">
        <f>[42]Março!$H$21</f>
        <v>8.64</v>
      </c>
      <c r="S46" s="11">
        <f>[42]Março!$H$22</f>
        <v>18.36</v>
      </c>
      <c r="T46" s="11">
        <f>[42]Março!$H$23</f>
        <v>6.84</v>
      </c>
      <c r="U46" s="11">
        <f>[42]Março!$H$24</f>
        <v>6.84</v>
      </c>
      <c r="V46" s="11">
        <f>[42]Março!$H$25</f>
        <v>14.04</v>
      </c>
      <c r="W46" s="11">
        <f>[42]Março!$H$26</f>
        <v>16.559999999999999</v>
      </c>
      <c r="X46" s="11">
        <f>[42]Março!$H$27</f>
        <v>11.520000000000001</v>
      </c>
      <c r="Y46" s="11">
        <f>[42]Março!$H$28</f>
        <v>6.84</v>
      </c>
      <c r="Z46" s="11">
        <f>[42]Março!$H$29</f>
        <v>11.879999999999999</v>
      </c>
      <c r="AA46" s="11">
        <f>[42]Março!$H$30</f>
        <v>13.32</v>
      </c>
      <c r="AB46" s="11">
        <f>[42]Março!$H$31</f>
        <v>14.76</v>
      </c>
      <c r="AC46" s="11">
        <f>[42]Março!$H$32</f>
        <v>11.879999999999999</v>
      </c>
      <c r="AD46" s="11">
        <f>[42]Março!$H$33</f>
        <v>19.079999999999998</v>
      </c>
      <c r="AE46" s="11">
        <f>[42]Março!$H$34</f>
        <v>17.28</v>
      </c>
      <c r="AF46" s="11">
        <f>[42]Março!$H$35</f>
        <v>12.24</v>
      </c>
      <c r="AG46" s="15">
        <f t="shared" ref="AG46:AG49" si="27">MAX(B46:AF46)</f>
        <v>21.6</v>
      </c>
      <c r="AH46" s="121">
        <f t="shared" ref="AH46" si="28">AVERAGE(B46:AF46)</f>
        <v>12.704516129032255</v>
      </c>
      <c r="AI46" s="12" t="s">
        <v>47</v>
      </c>
    </row>
    <row r="47" spans="1:38" x14ac:dyDescent="0.2">
      <c r="A47" s="58" t="s">
        <v>31</v>
      </c>
      <c r="B47" s="11">
        <f>[43]Março!$H$5</f>
        <v>7.9200000000000008</v>
      </c>
      <c r="C47" s="11">
        <f>[43]Março!$H$6</f>
        <v>10.44</v>
      </c>
      <c r="D47" s="11">
        <f>[43]Março!$H$7</f>
        <v>9</v>
      </c>
      <c r="E47" s="11">
        <f>[43]Março!$H$8</f>
        <v>11.879999999999999</v>
      </c>
      <c r="F47" s="11">
        <f>[43]Março!$H$9</f>
        <v>21.96</v>
      </c>
      <c r="G47" s="11">
        <f>[43]Março!$H$10</f>
        <v>14.4</v>
      </c>
      <c r="H47" s="11">
        <f>[43]Março!$H$11</f>
        <v>14.76</v>
      </c>
      <c r="I47" s="11">
        <f>[43]Março!$H$12</f>
        <v>17.28</v>
      </c>
      <c r="J47" s="11">
        <f>[43]Março!$H$13</f>
        <v>15.120000000000001</v>
      </c>
      <c r="K47" s="11">
        <f>[43]Março!$H$14</f>
        <v>8.2799999999999994</v>
      </c>
      <c r="L47" s="11">
        <f>[43]Março!$H$15</f>
        <v>12.6</v>
      </c>
      <c r="M47" s="11">
        <f>[43]Março!$H$16</f>
        <v>13.68</v>
      </c>
      <c r="N47" s="11">
        <f>[43]Março!$H$17</f>
        <v>13.32</v>
      </c>
      <c r="O47" s="11">
        <f>[43]Março!$H$18</f>
        <v>11.520000000000001</v>
      </c>
      <c r="P47" s="11">
        <f>[43]Março!$H$19</f>
        <v>8.64</v>
      </c>
      <c r="Q47" s="11">
        <f>[43]Março!$H$20</f>
        <v>10.44</v>
      </c>
      <c r="R47" s="11">
        <f>[43]Março!$H$21</f>
        <v>14.04</v>
      </c>
      <c r="S47" s="11">
        <f>[43]Março!$H$22</f>
        <v>9</v>
      </c>
      <c r="T47" s="11">
        <f>[43]Março!$H$23</f>
        <v>13.68</v>
      </c>
      <c r="U47" s="11">
        <f>[43]Março!$H$24</f>
        <v>18.720000000000002</v>
      </c>
      <c r="V47" s="11">
        <f>[43]Março!$H$25</f>
        <v>11.520000000000001</v>
      </c>
      <c r="W47" s="11">
        <f>[43]Março!$H$26</f>
        <v>9.3600000000000012</v>
      </c>
      <c r="X47" s="11">
        <f>[43]Março!$H$27</f>
        <v>7.9200000000000008</v>
      </c>
      <c r="Y47" s="11">
        <f>[43]Março!$H$28</f>
        <v>9</v>
      </c>
      <c r="Z47" s="11">
        <f>[43]Março!$H$29</f>
        <v>11.520000000000001</v>
      </c>
      <c r="AA47" s="11">
        <f>[43]Março!$H$30</f>
        <v>14.4</v>
      </c>
      <c r="AB47" s="11">
        <f>[43]Março!$H$31</f>
        <v>12.96</v>
      </c>
      <c r="AC47" s="11">
        <f>[43]Março!$H$32</f>
        <v>11.879999999999999</v>
      </c>
      <c r="AD47" s="11">
        <f>[43]Março!$H$33</f>
        <v>12.24</v>
      </c>
      <c r="AE47" s="11">
        <f>[43]Março!$H$34</f>
        <v>13.68</v>
      </c>
      <c r="AF47" s="11">
        <f>[43]Março!$H$35</f>
        <v>12.6</v>
      </c>
      <c r="AG47" s="15">
        <f t="shared" si="27"/>
        <v>21.96</v>
      </c>
      <c r="AH47" s="121">
        <f>AVERAGE(B47:AF47)</f>
        <v>12.379354838709677</v>
      </c>
    </row>
    <row r="48" spans="1:38" x14ac:dyDescent="0.2">
      <c r="A48" s="58" t="s">
        <v>44</v>
      </c>
      <c r="B48" s="11">
        <f>[44]Março!$H$5</f>
        <v>27.720000000000002</v>
      </c>
      <c r="C48" s="11">
        <f>[44]Março!$H$6</f>
        <v>19.079999999999998</v>
      </c>
      <c r="D48" s="11">
        <f>[44]Março!$H$7</f>
        <v>14.76</v>
      </c>
      <c r="E48" s="11">
        <f>[44]Março!$H$8</f>
        <v>22.68</v>
      </c>
      <c r="F48" s="11">
        <f>[44]Março!$H$9</f>
        <v>20.88</v>
      </c>
      <c r="G48" s="11">
        <f>[44]Março!$H$10</f>
        <v>24.12</v>
      </c>
      <c r="H48" s="11">
        <f>[44]Março!$H$11</f>
        <v>23.400000000000002</v>
      </c>
      <c r="I48" s="11">
        <f>[44]Março!$H$12</f>
        <v>21.240000000000002</v>
      </c>
      <c r="J48" s="11">
        <f>[44]Março!$H$13</f>
        <v>25.92</v>
      </c>
      <c r="K48" s="11">
        <f>[44]Março!$H$14</f>
        <v>15.840000000000002</v>
      </c>
      <c r="L48" s="11">
        <f>[44]Março!$H$15</f>
        <v>19.079999999999998</v>
      </c>
      <c r="M48" s="11">
        <f>[44]Março!$H$16</f>
        <v>18.36</v>
      </c>
      <c r="N48" s="11">
        <f>[44]Março!$H$17</f>
        <v>17.28</v>
      </c>
      <c r="O48" s="11">
        <f>[44]Março!$H$18</f>
        <v>19.079999999999998</v>
      </c>
      <c r="P48" s="11">
        <f>[44]Março!$H$19</f>
        <v>24.12</v>
      </c>
      <c r="Q48" s="11">
        <f>[44]Março!$H$20</f>
        <v>17.64</v>
      </c>
      <c r="R48" s="11">
        <f>[44]Março!$H$21</f>
        <v>16.559999999999999</v>
      </c>
      <c r="S48" s="11">
        <f>[44]Março!$H$22</f>
        <v>16.559999999999999</v>
      </c>
      <c r="T48" s="11">
        <f>[44]Março!$H$23</f>
        <v>14.04</v>
      </c>
      <c r="U48" s="11">
        <f>[44]Março!$H$24</f>
        <v>38.519999999999996</v>
      </c>
      <c r="V48" s="11">
        <f>[44]Março!$H$25</f>
        <v>16.559999999999999</v>
      </c>
      <c r="W48" s="11">
        <f>[44]Março!$H$26</f>
        <v>13.68</v>
      </c>
      <c r="X48" s="11">
        <f>[44]Março!$H$27</f>
        <v>15.120000000000001</v>
      </c>
      <c r="Y48" s="11">
        <f>[44]Março!$H$28</f>
        <v>17.64</v>
      </c>
      <c r="Z48" s="11">
        <f>[44]Março!$H$29</f>
        <v>20.52</v>
      </c>
      <c r="AA48" s="11">
        <f>[44]Março!$H$30</f>
        <v>19.079999999999998</v>
      </c>
      <c r="AB48" s="11">
        <f>[44]Março!$H$31</f>
        <v>31.680000000000003</v>
      </c>
      <c r="AC48" s="11">
        <f>[44]Março!$H$32</f>
        <v>19.440000000000001</v>
      </c>
      <c r="AD48" s="11">
        <f>[44]Março!$H$33</f>
        <v>17.28</v>
      </c>
      <c r="AE48" s="11">
        <f>[44]Março!$H$34</f>
        <v>11.879999999999999</v>
      </c>
      <c r="AF48" s="11">
        <f>[44]Março!$H$35</f>
        <v>18</v>
      </c>
      <c r="AG48" s="15">
        <f>MAX(B48:AF48)</f>
        <v>38.519999999999996</v>
      </c>
      <c r="AH48" s="121">
        <f>AVERAGE(B48:AF48)</f>
        <v>19.927741935483869</v>
      </c>
      <c r="AI48" s="12" t="s">
        <v>47</v>
      </c>
    </row>
    <row r="49" spans="1:38" x14ac:dyDescent="0.2">
      <c r="A49" s="58" t="s">
        <v>20</v>
      </c>
      <c r="B49" s="11">
        <f>[45]Março!$H$5</f>
        <v>11.16</v>
      </c>
      <c r="C49" s="11">
        <f>[45]Março!$H$6</f>
        <v>9.7200000000000006</v>
      </c>
      <c r="D49" s="11">
        <f>[45]Março!$H$7</f>
        <v>12.24</v>
      </c>
      <c r="E49" s="11">
        <f>[45]Março!$H$8</f>
        <v>11.520000000000001</v>
      </c>
      <c r="F49" s="11">
        <f>[45]Março!$H$9</f>
        <v>11.520000000000001</v>
      </c>
      <c r="G49" s="11">
        <f>[45]Março!$H$10</f>
        <v>12.6</v>
      </c>
      <c r="H49" s="11">
        <f>[45]Março!$H$11</f>
        <v>10.44</v>
      </c>
      <c r="I49" s="11">
        <f>[45]Março!$H$12</f>
        <v>16.559999999999999</v>
      </c>
      <c r="J49" s="11">
        <f>[45]Março!$H$13</f>
        <v>13.68</v>
      </c>
      <c r="K49" s="11">
        <f>[45]Março!$H$14</f>
        <v>9.3600000000000012</v>
      </c>
      <c r="L49" s="11">
        <f>[45]Março!$H$15</f>
        <v>13.32</v>
      </c>
      <c r="M49" s="11">
        <f>[45]Março!$H$16</f>
        <v>10.08</v>
      </c>
      <c r="N49" s="11">
        <f>[45]Março!$H$17</f>
        <v>10.8</v>
      </c>
      <c r="O49" s="11">
        <f>[45]Março!$H$18</f>
        <v>10.08</v>
      </c>
      <c r="P49" s="11">
        <f>[45]Março!$H$19</f>
        <v>12.24</v>
      </c>
      <c r="Q49" s="11">
        <f>[45]Março!$H$20</f>
        <v>8.2799999999999994</v>
      </c>
      <c r="R49" s="11">
        <f>[45]Março!$H$21</f>
        <v>18</v>
      </c>
      <c r="S49" s="11">
        <f>[45]Março!$H$22</f>
        <v>14.76</v>
      </c>
      <c r="T49" s="11">
        <f>[45]Março!$H$23</f>
        <v>12.24</v>
      </c>
      <c r="U49" s="11">
        <f>[45]Março!$H$24</f>
        <v>14.4</v>
      </c>
      <c r="V49" s="11">
        <f>[45]Março!$H$25</f>
        <v>11.16</v>
      </c>
      <c r="W49" s="11">
        <f>[45]Março!$H$26</f>
        <v>8.2799999999999994</v>
      </c>
      <c r="X49" s="11">
        <f>[45]Março!$H$27</f>
        <v>8.64</v>
      </c>
      <c r="Y49" s="11">
        <f>[45]Março!$H$28</f>
        <v>7.2</v>
      </c>
      <c r="Z49" s="11">
        <f>[45]Março!$H$29</f>
        <v>6.48</v>
      </c>
      <c r="AA49" s="11">
        <f>[45]Março!$H$30</f>
        <v>6.84</v>
      </c>
      <c r="AB49" s="11">
        <f>[45]Março!$H$31</f>
        <v>7.5600000000000005</v>
      </c>
      <c r="AC49" s="11">
        <f>[45]Março!$H$32</f>
        <v>9.3600000000000012</v>
      </c>
      <c r="AD49" s="11">
        <f>[45]Março!$H$33</f>
        <v>8.64</v>
      </c>
      <c r="AE49" s="11">
        <f>[45]Março!$H$34</f>
        <v>6.84</v>
      </c>
      <c r="AF49" s="11">
        <f>[45]Março!$H$35</f>
        <v>6.84</v>
      </c>
      <c r="AG49" s="15">
        <f t="shared" si="27"/>
        <v>18</v>
      </c>
      <c r="AH49" s="121">
        <f>AVERAGE(B49:AF49)</f>
        <v>10.672258064516129</v>
      </c>
    </row>
    <row r="50" spans="1:38" s="5" customFormat="1" ht="17.100000000000001" customHeight="1" x14ac:dyDescent="0.2">
      <c r="A50" s="59" t="s">
        <v>33</v>
      </c>
      <c r="B50" s="13">
        <f t="shared" ref="B50:AG50" si="29">MAX(B5:B49)</f>
        <v>27.720000000000002</v>
      </c>
      <c r="C50" s="13">
        <f t="shared" si="29"/>
        <v>22.32</v>
      </c>
      <c r="D50" s="13">
        <f t="shared" si="29"/>
        <v>21.6</v>
      </c>
      <c r="E50" s="13">
        <f t="shared" si="29"/>
        <v>29.880000000000003</v>
      </c>
      <c r="F50" s="13">
        <f t="shared" si="29"/>
        <v>27</v>
      </c>
      <c r="G50" s="13">
        <f t="shared" si="29"/>
        <v>33.840000000000003</v>
      </c>
      <c r="H50" s="13">
        <f t="shared" si="29"/>
        <v>30.6</v>
      </c>
      <c r="I50" s="13">
        <f t="shared" si="29"/>
        <v>47.519999999999996</v>
      </c>
      <c r="J50" s="13">
        <f t="shared" si="29"/>
        <v>33.119999999999997</v>
      </c>
      <c r="K50" s="13">
        <f t="shared" si="29"/>
        <v>18</v>
      </c>
      <c r="L50" s="13">
        <f t="shared" si="29"/>
        <v>28.44</v>
      </c>
      <c r="M50" s="13">
        <f t="shared" si="29"/>
        <v>23.400000000000002</v>
      </c>
      <c r="N50" s="13">
        <f t="shared" si="29"/>
        <v>29.52</v>
      </c>
      <c r="O50" s="13">
        <f t="shared" si="29"/>
        <v>27.720000000000002</v>
      </c>
      <c r="P50" s="13">
        <f t="shared" si="29"/>
        <v>31.680000000000003</v>
      </c>
      <c r="Q50" s="13">
        <f t="shared" si="29"/>
        <v>21.240000000000002</v>
      </c>
      <c r="R50" s="13">
        <f t="shared" si="29"/>
        <v>23.759999999999998</v>
      </c>
      <c r="S50" s="13">
        <f t="shared" si="29"/>
        <v>30.6</v>
      </c>
      <c r="T50" s="13">
        <f t="shared" si="29"/>
        <v>28.44</v>
      </c>
      <c r="U50" s="13">
        <f t="shared" si="29"/>
        <v>38.519999999999996</v>
      </c>
      <c r="V50" s="13">
        <f t="shared" si="29"/>
        <v>24.48</v>
      </c>
      <c r="W50" s="13">
        <f t="shared" si="29"/>
        <v>22.32</v>
      </c>
      <c r="X50" s="13">
        <f t="shared" si="29"/>
        <v>21.6</v>
      </c>
      <c r="Y50" s="13">
        <f t="shared" si="29"/>
        <v>17.64</v>
      </c>
      <c r="Z50" s="13">
        <f t="shared" si="29"/>
        <v>20.52</v>
      </c>
      <c r="AA50" s="13">
        <f t="shared" si="29"/>
        <v>20.52</v>
      </c>
      <c r="AB50" s="13">
        <f t="shared" si="29"/>
        <v>31.680000000000003</v>
      </c>
      <c r="AC50" s="13">
        <f t="shared" si="29"/>
        <v>23.759999999999998</v>
      </c>
      <c r="AD50" s="13">
        <f t="shared" si="29"/>
        <v>27.720000000000002</v>
      </c>
      <c r="AE50" s="13">
        <f t="shared" si="29"/>
        <v>25.56</v>
      </c>
      <c r="AF50" s="13">
        <f t="shared" ref="AF50" si="30">MAX(AF5:AF49)</f>
        <v>21.96</v>
      </c>
      <c r="AG50" s="15">
        <f t="shared" si="29"/>
        <v>47.519999999999996</v>
      </c>
      <c r="AH50" s="91">
        <f>AVERAGE(AH5:AH49)</f>
        <v>14.378064516129035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9"/>
      <c r="K52" s="139"/>
      <c r="L52" s="139"/>
      <c r="M52" s="139" t="s">
        <v>45</v>
      </c>
      <c r="N52" s="139"/>
      <c r="O52" s="139"/>
      <c r="P52" s="139"/>
      <c r="Q52" s="139"/>
      <c r="R52" s="139"/>
      <c r="S52" s="139"/>
      <c r="T52" s="152" t="s">
        <v>97</v>
      </c>
      <c r="U52" s="152"/>
      <c r="V52" s="152"/>
      <c r="W52" s="152"/>
      <c r="X52" s="152"/>
      <c r="Y52" s="139"/>
      <c r="Z52" s="139"/>
      <c r="AA52" s="139"/>
      <c r="AB52" s="139"/>
      <c r="AC52" s="139"/>
      <c r="AD52" s="139"/>
      <c r="AE52" s="139"/>
      <c r="AF52" s="139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139"/>
      <c r="C53" s="139"/>
      <c r="D53" s="139"/>
      <c r="E53" s="139"/>
      <c r="F53" s="139"/>
      <c r="G53" s="139"/>
      <c r="H53" s="139"/>
      <c r="I53" s="139"/>
      <c r="J53" s="140"/>
      <c r="K53" s="140"/>
      <c r="L53" s="140"/>
      <c r="M53" s="140" t="s">
        <v>46</v>
      </c>
      <c r="N53" s="140"/>
      <c r="O53" s="140"/>
      <c r="P53" s="140"/>
      <c r="Q53" s="139"/>
      <c r="R53" s="139"/>
      <c r="S53" s="139"/>
      <c r="T53" s="153" t="s">
        <v>98</v>
      </c>
      <c r="U53" s="153"/>
      <c r="V53" s="153"/>
      <c r="W53" s="153"/>
      <c r="X53" s="153"/>
      <c r="Y53" s="139"/>
      <c r="Z53" s="139"/>
      <c r="AA53" s="139"/>
      <c r="AB53" s="139"/>
      <c r="AC53" s="139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55"/>
      <c r="AE54" s="55"/>
      <c r="AF54" s="55"/>
      <c r="AG54" s="52"/>
      <c r="AH54" s="92"/>
      <c r="AL54" t="s">
        <v>47</v>
      </c>
    </row>
    <row r="55" spans="1:38" x14ac:dyDescent="0.2">
      <c r="A55" s="50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55"/>
      <c r="AF55" s="55"/>
      <c r="AG55" s="52"/>
      <c r="AH55" s="54"/>
    </row>
    <row r="56" spans="1:38" x14ac:dyDescent="0.2">
      <c r="A56" s="50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3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topLeftCell="A19" workbookViewId="0">
      <selection activeCell="AL64" sqref="AL6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5" t="s">
        <v>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8" s="4" customFormat="1" ht="16.5" customHeight="1" x14ac:dyDescent="0.2">
      <c r="A2" s="179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74"/>
    </row>
    <row r="3" spans="1:38" s="5" customFormat="1" ht="12" customHeight="1" x14ac:dyDescent="0.2">
      <c r="A3" s="180"/>
      <c r="B3" s="181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76">
        <v>30</v>
      </c>
      <c r="AF3" s="178">
        <v>31</v>
      </c>
      <c r="AG3" s="116" t="s">
        <v>222</v>
      </c>
    </row>
    <row r="4" spans="1:38" s="5" customFormat="1" ht="13.5" customHeight="1" x14ac:dyDescent="0.2">
      <c r="A4" s="180"/>
      <c r="B4" s="182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77"/>
      <c r="AF4" s="155"/>
      <c r="AG4" s="117" t="s">
        <v>35</v>
      </c>
    </row>
    <row r="5" spans="1:38" s="5" customFormat="1" x14ac:dyDescent="0.2">
      <c r="A5" s="95" t="s">
        <v>40</v>
      </c>
      <c r="B5" s="129" t="str">
        <f>[1]Março!$I$5</f>
        <v>SO</v>
      </c>
      <c r="C5" s="129" t="str">
        <f>[1]Março!$I$6</f>
        <v>SO</v>
      </c>
      <c r="D5" s="129" t="str">
        <f>[1]Março!$I$7</f>
        <v>SO</v>
      </c>
      <c r="E5" s="129" t="str">
        <f>[1]Março!$I$8</f>
        <v>SO</v>
      </c>
      <c r="F5" s="129" t="str">
        <f>[1]Março!$I$9</f>
        <v>SO</v>
      </c>
      <c r="G5" s="129" t="str">
        <f>[1]Março!$I$10</f>
        <v>SO</v>
      </c>
      <c r="H5" s="129" t="str">
        <f>[1]Março!$I$11</f>
        <v>SO</v>
      </c>
      <c r="I5" s="129" t="str">
        <f>[1]Março!$I$12</f>
        <v>SO</v>
      </c>
      <c r="J5" s="129" t="str">
        <f>[1]Março!$I$13</f>
        <v>SO</v>
      </c>
      <c r="K5" s="129" t="str">
        <f>[1]Março!$I$14</f>
        <v>SO</v>
      </c>
      <c r="L5" s="129" t="str">
        <f>[1]Março!$I$15</f>
        <v>SO</v>
      </c>
      <c r="M5" s="129" t="str">
        <f>[1]Março!$I$16</f>
        <v>SO</v>
      </c>
      <c r="N5" s="129" t="str">
        <f>[1]Março!$I$17</f>
        <v>SO</v>
      </c>
      <c r="O5" s="129" t="str">
        <f>[1]Março!$I$18</f>
        <v>SO</v>
      </c>
      <c r="P5" s="129" t="str">
        <f>[1]Março!$I$19</f>
        <v>SO</v>
      </c>
      <c r="Q5" s="129" t="str">
        <f>[1]Março!$I$20</f>
        <v>SO</v>
      </c>
      <c r="R5" s="129" t="str">
        <f>[1]Março!$I$21</f>
        <v>SO</v>
      </c>
      <c r="S5" s="129" t="str">
        <f>[1]Março!$I$22</f>
        <v>SO</v>
      </c>
      <c r="T5" s="129" t="str">
        <f>[1]Março!$I$23</f>
        <v>SO</v>
      </c>
      <c r="U5" s="129" t="str">
        <f>[1]Março!$I$24</f>
        <v>SO</v>
      </c>
      <c r="V5" s="129" t="str">
        <f>[1]Março!$I$25</f>
        <v>SO</v>
      </c>
      <c r="W5" s="129" t="str">
        <f>[1]Março!$I$26</f>
        <v>SO</v>
      </c>
      <c r="X5" s="129" t="str">
        <f>[1]Março!$I$27</f>
        <v>SO</v>
      </c>
      <c r="Y5" s="129" t="str">
        <f>[1]Março!$I$28</f>
        <v>SO</v>
      </c>
      <c r="Z5" s="129" t="str">
        <f>[1]Março!$I$29</f>
        <v>SO</v>
      </c>
      <c r="AA5" s="129" t="str">
        <f>[1]Março!$I$30</f>
        <v>SO</v>
      </c>
      <c r="AB5" s="129" t="str">
        <f>[1]Março!$I$31</f>
        <v>SO</v>
      </c>
      <c r="AC5" s="129" t="str">
        <f>[1]Março!$I$32</f>
        <v>SO</v>
      </c>
      <c r="AD5" s="129" t="str">
        <f>[1]Março!$I$33</f>
        <v>SO</v>
      </c>
      <c r="AE5" s="129" t="str">
        <f>[1]Março!$I$34</f>
        <v>SO</v>
      </c>
      <c r="AF5" s="129" t="str">
        <f>[1]Março!$I$35</f>
        <v>SO</v>
      </c>
      <c r="AG5" s="130" t="str">
        <f>[1]Março!$I$36</f>
        <v>SO</v>
      </c>
    </row>
    <row r="6" spans="1:38" x14ac:dyDescent="0.2">
      <c r="A6" s="95" t="s">
        <v>0</v>
      </c>
      <c r="B6" s="11" t="str">
        <f>[2]Março!$I$5</f>
        <v>SO</v>
      </c>
      <c r="C6" s="11" t="str">
        <f>[2]Março!$I$6</f>
        <v>SO</v>
      </c>
      <c r="D6" s="11" t="str">
        <f>[2]Março!$I$7</f>
        <v>SO</v>
      </c>
      <c r="E6" s="11" t="str">
        <f>[2]Março!$I$8</f>
        <v>SO</v>
      </c>
      <c r="F6" s="11" t="str">
        <f>[2]Março!$I$9</f>
        <v>SO</v>
      </c>
      <c r="G6" s="11" t="str">
        <f>[2]Março!$I$10</f>
        <v>SO</v>
      </c>
      <c r="H6" s="11" t="str">
        <f>[2]Março!$I$11</f>
        <v>SO</v>
      </c>
      <c r="I6" s="11" t="str">
        <f>[2]Março!$I$12</f>
        <v>SO</v>
      </c>
      <c r="J6" s="11" t="str">
        <f>[2]Março!$I$13</f>
        <v>SO</v>
      </c>
      <c r="K6" s="11" t="str">
        <f>[2]Março!$I$14</f>
        <v>SO</v>
      </c>
      <c r="L6" s="11" t="str">
        <f>[2]Março!$I$15</f>
        <v>SO</v>
      </c>
      <c r="M6" s="11" t="str">
        <f>[2]Março!$I$16</f>
        <v>SO</v>
      </c>
      <c r="N6" s="11" t="str">
        <f>[2]Março!$I$17</f>
        <v>SO</v>
      </c>
      <c r="O6" s="11" t="str">
        <f>[2]Março!$I$18</f>
        <v>SO</v>
      </c>
      <c r="P6" s="11" t="str">
        <f>[2]Março!$I$19</f>
        <v>SO</v>
      </c>
      <c r="Q6" s="11" t="str">
        <f>[2]Março!$I$20</f>
        <v>SO</v>
      </c>
      <c r="R6" s="11" t="str">
        <f>[2]Março!$I$21</f>
        <v>SO</v>
      </c>
      <c r="S6" s="11" t="str">
        <f>[2]Março!$I$22</f>
        <v>SO</v>
      </c>
      <c r="T6" s="126" t="str">
        <f>[2]Março!$I$23</f>
        <v>SO</v>
      </c>
      <c r="U6" s="126" t="str">
        <f>[2]Março!$I$24</f>
        <v>SO</v>
      </c>
      <c r="V6" s="126" t="str">
        <f>[2]Março!$I$25</f>
        <v>SO</v>
      </c>
      <c r="W6" s="126" t="str">
        <f>[2]Março!$I$26</f>
        <v>SO</v>
      </c>
      <c r="X6" s="126" t="str">
        <f>[2]Março!$I$27</f>
        <v>SO</v>
      </c>
      <c r="Y6" s="126" t="str">
        <f>[2]Março!$I$28</f>
        <v>SO</v>
      </c>
      <c r="Z6" s="126" t="str">
        <f>[2]Março!$I$29</f>
        <v>SO</v>
      </c>
      <c r="AA6" s="126" t="str">
        <f>[2]Março!$I$30</f>
        <v>SO</v>
      </c>
      <c r="AB6" s="126" t="str">
        <f>[2]Março!$I$31</f>
        <v>SO</v>
      </c>
      <c r="AC6" s="126" t="str">
        <f>[2]Março!$I$32</f>
        <v>SO</v>
      </c>
      <c r="AD6" s="126" t="str">
        <f>[2]Março!$I$33</f>
        <v>SO</v>
      </c>
      <c r="AE6" s="126" t="str">
        <f>[2]Março!$I$34</f>
        <v>SO</v>
      </c>
      <c r="AF6" s="126" t="str">
        <f>[2]Março!$I$35</f>
        <v>SO</v>
      </c>
      <c r="AG6" s="122" t="str">
        <f>[2]Março!$I$36</f>
        <v>SO</v>
      </c>
    </row>
    <row r="7" spans="1:38" x14ac:dyDescent="0.2">
      <c r="A7" s="95" t="s">
        <v>104</v>
      </c>
      <c r="B7" s="126" t="str">
        <f>[3]Março!$I$5</f>
        <v>SE</v>
      </c>
      <c r="C7" s="126" t="str">
        <f>[3]Março!$I$6</f>
        <v>SE</v>
      </c>
      <c r="D7" s="126" t="str">
        <f>[3]Março!$I$7</f>
        <v>S</v>
      </c>
      <c r="E7" s="126" t="str">
        <f>[3]Março!$I$8</f>
        <v>NE</v>
      </c>
      <c r="F7" s="126" t="str">
        <f>[3]Março!$I$9</f>
        <v>L</v>
      </c>
      <c r="G7" s="126" t="str">
        <f>[3]Março!$I$10</f>
        <v>SE</v>
      </c>
      <c r="H7" s="126" t="str">
        <f>[3]Março!$I$11</f>
        <v>NE</v>
      </c>
      <c r="I7" s="126" t="str">
        <f>[3]Março!$I$12</f>
        <v>NE</v>
      </c>
      <c r="J7" s="126" t="str">
        <f>[3]Março!$I$13</f>
        <v>SE</v>
      </c>
      <c r="K7" s="126" t="str">
        <f>[3]Março!$I$14</f>
        <v>S</v>
      </c>
      <c r="L7" s="126" t="str">
        <f>[3]Março!$I$15</f>
        <v>S</v>
      </c>
      <c r="M7" s="126" t="str">
        <f>[3]Março!$I$16</f>
        <v>L</v>
      </c>
      <c r="N7" s="126" t="str">
        <f>[3]Março!$I$17</f>
        <v>NO</v>
      </c>
      <c r="O7" s="126" t="str">
        <f>[3]Março!$I$18</f>
        <v>NO</v>
      </c>
      <c r="P7" s="126" t="str">
        <f>[3]Março!$I$19</f>
        <v>N</v>
      </c>
      <c r="Q7" s="126" t="str">
        <f>[3]Março!$I$20</f>
        <v>NE</v>
      </c>
      <c r="R7" s="126" t="str">
        <f>[3]Março!$I$21</f>
        <v>SE</v>
      </c>
      <c r="S7" s="126" t="str">
        <f>[3]Março!$I$22</f>
        <v>N</v>
      </c>
      <c r="T7" s="126" t="str">
        <f>[3]Março!$I$23</f>
        <v>NO</v>
      </c>
      <c r="U7" s="126" t="str">
        <f>[3]Março!$I$24</f>
        <v>SE</v>
      </c>
      <c r="V7" s="126" t="str">
        <f>[3]Março!$I$25</f>
        <v>SO</v>
      </c>
      <c r="W7" s="126" t="str">
        <f>[3]Março!$I$26</f>
        <v>L</v>
      </c>
      <c r="X7" s="126" t="str">
        <f>[3]Março!$I$27</f>
        <v>SE</v>
      </c>
      <c r="Y7" s="126" t="str">
        <f>[3]Março!$I$28</f>
        <v>S</v>
      </c>
      <c r="Z7" s="126" t="str">
        <f>[3]Março!$I$29</f>
        <v>S</v>
      </c>
      <c r="AA7" s="126" t="str">
        <f>[3]Março!$I$30</f>
        <v>S</v>
      </c>
      <c r="AB7" s="126" t="str">
        <f>[3]Março!$I$31</f>
        <v>S</v>
      </c>
      <c r="AC7" s="126" t="str">
        <f>[3]Março!$I$32</f>
        <v>SE</v>
      </c>
      <c r="AD7" s="126" t="str">
        <f>[3]Março!$I$33</f>
        <v>SE</v>
      </c>
      <c r="AE7" s="126" t="str">
        <f>[3]Março!$I$34</f>
        <v>SE</v>
      </c>
      <c r="AF7" s="126" t="str">
        <f>[3]Março!$I$35</f>
        <v>SE</v>
      </c>
      <c r="AG7" s="122" t="str">
        <f>[3]Março!$I$36</f>
        <v>SE</v>
      </c>
    </row>
    <row r="8" spans="1:38" x14ac:dyDescent="0.2">
      <c r="A8" s="95" t="s">
        <v>1</v>
      </c>
      <c r="B8" s="11" t="str">
        <f>[4]Março!$I$5</f>
        <v>SE</v>
      </c>
      <c r="C8" s="11" t="str">
        <f>[4]Março!$I$6</f>
        <v>NO</v>
      </c>
      <c r="D8" s="11" t="str">
        <f>[4]Março!$I$7</f>
        <v>L</v>
      </c>
      <c r="E8" s="11" t="str">
        <f>[4]Março!$I$8</f>
        <v>SE</v>
      </c>
      <c r="F8" s="11" t="str">
        <f>[4]Março!$I$9</f>
        <v>N</v>
      </c>
      <c r="G8" s="11" t="str">
        <f>[4]Março!$I$10</f>
        <v>NO</v>
      </c>
      <c r="H8" s="11" t="str">
        <f>[4]Março!$I$11</f>
        <v>N</v>
      </c>
      <c r="I8" s="11" t="str">
        <f>[4]Março!$I$12</f>
        <v>NO</v>
      </c>
      <c r="J8" s="11" t="str">
        <f>[4]Março!$I$13</f>
        <v>SE</v>
      </c>
      <c r="K8" s="11" t="str">
        <f>[4]Março!$I$14</f>
        <v>S</v>
      </c>
      <c r="L8" s="11" t="str">
        <f>[4]Março!$I$15</f>
        <v>S</v>
      </c>
      <c r="M8" s="11" t="str">
        <f>[4]Março!$I$16</f>
        <v>NO</v>
      </c>
      <c r="N8" s="11" t="str">
        <f>[4]Março!$I$17</f>
        <v>NO</v>
      </c>
      <c r="O8" s="11" t="str">
        <f>[4]Março!$I$18</f>
        <v>NO</v>
      </c>
      <c r="P8" s="11" t="str">
        <f>[4]Março!$I$19</f>
        <v>L</v>
      </c>
      <c r="Q8" s="11" t="str">
        <f>[4]Março!$I$20</f>
        <v>NO</v>
      </c>
      <c r="R8" s="11" t="str">
        <f>[4]Março!$I$21</f>
        <v>SE</v>
      </c>
      <c r="S8" s="11" t="str">
        <f>[4]Março!$I$22</f>
        <v>L</v>
      </c>
      <c r="T8" s="126" t="str">
        <f>[4]Março!$I$23</f>
        <v>SE</v>
      </c>
      <c r="U8" s="126" t="str">
        <f>[4]Março!$I$24</f>
        <v>SE</v>
      </c>
      <c r="V8" s="126" t="str">
        <f>[4]Março!$I$25</f>
        <v>SE</v>
      </c>
      <c r="W8" s="126" t="str">
        <f>[4]Março!$I$26</f>
        <v>SE</v>
      </c>
      <c r="X8" s="126" t="str">
        <f>[4]Março!$I$27</f>
        <v>SE</v>
      </c>
      <c r="Y8" s="126" t="str">
        <f>[4]Março!$I$28</f>
        <v>SE</v>
      </c>
      <c r="Z8" s="126" t="str">
        <f>[4]Março!$I$29</f>
        <v>SE</v>
      </c>
      <c r="AA8" s="126" t="str">
        <f>[4]Março!$I$30</f>
        <v>S</v>
      </c>
      <c r="AB8" s="126" t="str">
        <f>[4]Março!$I$31</f>
        <v>SE</v>
      </c>
      <c r="AC8" s="126" t="str">
        <f>[4]Março!$I$32</f>
        <v>S</v>
      </c>
      <c r="AD8" s="126" t="str">
        <f>[4]Março!$I$33</f>
        <v>SE</v>
      </c>
      <c r="AE8" s="126" t="str">
        <f>[4]Março!$I$34</f>
        <v>L</v>
      </c>
      <c r="AF8" s="126" t="str">
        <f>[4]Março!$I$35</f>
        <v>NE</v>
      </c>
      <c r="AG8" s="122" t="str">
        <f>[4]Março!$I$36</f>
        <v>SE</v>
      </c>
    </row>
    <row r="9" spans="1:38" x14ac:dyDescent="0.2">
      <c r="A9" s="95" t="s">
        <v>167</v>
      </c>
      <c r="B9" s="11" t="str">
        <f>[5]Março!$I$5</f>
        <v>L</v>
      </c>
      <c r="C9" s="11" t="str">
        <f>[5]Março!$I$6</f>
        <v>NE</v>
      </c>
      <c r="D9" s="11" t="str">
        <f>[5]Março!$I$7</f>
        <v>L</v>
      </c>
      <c r="E9" s="11" t="str">
        <f>[5]Março!$I$8</f>
        <v>NE</v>
      </c>
      <c r="F9" s="11" t="str">
        <f>[5]Março!$I$9</f>
        <v>NE</v>
      </c>
      <c r="G9" s="11" t="str">
        <f>[5]Março!$I$10</f>
        <v>NE</v>
      </c>
      <c r="H9" s="11" t="str">
        <f>[5]Março!$I$11</f>
        <v>NE</v>
      </c>
      <c r="I9" s="11" t="str">
        <f>[5]Março!$I$12</f>
        <v>NO</v>
      </c>
      <c r="J9" s="11" t="str">
        <f>[5]Março!$I$13</f>
        <v>SO</v>
      </c>
      <c r="K9" s="11" t="str">
        <f>[5]Março!$I$14</f>
        <v>SO</v>
      </c>
      <c r="L9" s="11" t="str">
        <f>[5]Março!$I$15</f>
        <v>SO</v>
      </c>
      <c r="M9" s="11" t="str">
        <f>[5]Março!$I$16</f>
        <v>NE</v>
      </c>
      <c r="N9" s="11" t="str">
        <f>[5]Março!$I$17</f>
        <v>NO</v>
      </c>
      <c r="O9" s="11" t="str">
        <f>[5]Março!$I$18</f>
        <v>NO</v>
      </c>
      <c r="P9" s="11" t="str">
        <f>[5]Março!$I$19</f>
        <v>NE</v>
      </c>
      <c r="Q9" s="11" t="str">
        <f>[5]Março!$I$20</f>
        <v>NE</v>
      </c>
      <c r="R9" s="11" t="str">
        <f>[5]Março!$I$21</f>
        <v>NE</v>
      </c>
      <c r="S9" s="11" t="str">
        <f>[5]Março!$I$22</f>
        <v>N</v>
      </c>
      <c r="T9" s="126" t="str">
        <f>[5]Março!$I$23</f>
        <v>L</v>
      </c>
      <c r="U9" s="126" t="str">
        <f>[5]Março!$I$24</f>
        <v>NE</v>
      </c>
      <c r="V9" s="126" t="str">
        <f>[5]Março!$I$25</f>
        <v>SO</v>
      </c>
      <c r="W9" s="126" t="str">
        <f>[5]Março!$I$26</f>
        <v>SE</v>
      </c>
      <c r="X9" s="126" t="str">
        <f>[5]Março!$I$27</f>
        <v>L</v>
      </c>
      <c r="Y9" s="126" t="str">
        <f>[5]Março!$I$28</f>
        <v>NE</v>
      </c>
      <c r="Z9" s="126" t="str">
        <f>[5]Março!$I$29</f>
        <v>L</v>
      </c>
      <c r="AA9" s="126" t="str">
        <f>[5]Março!$I$30</f>
        <v>L</v>
      </c>
      <c r="AB9" s="126" t="str">
        <f>[5]Março!$I$31</f>
        <v>SE</v>
      </c>
      <c r="AC9" s="126" t="str">
        <f>[5]Março!$I$32</f>
        <v>L</v>
      </c>
      <c r="AD9" s="126" t="str">
        <f>[5]Março!$I$33</f>
        <v>L</v>
      </c>
      <c r="AE9" s="126" t="str">
        <f>[5]Março!$I$34</f>
        <v>NE</v>
      </c>
      <c r="AF9" s="126" t="str">
        <f>[5]Março!$I$35</f>
        <v>NE</v>
      </c>
      <c r="AG9" s="135" t="str">
        <f>[5]Março!$I$36</f>
        <v>NE</v>
      </c>
    </row>
    <row r="10" spans="1:38" x14ac:dyDescent="0.2">
      <c r="A10" s="95" t="s">
        <v>111</v>
      </c>
      <c r="B10" s="11" t="str">
        <f>[6]Março!$I$5</f>
        <v>*</v>
      </c>
      <c r="C10" s="11" t="str">
        <f>[6]Março!$I$6</f>
        <v>*</v>
      </c>
      <c r="D10" s="11" t="str">
        <f>[6]Março!$I$7</f>
        <v>*</v>
      </c>
      <c r="E10" s="11" t="str">
        <f>[6]Março!$I$8</f>
        <v>*</v>
      </c>
      <c r="F10" s="11" t="str">
        <f>[6]Março!$I$9</f>
        <v>*</v>
      </c>
      <c r="G10" s="11" t="str">
        <f>[6]Março!$I$10</f>
        <v>*</v>
      </c>
      <c r="H10" s="11" t="str">
        <f>[6]Março!$I$11</f>
        <v>*</v>
      </c>
      <c r="I10" s="11" t="str">
        <f>[6]Março!$I$12</f>
        <v>*</v>
      </c>
      <c r="J10" s="11" t="str">
        <f>[6]Março!$I$13</f>
        <v>*</v>
      </c>
      <c r="K10" s="11" t="str">
        <f>[6]Março!$I$14</f>
        <v>*</v>
      </c>
      <c r="L10" s="11" t="str">
        <f>[6]Março!$I$15</f>
        <v>*</v>
      </c>
      <c r="M10" s="11" t="str">
        <f>[6]Março!$I$16</f>
        <v>*</v>
      </c>
      <c r="N10" s="11" t="str">
        <f>[6]Março!$I$17</f>
        <v>*</v>
      </c>
      <c r="O10" s="11" t="str">
        <f>[6]Março!$I$18</f>
        <v>*</v>
      </c>
      <c r="P10" s="11" t="str">
        <f>[6]Março!$I$19</f>
        <v>*</v>
      </c>
      <c r="Q10" s="11" t="str">
        <f>[6]Março!$I$20</f>
        <v>*</v>
      </c>
      <c r="R10" s="11" t="str">
        <f>[6]Março!$I$21</f>
        <v>*</v>
      </c>
      <c r="S10" s="11" t="str">
        <f>[6]Março!$I$22</f>
        <v>*</v>
      </c>
      <c r="T10" s="126" t="str">
        <f>[6]Março!$I$23</f>
        <v>*</v>
      </c>
      <c r="U10" s="126" t="str">
        <f>[6]Março!$I$24</f>
        <v>*</v>
      </c>
      <c r="V10" s="126" t="str">
        <f>[6]Março!$I$25</f>
        <v>*</v>
      </c>
      <c r="W10" s="126" t="str">
        <f>[6]Março!$I$26</f>
        <v>*</v>
      </c>
      <c r="X10" s="126" t="str">
        <f>[6]Março!$I$27</f>
        <v>*</v>
      </c>
      <c r="Y10" s="126" t="str">
        <f>[6]Março!$I$28</f>
        <v>*</v>
      </c>
      <c r="Z10" s="126" t="str">
        <f>[6]Março!$I$29</f>
        <v>*</v>
      </c>
      <c r="AA10" s="126" t="str">
        <f>[6]Março!$I$30</f>
        <v>*</v>
      </c>
      <c r="AB10" s="126" t="str">
        <f>[6]Março!$I$31</f>
        <v>*</v>
      </c>
      <c r="AC10" s="126" t="str">
        <f>[6]Março!$I$32</f>
        <v>*</v>
      </c>
      <c r="AD10" s="126" t="str">
        <f>[6]Março!$I$33</f>
        <v>*</v>
      </c>
      <c r="AE10" s="126" t="str">
        <f>[6]Março!$I$34</f>
        <v>*</v>
      </c>
      <c r="AF10" s="126" t="str">
        <f>[6]Março!$I$35</f>
        <v>*</v>
      </c>
      <c r="AG10" s="135" t="str">
        <f>[6]Março!$I$36</f>
        <v>*</v>
      </c>
    </row>
    <row r="11" spans="1:38" x14ac:dyDescent="0.2">
      <c r="A11" s="95" t="s">
        <v>64</v>
      </c>
      <c r="B11" s="11" t="str">
        <f>[7]Março!$I$5</f>
        <v>L</v>
      </c>
      <c r="C11" s="11" t="str">
        <f>[7]Março!$I$6</f>
        <v>L</v>
      </c>
      <c r="D11" s="11" t="str">
        <f>[7]Março!$I$7</f>
        <v>L</v>
      </c>
      <c r="E11" s="11" t="str">
        <f>[7]Março!$I$8</f>
        <v>NE</v>
      </c>
      <c r="F11" s="11" t="str">
        <f>[7]Março!$I$9</f>
        <v>NE</v>
      </c>
      <c r="G11" s="11" t="str">
        <f>[7]Março!$I$10</f>
        <v>NE</v>
      </c>
      <c r="H11" s="11" t="str">
        <f>[7]Março!$I$11</f>
        <v>N</v>
      </c>
      <c r="I11" s="11" t="str">
        <f>[7]Março!$I$12</f>
        <v>NE</v>
      </c>
      <c r="J11" s="11" t="str">
        <f>[7]Março!$I$13</f>
        <v>L</v>
      </c>
      <c r="K11" s="11" t="str">
        <f>[7]Março!$I$14</f>
        <v>O</v>
      </c>
      <c r="L11" s="11" t="str">
        <f>[7]Março!$I$15</f>
        <v>L</v>
      </c>
      <c r="M11" s="11" t="str">
        <f>[7]Março!$I$16</f>
        <v>L</v>
      </c>
      <c r="N11" s="11" t="str">
        <f>[7]Março!$I$17</f>
        <v>N</v>
      </c>
      <c r="O11" s="11" t="str">
        <f>[7]Março!$I$18</f>
        <v>N</v>
      </c>
      <c r="P11" s="11" t="str">
        <f>[7]Março!$I$19</f>
        <v>NE</v>
      </c>
      <c r="Q11" s="11" t="str">
        <f>[7]Março!$I$20</f>
        <v>NE</v>
      </c>
      <c r="R11" s="11" t="str">
        <f>[7]Março!$I$21</f>
        <v>N</v>
      </c>
      <c r="S11" s="11" t="str">
        <f>[7]Março!$I$22</f>
        <v>NO</v>
      </c>
      <c r="T11" s="126" t="str">
        <f>[7]Março!$I$23</f>
        <v>NO</v>
      </c>
      <c r="U11" s="126" t="str">
        <f>[7]Março!$I$24</f>
        <v>N</v>
      </c>
      <c r="V11" s="126" t="str">
        <f>[7]Março!$I$25</f>
        <v>SE</v>
      </c>
      <c r="W11" s="126" t="str">
        <f>[7]Março!$I$26</f>
        <v>SE</v>
      </c>
      <c r="X11" s="126" t="str">
        <f>[7]Março!$I$27</f>
        <v>SE</v>
      </c>
      <c r="Y11" s="126" t="str">
        <f>[7]Março!$I$28</f>
        <v>SE</v>
      </c>
      <c r="Z11" s="126" t="str">
        <f>[7]Março!$I$29</f>
        <v>SE</v>
      </c>
      <c r="AA11" s="126" t="str">
        <f>[7]Março!$I$30</f>
        <v>SE</v>
      </c>
      <c r="AB11" s="126" t="str">
        <f>[7]Março!$I$31</f>
        <v>SE</v>
      </c>
      <c r="AC11" s="126" t="str">
        <f>[7]Março!$I$32</f>
        <v>L</v>
      </c>
      <c r="AD11" s="126" t="str">
        <f>[7]Março!$I$33</f>
        <v>L</v>
      </c>
      <c r="AE11" s="126" t="str">
        <f>[7]Março!$I$34</f>
        <v>L</v>
      </c>
      <c r="AF11" s="126" t="str">
        <f>[7]Março!$I$35</f>
        <v>L</v>
      </c>
      <c r="AG11" s="122" t="str">
        <f>[7]Março!$I$36</f>
        <v>L</v>
      </c>
    </row>
    <row r="12" spans="1:38" x14ac:dyDescent="0.2">
      <c r="A12" s="95" t="s">
        <v>41</v>
      </c>
      <c r="B12" s="131" t="str">
        <f>[8]Março!$I$5</f>
        <v>NE</v>
      </c>
      <c r="C12" s="131" t="str">
        <f>[8]Março!$I$6</f>
        <v>NE</v>
      </c>
      <c r="D12" s="131" t="str">
        <f>[8]Março!$I$7</f>
        <v>NE</v>
      </c>
      <c r="E12" s="131" t="str">
        <f>[8]Março!$I$8</f>
        <v>NE</v>
      </c>
      <c r="F12" s="131" t="str">
        <f>[8]Março!$I$9</f>
        <v>NE</v>
      </c>
      <c r="G12" s="131" t="str">
        <f>[8]Março!$I$10</f>
        <v>N</v>
      </c>
      <c r="H12" s="131" t="str">
        <f>[8]Março!$I$11</f>
        <v>NE</v>
      </c>
      <c r="I12" s="131" t="str">
        <f>[8]Março!$I$12</f>
        <v>NE</v>
      </c>
      <c r="J12" s="131" t="str">
        <f>[8]Março!$I$13</f>
        <v>NE</v>
      </c>
      <c r="K12" s="131" t="str">
        <f>[8]Março!$I$14</f>
        <v>SO</v>
      </c>
      <c r="L12" s="131" t="str">
        <f>[8]Março!$I$15</f>
        <v>SO</v>
      </c>
      <c r="M12" s="131" t="str">
        <f>[8]Março!$I$16</f>
        <v>NE</v>
      </c>
      <c r="N12" s="131" t="str">
        <f>[8]Março!$I$17</f>
        <v>NE</v>
      </c>
      <c r="O12" s="131" t="str">
        <f>[8]Março!$I$18</f>
        <v>NE</v>
      </c>
      <c r="P12" s="131" t="str">
        <f>[8]Março!$I$19</f>
        <v>NE</v>
      </c>
      <c r="Q12" s="131" t="str">
        <f>[8]Março!$I$20</f>
        <v>L</v>
      </c>
      <c r="R12" s="131" t="str">
        <f>[8]Março!$I$21</f>
        <v>NE</v>
      </c>
      <c r="S12" s="131" t="str">
        <f>[8]Março!$I$22</f>
        <v>N</v>
      </c>
      <c r="T12" s="126" t="str">
        <f>[8]Março!$I$23</f>
        <v>NE</v>
      </c>
      <c r="U12" s="126" t="str">
        <f>[8]Março!$I$24</f>
        <v>NE</v>
      </c>
      <c r="V12" s="126" t="str">
        <f>[8]Março!$I$25</f>
        <v>S</v>
      </c>
      <c r="W12" s="126" t="str">
        <f>[8]Março!$I$26</f>
        <v>SO</v>
      </c>
      <c r="X12" s="126" t="str">
        <f>[8]Março!$I$27</f>
        <v>SO</v>
      </c>
      <c r="Y12" s="126" t="str">
        <f>[8]Março!$I$28</f>
        <v>L</v>
      </c>
      <c r="Z12" s="126" t="str">
        <f>[8]Março!$I$29</f>
        <v>NE</v>
      </c>
      <c r="AA12" s="126" t="str">
        <f>[8]Março!$I$30</f>
        <v>S</v>
      </c>
      <c r="AB12" s="126" t="str">
        <f>[8]Março!$I$31</f>
        <v>S</v>
      </c>
      <c r="AC12" s="126" t="str">
        <f>[8]Março!$I$32</f>
        <v>SO</v>
      </c>
      <c r="AD12" s="126" t="str">
        <f>[8]Março!$I$33</f>
        <v>NE</v>
      </c>
      <c r="AE12" s="126" t="str">
        <f>[8]Março!$I$34</f>
        <v>NE</v>
      </c>
      <c r="AF12" s="126" t="str">
        <f>[8]Março!$I$35</f>
        <v>NE</v>
      </c>
      <c r="AG12" s="122" t="str">
        <f>[8]Março!$I$36</f>
        <v>NE</v>
      </c>
      <c r="AJ12" t="s">
        <v>47</v>
      </c>
    </row>
    <row r="13" spans="1:38" x14ac:dyDescent="0.2">
      <c r="A13" s="95" t="s">
        <v>114</v>
      </c>
      <c r="B13" s="11" t="str">
        <f>[9]Março!$I$5</f>
        <v>*</v>
      </c>
      <c r="C13" s="11" t="str">
        <f>[9]Março!$I$6</f>
        <v>*</v>
      </c>
      <c r="D13" s="11" t="str">
        <f>[9]Março!$I$7</f>
        <v>*</v>
      </c>
      <c r="E13" s="11" t="str">
        <f>[9]Março!$I$8</f>
        <v>*</v>
      </c>
      <c r="F13" s="11" t="str">
        <f>[9]Março!$I$9</f>
        <v>*</v>
      </c>
      <c r="G13" s="11" t="str">
        <f>[9]Março!$I$10</f>
        <v>*</v>
      </c>
      <c r="H13" s="11" t="str">
        <f>[9]Março!$I$11</f>
        <v>*</v>
      </c>
      <c r="I13" s="11" t="str">
        <f>[9]Março!$I$12</f>
        <v>*</v>
      </c>
      <c r="J13" s="11" t="str">
        <f>[9]Março!$I$13</f>
        <v>*</v>
      </c>
      <c r="K13" s="11" t="str">
        <f>[9]Março!$I$14</f>
        <v>*</v>
      </c>
      <c r="L13" s="11" t="str">
        <f>[9]Março!$I$15</f>
        <v>*</v>
      </c>
      <c r="M13" s="11" t="str">
        <f>[9]Março!$I$16</f>
        <v>*</v>
      </c>
      <c r="N13" s="11" t="str">
        <f>[9]Março!$I$17</f>
        <v>*</v>
      </c>
      <c r="O13" s="11" t="str">
        <f>[9]Março!$I$18</f>
        <v>*</v>
      </c>
      <c r="P13" s="11" t="str">
        <f>[9]Março!$I$19</f>
        <v>*</v>
      </c>
      <c r="Q13" s="11" t="str">
        <f>[9]Março!$I$20</f>
        <v>*</v>
      </c>
      <c r="R13" s="11" t="str">
        <f>[9]Março!$I$21</f>
        <v>*</v>
      </c>
      <c r="S13" s="11" t="str">
        <f>[9]Março!$I$22</f>
        <v>*</v>
      </c>
      <c r="T13" s="11" t="str">
        <f>[9]Março!$I$23</f>
        <v>*</v>
      </c>
      <c r="U13" s="11" t="str">
        <f>[9]Março!$I$24</f>
        <v>*</v>
      </c>
      <c r="V13" s="11" t="str">
        <f>[9]Março!$I$25</f>
        <v>*</v>
      </c>
      <c r="W13" s="11" t="str">
        <f>[9]Março!$I$26</f>
        <v>*</v>
      </c>
      <c r="X13" s="11" t="str">
        <f>[9]Março!$I$27</f>
        <v>*</v>
      </c>
      <c r="Y13" s="11" t="str">
        <f>[9]Março!$I$28</f>
        <v>*</v>
      </c>
      <c r="Z13" s="11" t="str">
        <f>[9]Março!$I$29</f>
        <v>*</v>
      </c>
      <c r="AA13" s="11" t="str">
        <f>[9]Março!$I$30</f>
        <v>*</v>
      </c>
      <c r="AB13" s="11" t="str">
        <f>[9]Março!$I$31</f>
        <v>*</v>
      </c>
      <c r="AC13" s="11" t="str">
        <f>[9]Março!$I$32</f>
        <v>*</v>
      </c>
      <c r="AD13" s="11" t="str">
        <f>[9]Março!$I$33</f>
        <v>*</v>
      </c>
      <c r="AE13" s="11" t="str">
        <f>[9]Março!$I$34</f>
        <v>*</v>
      </c>
      <c r="AF13" s="11" t="str">
        <f>[9]Março!$I$35</f>
        <v>*</v>
      </c>
      <c r="AG13" s="135" t="str">
        <f>[9]Março!$I$36</f>
        <v>*</v>
      </c>
      <c r="AL13" t="s">
        <v>47</v>
      </c>
    </row>
    <row r="14" spans="1:38" x14ac:dyDescent="0.2">
      <c r="A14" s="95" t="s">
        <v>118</v>
      </c>
      <c r="B14" s="131" t="str">
        <f>[10]Março!$I$5</f>
        <v>N</v>
      </c>
      <c r="C14" s="131" t="str">
        <f>[10]Março!$I$6</f>
        <v>N</v>
      </c>
      <c r="D14" s="131" t="str">
        <f>[10]Março!$I$7</f>
        <v>N</v>
      </c>
      <c r="E14" s="131" t="str">
        <f>[10]Março!$I$8</f>
        <v>N</v>
      </c>
      <c r="F14" s="131" t="str">
        <f>[10]Março!$I$9</f>
        <v>N</v>
      </c>
      <c r="G14" s="131" t="str">
        <f>[10]Março!$I$10</f>
        <v>N</v>
      </c>
      <c r="H14" s="131" t="str">
        <f>[10]Março!$I$11</f>
        <v>N</v>
      </c>
      <c r="I14" s="131" t="str">
        <f>[10]Março!$I$12</f>
        <v>N</v>
      </c>
      <c r="J14" s="131" t="str">
        <f>[10]Março!$I$13</f>
        <v>N</v>
      </c>
      <c r="K14" s="131" t="str">
        <f>[10]Março!$I$14</f>
        <v>N</v>
      </c>
      <c r="L14" s="131" t="str">
        <f>[10]Março!$I$15</f>
        <v>N</v>
      </c>
      <c r="M14" s="131" t="str">
        <f>[10]Março!$I$16</f>
        <v>N</v>
      </c>
      <c r="N14" s="131" t="str">
        <f>[10]Março!$I$17</f>
        <v>N</v>
      </c>
      <c r="O14" s="131" t="str">
        <f>[10]Março!$I$18</f>
        <v>N</v>
      </c>
      <c r="P14" s="131" t="str">
        <f>[10]Março!$I$19</f>
        <v>N</v>
      </c>
      <c r="Q14" s="131" t="str">
        <f>[10]Março!$I$20</f>
        <v>N</v>
      </c>
      <c r="R14" s="131" t="str">
        <f>[10]Março!$I$21</f>
        <v>N</v>
      </c>
      <c r="S14" s="131" t="str">
        <f>[10]Março!$I$22</f>
        <v>N</v>
      </c>
      <c r="T14" s="126" t="str">
        <f>[10]Março!$I$23</f>
        <v>N</v>
      </c>
      <c r="U14" s="126" t="str">
        <f>[10]Março!$I$24</f>
        <v>N</v>
      </c>
      <c r="V14" s="126" t="str">
        <f>[10]Março!$I$25</f>
        <v>N</v>
      </c>
      <c r="W14" s="126" t="str">
        <f>[10]Março!$I$26</f>
        <v>N</v>
      </c>
      <c r="X14" s="126" t="str">
        <f>[10]Março!$I$27</f>
        <v>N</v>
      </c>
      <c r="Y14" s="126" t="str">
        <f>[10]Março!$I$28</f>
        <v>N</v>
      </c>
      <c r="Z14" s="126" t="str">
        <f>[10]Março!$I$29</f>
        <v>N</v>
      </c>
      <c r="AA14" s="126" t="str">
        <f>[10]Março!$I$30</f>
        <v>N</v>
      </c>
      <c r="AB14" s="126" t="str">
        <f>[10]Março!$I$31</f>
        <v>N</v>
      </c>
      <c r="AC14" s="126" t="str">
        <f>[10]Março!$I$32</f>
        <v>N</v>
      </c>
      <c r="AD14" s="126" t="str">
        <f>[10]Março!$I$33</f>
        <v>N</v>
      </c>
      <c r="AE14" s="126" t="str">
        <f>[10]Março!$I$34</f>
        <v>N</v>
      </c>
      <c r="AF14" s="126" t="str">
        <f>[10]Março!$I$35</f>
        <v>N</v>
      </c>
      <c r="AG14" s="135" t="str">
        <f>[10]Março!$I$36</f>
        <v>N</v>
      </c>
    </row>
    <row r="15" spans="1:38" x14ac:dyDescent="0.2">
      <c r="A15" s="95" t="s">
        <v>121</v>
      </c>
      <c r="B15" s="131" t="str">
        <f>[11]Março!$I$5</f>
        <v>S</v>
      </c>
      <c r="C15" s="131" t="str">
        <f>[11]Março!$I$6</f>
        <v>S</v>
      </c>
      <c r="D15" s="131" t="str">
        <f>[11]Março!$I$7</f>
        <v>L</v>
      </c>
      <c r="E15" s="131" t="str">
        <f>[11]Março!$I$8</f>
        <v>NE</v>
      </c>
      <c r="F15" s="131" t="str">
        <f>[11]Março!$I$9</f>
        <v>L</v>
      </c>
      <c r="G15" s="131" t="str">
        <f>[11]Março!$I$10</f>
        <v>N</v>
      </c>
      <c r="H15" s="131" t="str">
        <f>[11]Março!$I$11</f>
        <v>N</v>
      </c>
      <c r="I15" s="131" t="str">
        <f>[11]Março!$I$12</f>
        <v>N</v>
      </c>
      <c r="J15" s="131" t="str">
        <f>[11]Março!$I$13</f>
        <v>SO</v>
      </c>
      <c r="K15" s="131" t="str">
        <f>[11]Março!$I$14</f>
        <v>SO</v>
      </c>
      <c r="L15" s="131" t="str">
        <f>[11]Março!$I$15</f>
        <v>NE</v>
      </c>
      <c r="M15" s="131" t="str">
        <f>[11]Março!$I$16</f>
        <v>NE</v>
      </c>
      <c r="N15" s="131" t="str">
        <f>[11]Março!$I$17</f>
        <v>NO</v>
      </c>
      <c r="O15" s="131" t="str">
        <f>[11]Março!$I$18</f>
        <v>N</v>
      </c>
      <c r="P15" s="131" t="str">
        <f>[11]Março!$I$19</f>
        <v>N</v>
      </c>
      <c r="Q15" s="131" t="str">
        <f>[11]Março!$I$20</f>
        <v>NE</v>
      </c>
      <c r="R15" s="131" t="str">
        <f>[11]Março!$I$21</f>
        <v>NE</v>
      </c>
      <c r="S15" s="131" t="str">
        <f>[11]Março!$I$22</f>
        <v>N</v>
      </c>
      <c r="T15" s="126" t="str">
        <f>[11]Março!$I$23</f>
        <v>NO</v>
      </c>
      <c r="U15" s="126" t="str">
        <f>[11]Março!$I$24</f>
        <v>SO</v>
      </c>
      <c r="V15" s="131" t="str">
        <f>[11]Março!$I$25</f>
        <v>S</v>
      </c>
      <c r="W15" s="126" t="str">
        <f>[11]Março!$I$26</f>
        <v>S</v>
      </c>
      <c r="X15" s="126" t="str">
        <f>[11]Março!$I$27</f>
        <v>L</v>
      </c>
      <c r="Y15" s="126" t="str">
        <f>[11]Março!$I$28</f>
        <v>SE</v>
      </c>
      <c r="Z15" s="126" t="str">
        <f>[11]Março!$I$29</f>
        <v>S</v>
      </c>
      <c r="AA15" s="126" t="str">
        <f>[11]Março!$I$30</f>
        <v>S</v>
      </c>
      <c r="AB15" s="126" t="str">
        <f>[11]Março!$I$31</f>
        <v>S</v>
      </c>
      <c r="AC15" s="126" t="str">
        <f>[11]Março!$I$32</f>
        <v>L</v>
      </c>
      <c r="AD15" s="126" t="str">
        <f>[11]Março!$I$33</f>
        <v>L</v>
      </c>
      <c r="AE15" s="126" t="str">
        <f>[11]Março!$I$34</f>
        <v>NE</v>
      </c>
      <c r="AF15" s="126" t="str">
        <f>[11]Março!$I$35</f>
        <v>NE</v>
      </c>
      <c r="AG15" s="135" t="str">
        <f>[11]Março!$I$36</f>
        <v>S</v>
      </c>
    </row>
    <row r="16" spans="1:38" x14ac:dyDescent="0.2">
      <c r="A16" s="95" t="s">
        <v>168</v>
      </c>
      <c r="B16" s="131" t="str">
        <f>[12]Março!$I$5</f>
        <v>*</v>
      </c>
      <c r="C16" s="131" t="str">
        <f>[12]Março!$I$6</f>
        <v>*</v>
      </c>
      <c r="D16" s="131" t="str">
        <f>[12]Março!$I$7</f>
        <v>*</v>
      </c>
      <c r="E16" s="131" t="str">
        <f>[12]Março!$I$8</f>
        <v>*</v>
      </c>
      <c r="F16" s="131" t="str">
        <f>[12]Março!$I$9</f>
        <v>*</v>
      </c>
      <c r="G16" s="131" t="str">
        <f>[12]Março!$I$10</f>
        <v>*</v>
      </c>
      <c r="H16" s="131" t="str">
        <f>[12]Março!$I$11</f>
        <v>*</v>
      </c>
      <c r="I16" s="131" t="str">
        <f>[12]Março!$I$12</f>
        <v>*</v>
      </c>
      <c r="J16" s="131" t="str">
        <f>[12]Março!$I$13</f>
        <v>*</v>
      </c>
      <c r="K16" s="131" t="str">
        <f>[12]Março!$I$14</f>
        <v>*</v>
      </c>
      <c r="L16" s="131" t="str">
        <f>[12]Março!$I$15</f>
        <v>*</v>
      </c>
      <c r="M16" s="131" t="str">
        <f>[12]Março!$I$16</f>
        <v>*</v>
      </c>
      <c r="N16" s="131" t="str">
        <f>[12]Março!$I$17</f>
        <v>*</v>
      </c>
      <c r="O16" s="131" t="str">
        <f>[12]Março!$I$18</f>
        <v>*</v>
      </c>
      <c r="P16" s="131" t="str">
        <f>[12]Março!$I$19</f>
        <v>*</v>
      </c>
      <c r="Q16" s="131" t="str">
        <f>[12]Março!$I$20</f>
        <v>*</v>
      </c>
      <c r="R16" s="131" t="str">
        <f>[12]Março!$I$21</f>
        <v>*</v>
      </c>
      <c r="S16" s="131" t="str">
        <f>[12]Março!$I$22</f>
        <v>*</v>
      </c>
      <c r="T16" s="126" t="str">
        <f>[12]Março!$I$23</f>
        <v>*</v>
      </c>
      <c r="U16" s="126" t="str">
        <f>[12]Março!$I$24</f>
        <v>*</v>
      </c>
      <c r="V16" s="126" t="str">
        <f>[12]Março!$I$25</f>
        <v>*</v>
      </c>
      <c r="W16" s="126" t="str">
        <f>[12]Março!$I$26</f>
        <v>*</v>
      </c>
      <c r="X16" s="126" t="str">
        <f>[12]Março!$I$27</f>
        <v>*</v>
      </c>
      <c r="Y16" s="126" t="str">
        <f>[12]Março!$I$28</f>
        <v>*</v>
      </c>
      <c r="Z16" s="126" t="str">
        <f>[12]Março!$I$29</f>
        <v>*</v>
      </c>
      <c r="AA16" s="126" t="str">
        <f>[12]Março!$I$30</f>
        <v>*</v>
      </c>
      <c r="AB16" s="126" t="str">
        <f>[12]Março!$I$31</f>
        <v>*</v>
      </c>
      <c r="AC16" s="126" t="str">
        <f>[12]Março!$I$32</f>
        <v>*</v>
      </c>
      <c r="AD16" s="126" t="str">
        <f>[12]Março!$I$33</f>
        <v>*</v>
      </c>
      <c r="AE16" s="126" t="str">
        <f>[12]Março!$I$34</f>
        <v>*</v>
      </c>
      <c r="AF16" s="126" t="str">
        <f>[12]Março!$I$35</f>
        <v>*</v>
      </c>
      <c r="AG16" s="135" t="str">
        <f>[12]Março!$I$36</f>
        <v>*</v>
      </c>
      <c r="AJ16" t="s">
        <v>47</v>
      </c>
    </row>
    <row r="17" spans="1:40" x14ac:dyDescent="0.2">
      <c r="A17" s="95" t="s">
        <v>2</v>
      </c>
      <c r="B17" s="131" t="str">
        <f>[13]Março!$I$5</f>
        <v>N</v>
      </c>
      <c r="C17" s="131" t="str">
        <f>[13]Março!$I$6</f>
        <v>N</v>
      </c>
      <c r="D17" s="131" t="str">
        <f>[13]Março!$I$7</f>
        <v>NE</v>
      </c>
      <c r="E17" s="131" t="str">
        <f>[13]Março!$I$8</f>
        <v>NE</v>
      </c>
      <c r="F17" s="131" t="str">
        <f>[13]Março!$I$9</f>
        <v>NE</v>
      </c>
      <c r="G17" s="131" t="str">
        <f>[13]Março!$I$10</f>
        <v>N</v>
      </c>
      <c r="H17" s="131" t="str">
        <f>[13]Março!$I$11</f>
        <v>NE</v>
      </c>
      <c r="I17" s="131" t="str">
        <f>[13]Março!$I$12</f>
        <v>NE</v>
      </c>
      <c r="J17" s="131" t="str">
        <f>[13]Março!$I$13</f>
        <v>NE</v>
      </c>
      <c r="K17" s="131" t="str">
        <f>[13]Março!$I$14</f>
        <v>N</v>
      </c>
      <c r="L17" s="131" t="str">
        <f>[13]Março!$I$15</f>
        <v>SE</v>
      </c>
      <c r="M17" s="131" t="str">
        <f>[13]Março!$I$16</f>
        <v>N</v>
      </c>
      <c r="N17" s="131" t="str">
        <f>[13]Março!$I$17</f>
        <v>N</v>
      </c>
      <c r="O17" s="131" t="str">
        <f>[13]Março!$I$18</f>
        <v>N</v>
      </c>
      <c r="P17" s="131" t="str">
        <f>[13]Março!$I$19</f>
        <v>L</v>
      </c>
      <c r="Q17" s="131" t="str">
        <f>[13]Março!$I$20</f>
        <v>L</v>
      </c>
      <c r="R17" s="131" t="str">
        <f>[13]Março!$I$21</f>
        <v>N</v>
      </c>
      <c r="S17" s="131" t="str">
        <f>[13]Março!$I$22</f>
        <v>N</v>
      </c>
      <c r="T17" s="126" t="str">
        <f>[13]Março!$I$23</f>
        <v>N</v>
      </c>
      <c r="U17" s="126" t="str">
        <f>[13]Março!$I$24</f>
        <v>L</v>
      </c>
      <c r="V17" s="131" t="str">
        <f>[13]Março!$I$25</f>
        <v>N</v>
      </c>
      <c r="W17" s="126" t="str">
        <f>[13]Março!$I$26</f>
        <v>SE</v>
      </c>
      <c r="X17" s="126" t="str">
        <f>[13]Março!$I$27</f>
        <v>SE</v>
      </c>
      <c r="Y17" s="126" t="str">
        <f>[13]Março!$I$28</f>
        <v>SE</v>
      </c>
      <c r="Z17" s="126" t="str">
        <f>[13]Março!$I$29</f>
        <v>L</v>
      </c>
      <c r="AA17" s="126" t="str">
        <f>[13]Março!$I$30</f>
        <v>SE</v>
      </c>
      <c r="AB17" s="126" t="str">
        <f>[13]Março!$I$31</f>
        <v>L</v>
      </c>
      <c r="AC17" s="126" t="str">
        <f>[13]Março!$I$32</f>
        <v>L</v>
      </c>
      <c r="AD17" s="126" t="str">
        <f>[13]Março!$I$33</f>
        <v>L</v>
      </c>
      <c r="AE17" s="126" t="str">
        <f>[13]Março!$I$34</f>
        <v>L</v>
      </c>
      <c r="AF17" s="126" t="str">
        <f>[13]Março!$I$35</f>
        <v>L</v>
      </c>
      <c r="AG17" s="122" t="str">
        <f>[13]Março!$I$36</f>
        <v>N</v>
      </c>
      <c r="AI17" s="12" t="s">
        <v>47</v>
      </c>
      <c r="AJ17" t="s">
        <v>47</v>
      </c>
    </row>
    <row r="18" spans="1:40" x14ac:dyDescent="0.2">
      <c r="A18" s="95" t="s">
        <v>3</v>
      </c>
      <c r="B18" s="131" t="str">
        <f>[14]Março!$I$5</f>
        <v>NO</v>
      </c>
      <c r="C18" s="131" t="str">
        <f>[14]Março!$I$6</f>
        <v>NO</v>
      </c>
      <c r="D18" s="131" t="str">
        <f>[14]Março!$I$7</f>
        <v>NO</v>
      </c>
      <c r="E18" s="131" t="str">
        <f>[14]Março!$I$8</f>
        <v>NO</v>
      </c>
      <c r="F18" s="131" t="str">
        <f>[14]Março!$I$9</f>
        <v>NO</v>
      </c>
      <c r="G18" s="131" t="str">
        <f>[14]Março!$I$10</f>
        <v>NO</v>
      </c>
      <c r="H18" s="131" t="str">
        <f>[14]Março!$I$11</f>
        <v>NO</v>
      </c>
      <c r="I18" s="131" t="str">
        <f>[14]Março!$I$12</f>
        <v>NO</v>
      </c>
      <c r="J18" s="131" t="str">
        <f>[14]Março!$I$13</f>
        <v>O</v>
      </c>
      <c r="K18" s="131" t="str">
        <f>[14]Março!$I$14</f>
        <v>SO</v>
      </c>
      <c r="L18" s="131" t="str">
        <f>[14]Março!$I$15</f>
        <v>O</v>
      </c>
      <c r="M18" s="131" t="str">
        <f>[14]Março!$I$16</f>
        <v>SO</v>
      </c>
      <c r="N18" s="131" t="str">
        <f>[14]Março!$I$17</f>
        <v>NO</v>
      </c>
      <c r="O18" s="131" t="str">
        <f>[14]Março!$I$18</f>
        <v>O</v>
      </c>
      <c r="P18" s="131" t="str">
        <f>[14]Março!$I$19</f>
        <v>NO</v>
      </c>
      <c r="Q18" s="131" t="str">
        <f>[14]Março!$I$20</f>
        <v>O</v>
      </c>
      <c r="R18" s="131" t="str">
        <f>[14]Março!$I$21</f>
        <v>SO</v>
      </c>
      <c r="S18" s="131" t="str">
        <f>[14]Março!$I$22</f>
        <v>O</v>
      </c>
      <c r="T18" s="126" t="str">
        <f>[14]Março!$I$23</f>
        <v>NO</v>
      </c>
      <c r="U18" s="126" t="str">
        <f>[14]Março!$I$24</f>
        <v>NO</v>
      </c>
      <c r="V18" s="126" t="str">
        <f>[14]Março!$I$25</f>
        <v>SO</v>
      </c>
      <c r="W18" s="126" t="str">
        <f>[14]Março!$I$26</f>
        <v>SO</v>
      </c>
      <c r="X18" s="126" t="str">
        <f>[14]Março!$I$27</f>
        <v>SO</v>
      </c>
      <c r="Y18" s="126" t="str">
        <f>[14]Março!$I$28</f>
        <v>O</v>
      </c>
      <c r="Z18" s="126" t="str">
        <f>[14]Março!$I$29</f>
        <v>SO</v>
      </c>
      <c r="AA18" s="126" t="str">
        <f>[14]Março!$I$30</f>
        <v>O</v>
      </c>
      <c r="AB18" s="126" t="str">
        <f>[14]Março!$I$31</f>
        <v>SO</v>
      </c>
      <c r="AC18" s="126" t="str">
        <f>[14]Março!$I$32</f>
        <v>SO</v>
      </c>
      <c r="AD18" s="126" t="str">
        <f>[14]Março!$I$33</f>
        <v>SO</v>
      </c>
      <c r="AE18" s="126" t="str">
        <f>[14]Março!$I$34</f>
        <v>O</v>
      </c>
      <c r="AF18" s="126" t="str">
        <f>[14]Março!$I$35</f>
        <v>SO</v>
      </c>
      <c r="AG18" s="122" t="str">
        <f>[14]Março!$I$36</f>
        <v>NO</v>
      </c>
      <c r="AH18" s="12" t="s">
        <v>47</v>
      </c>
      <c r="AI18" s="12" t="s">
        <v>47</v>
      </c>
      <c r="AJ18" t="s">
        <v>47</v>
      </c>
    </row>
    <row r="19" spans="1:40" x14ac:dyDescent="0.2">
      <c r="A19" s="95" t="s">
        <v>4</v>
      </c>
      <c r="B19" s="131" t="str">
        <f>[15]Março!$I$5</f>
        <v>S</v>
      </c>
      <c r="C19" s="131" t="str">
        <f>[15]Março!$I$6</f>
        <v>S</v>
      </c>
      <c r="D19" s="131" t="str">
        <f>[15]Março!$I$7</f>
        <v>NE</v>
      </c>
      <c r="E19" s="131" t="str">
        <f>[15]Março!$I$8</f>
        <v>SO</v>
      </c>
      <c r="F19" s="131" t="str">
        <f>[15]Março!$I$9</f>
        <v>SO</v>
      </c>
      <c r="G19" s="131" t="str">
        <f>[15]Março!$I$10</f>
        <v>SO</v>
      </c>
      <c r="H19" s="131" t="str">
        <f>[15]Março!$I$11</f>
        <v>SO</v>
      </c>
      <c r="I19" s="131" t="str">
        <f>[15]Março!$I$12</f>
        <v>SO</v>
      </c>
      <c r="J19" s="131" t="str">
        <f>[15]Março!$I$13</f>
        <v>SO</v>
      </c>
      <c r="K19" s="131" t="str">
        <f>[15]Março!$I$14</f>
        <v>NE</v>
      </c>
      <c r="L19" s="131" t="str">
        <f>[15]Março!$I$15</f>
        <v>O</v>
      </c>
      <c r="M19" s="131" t="str">
        <f>[15]Março!$I$16</f>
        <v>O</v>
      </c>
      <c r="N19" s="131" t="str">
        <f>[15]Março!$I$17</f>
        <v>S</v>
      </c>
      <c r="O19" s="131" t="str">
        <f>[15]Março!$I$18</f>
        <v>SE</v>
      </c>
      <c r="P19" s="131" t="str">
        <f>[15]Março!$I$19</f>
        <v>SO</v>
      </c>
      <c r="Q19" s="131" t="str">
        <f>[15]Março!$I$20</f>
        <v>O</v>
      </c>
      <c r="R19" s="131" t="str">
        <f>[15]Março!$I$21</f>
        <v>S</v>
      </c>
      <c r="S19" s="131" t="str">
        <f>[15]Março!$I$22</f>
        <v>SO</v>
      </c>
      <c r="T19" s="126" t="str">
        <f>[15]Março!$I$23</f>
        <v>S</v>
      </c>
      <c r="U19" s="126" t="str">
        <f>[15]Março!$I$24</f>
        <v>S</v>
      </c>
      <c r="V19" s="126" t="str">
        <f>[15]Março!$I$25</f>
        <v>NE</v>
      </c>
      <c r="W19" s="126" t="str">
        <f>[15]Março!$I$26</f>
        <v>N</v>
      </c>
      <c r="X19" s="126" t="str">
        <f>[15]Março!$I$27</f>
        <v>N</v>
      </c>
      <c r="Y19" s="126" t="str">
        <f>[15]Março!$I$28</f>
        <v>NO</v>
      </c>
      <c r="Z19" s="126" t="str">
        <f>[15]Março!$I$29</f>
        <v>NO</v>
      </c>
      <c r="AA19" s="126" t="str">
        <f>[15]Março!$I$30</f>
        <v>NO</v>
      </c>
      <c r="AB19" s="126" t="str">
        <f>[15]Março!$I$31</f>
        <v>NO</v>
      </c>
      <c r="AC19" s="126" t="str">
        <f>[15]Março!$I$32</f>
        <v>NO</v>
      </c>
      <c r="AD19" s="126" t="str">
        <f>[15]Março!$I$33</f>
        <v>NO</v>
      </c>
      <c r="AE19" s="126" t="str">
        <f>[15]Março!$I$34</f>
        <v>NO</v>
      </c>
      <c r="AF19" s="126" t="str">
        <f>[15]Março!$I$35</f>
        <v>NO</v>
      </c>
      <c r="AG19" s="122" t="str">
        <f>[15]Março!$I$36</f>
        <v>SO</v>
      </c>
      <c r="AJ19" t="s">
        <v>47</v>
      </c>
    </row>
    <row r="20" spans="1:40" x14ac:dyDescent="0.2">
      <c r="A20" s="95" t="s">
        <v>5</v>
      </c>
      <c r="B20" s="126" t="str">
        <f>[16]Março!$I$5</f>
        <v>L</v>
      </c>
      <c r="C20" s="126" t="str">
        <f>[16]Março!$I$6</f>
        <v>L</v>
      </c>
      <c r="D20" s="126" t="str">
        <f>[16]Março!$I$7</f>
        <v>L</v>
      </c>
      <c r="E20" s="126" t="str">
        <f>[16]Março!$I$8</f>
        <v>N</v>
      </c>
      <c r="F20" s="126" t="str">
        <f>[16]Março!$I$9</f>
        <v>L</v>
      </c>
      <c r="G20" s="126" t="str">
        <f>[16]Março!$I$10</f>
        <v>N</v>
      </c>
      <c r="H20" s="126" t="str">
        <f>[16]Março!$I$11</f>
        <v>N</v>
      </c>
      <c r="I20" s="126" t="str">
        <f>[16]Março!$I$12</f>
        <v>NE</v>
      </c>
      <c r="J20" s="126" t="str">
        <f>[16]Março!$I$13</f>
        <v>NO</v>
      </c>
      <c r="K20" s="126" t="str">
        <f>[16]Março!$I$14</f>
        <v>SO</v>
      </c>
      <c r="L20" s="126" t="str">
        <f>[16]Março!$I$15</f>
        <v>S</v>
      </c>
      <c r="M20" s="126" t="str">
        <f>[16]Março!$I$16</f>
        <v>SE</v>
      </c>
      <c r="N20" s="126" t="str">
        <f>[16]Março!$I$17</f>
        <v>L</v>
      </c>
      <c r="O20" s="126" t="str">
        <f>[16]Março!$I$18</f>
        <v>NO</v>
      </c>
      <c r="P20" s="126" t="str">
        <f>[16]Março!$I$19</f>
        <v>L</v>
      </c>
      <c r="Q20" s="126" t="str">
        <f>[16]Março!$I$20</f>
        <v>SE</v>
      </c>
      <c r="R20" s="126" t="str">
        <f>[16]Março!$I$21</f>
        <v>NO</v>
      </c>
      <c r="S20" s="126" t="str">
        <f>[16]Março!$I$22</f>
        <v>L</v>
      </c>
      <c r="T20" s="126" t="str">
        <f>[16]Março!$I$23</f>
        <v>NE</v>
      </c>
      <c r="U20" s="126" t="str">
        <f>[16]Março!$I$24</f>
        <v>L</v>
      </c>
      <c r="V20" s="126" t="str">
        <f>[16]Março!$I$25</f>
        <v>SO</v>
      </c>
      <c r="W20" s="126" t="str">
        <f>[16]Março!$I$26</f>
        <v>O</v>
      </c>
      <c r="X20" s="126" t="str">
        <f>[16]Março!$I$27</f>
        <v>L</v>
      </c>
      <c r="Y20" s="126" t="str">
        <f>[16]Março!$I$28</f>
        <v>L</v>
      </c>
      <c r="Z20" s="126" t="str">
        <f>[16]Março!$I$29</f>
        <v>L</v>
      </c>
      <c r="AA20" s="126" t="str">
        <f>[16]Março!$I$30</f>
        <v>SE</v>
      </c>
      <c r="AB20" s="126" t="str">
        <f>[16]Março!$I$31</f>
        <v>S</v>
      </c>
      <c r="AC20" s="126" t="str">
        <f>[16]Março!$I$32</f>
        <v>S</v>
      </c>
      <c r="AD20" s="126" t="str">
        <f>[16]Março!$I$33</f>
        <v>L</v>
      </c>
      <c r="AE20" s="126" t="str">
        <f>[16]Março!$I$34</f>
        <v>L</v>
      </c>
      <c r="AF20" s="126" t="str">
        <f>[16]Março!$I$35</f>
        <v>L</v>
      </c>
      <c r="AG20" s="122" t="str">
        <f>[16]Março!$I$36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95" t="s">
        <v>43</v>
      </c>
      <c r="B21" s="126" t="str">
        <f>[17]Março!$I$5</f>
        <v>N</v>
      </c>
      <c r="C21" s="126" t="str">
        <f>[17]Março!$I$6</f>
        <v>NE</v>
      </c>
      <c r="D21" s="126" t="str">
        <f>[17]Março!$I$7</f>
        <v>NE</v>
      </c>
      <c r="E21" s="126" t="str">
        <f>[17]Março!$I$8</f>
        <v>NE</v>
      </c>
      <c r="F21" s="126" t="str">
        <f>[17]Março!$I$9</f>
        <v>NE</v>
      </c>
      <c r="G21" s="126" t="str">
        <f>[17]Março!$I$10</f>
        <v>NE</v>
      </c>
      <c r="H21" s="126" t="str">
        <f>[17]Março!$I$11</f>
        <v>N</v>
      </c>
      <c r="I21" s="126" t="str">
        <f>[17]Março!$I$12</f>
        <v>N</v>
      </c>
      <c r="J21" s="126" t="str">
        <f>[17]Março!$I$13</f>
        <v>NE</v>
      </c>
      <c r="K21" s="126" t="str">
        <f>[17]Março!$I$14</f>
        <v>L</v>
      </c>
      <c r="L21" s="126" t="str">
        <f>[17]Março!$I$15</f>
        <v>NE</v>
      </c>
      <c r="M21" s="126" t="str">
        <f>[17]Março!$I$16</f>
        <v>NE</v>
      </c>
      <c r="N21" s="126" t="str">
        <f>[17]Março!$I$17</f>
        <v>NO</v>
      </c>
      <c r="O21" s="126" t="str">
        <f>[17]Março!$I$18</f>
        <v>O</v>
      </c>
      <c r="P21" s="126" t="str">
        <f>[17]Março!$I$19</f>
        <v>N</v>
      </c>
      <c r="Q21" s="126" t="str">
        <f>[17]Março!$I$20</f>
        <v>NE</v>
      </c>
      <c r="R21" s="126" t="str">
        <f>[17]Março!$I$21</f>
        <v>NE</v>
      </c>
      <c r="S21" s="126" t="str">
        <f>[17]Março!$I$22</f>
        <v>NE</v>
      </c>
      <c r="T21" s="126" t="str">
        <f>[17]Março!$I$23</f>
        <v>NE</v>
      </c>
      <c r="U21" s="126" t="str">
        <f>[17]Março!$I$24</f>
        <v>O</v>
      </c>
      <c r="V21" s="126" t="str">
        <f>[17]Março!$I$25</f>
        <v>SO</v>
      </c>
      <c r="W21" s="126" t="str">
        <f>[17]Março!$I$26</f>
        <v>S</v>
      </c>
      <c r="X21" s="126" t="str">
        <f>[17]Março!$I$27</f>
        <v>L</v>
      </c>
      <c r="Y21" s="126" t="str">
        <f>[17]Março!$I$28</f>
        <v>L</v>
      </c>
      <c r="Z21" s="126" t="str">
        <f>[17]Março!$I$29</f>
        <v>L</v>
      </c>
      <c r="AA21" s="126" t="str">
        <f>[17]Março!$I$30</f>
        <v>L</v>
      </c>
      <c r="AB21" s="126" t="str">
        <f>[17]Março!$I$31</f>
        <v>SE</v>
      </c>
      <c r="AC21" s="126" t="str">
        <f>[17]Março!$I$32</f>
        <v>L</v>
      </c>
      <c r="AD21" s="126" t="str">
        <f>[17]Março!$I$33</f>
        <v>L</v>
      </c>
      <c r="AE21" s="126" t="str">
        <f>[17]Março!$I$34</f>
        <v>L</v>
      </c>
      <c r="AF21" s="126" t="str">
        <f>[17]Março!$I$35</f>
        <v>L</v>
      </c>
      <c r="AG21" s="122" t="str">
        <f>[17]Março!$I$36</f>
        <v>NE</v>
      </c>
      <c r="AK21" t="s">
        <v>47</v>
      </c>
    </row>
    <row r="22" spans="1:40" x14ac:dyDescent="0.2">
      <c r="A22" s="95" t="s">
        <v>6</v>
      </c>
      <c r="B22" s="126" t="str">
        <f>[18]Março!$I$5</f>
        <v>L</v>
      </c>
      <c r="C22" s="126" t="str">
        <f>[18]Março!$I$6</f>
        <v>NO</v>
      </c>
      <c r="D22" s="126" t="str">
        <f>[18]Março!$I$7</f>
        <v>SE</v>
      </c>
      <c r="E22" s="126" t="str">
        <f>[18]Março!$I$8</f>
        <v>O</v>
      </c>
      <c r="F22" s="126" t="str">
        <f>[18]Março!$I$9</f>
        <v>SE</v>
      </c>
      <c r="G22" s="126" t="str">
        <f>[18]Março!$I$10</f>
        <v>NE</v>
      </c>
      <c r="H22" s="126" t="str">
        <f>[18]Março!$I$11</f>
        <v>NO</v>
      </c>
      <c r="I22" s="126" t="str">
        <f>[18]Março!$I$12</f>
        <v>NE</v>
      </c>
      <c r="J22" s="126" t="str">
        <f>[18]Março!$I$13</f>
        <v>SE</v>
      </c>
      <c r="K22" s="126" t="str">
        <f>[18]Março!$I$14</f>
        <v>SO</v>
      </c>
      <c r="L22" s="126" t="str">
        <f>[18]Março!$I$15</f>
        <v>SE</v>
      </c>
      <c r="M22" s="126" t="str">
        <f>[18]Março!$I$16</f>
        <v>NO</v>
      </c>
      <c r="N22" s="126" t="str">
        <f>[18]Março!$I$17</f>
        <v>O</v>
      </c>
      <c r="O22" s="126" t="str">
        <f>[18]Março!$I$18</f>
        <v>L</v>
      </c>
      <c r="P22" s="126" t="str">
        <f>[18]Março!$I$19</f>
        <v>SE</v>
      </c>
      <c r="Q22" s="126" t="str">
        <f>[18]Março!$I$20</f>
        <v>SE</v>
      </c>
      <c r="R22" s="126" t="str">
        <f>[18]Março!$I$21</f>
        <v>NO</v>
      </c>
      <c r="S22" s="126" t="str">
        <f>[18]Março!$I$22</f>
        <v>NE</v>
      </c>
      <c r="T22" s="126" t="str">
        <f>[18]Março!$I$23</f>
        <v>NO</v>
      </c>
      <c r="U22" s="126" t="str">
        <f>[18]Março!$I$24</f>
        <v>S</v>
      </c>
      <c r="V22" s="126" t="str">
        <f>[18]Março!$I$25</f>
        <v>S</v>
      </c>
      <c r="W22" s="126" t="str">
        <f>[18]Março!$I$26</f>
        <v>SE</v>
      </c>
      <c r="X22" s="126" t="str">
        <f>[18]Março!$I$27</f>
        <v>SE</v>
      </c>
      <c r="Y22" s="126" t="str">
        <f>[18]Março!$I$28</f>
        <v>SE</v>
      </c>
      <c r="Z22" s="126" t="str">
        <f>[18]Março!$I$29</f>
        <v>SE</v>
      </c>
      <c r="AA22" s="126" t="str">
        <f>[18]Março!$I$30</f>
        <v>SE</v>
      </c>
      <c r="AB22" s="126" t="str">
        <f>[18]Março!$I$31</f>
        <v>SE</v>
      </c>
      <c r="AC22" s="126" t="str">
        <f>[18]Março!$I$32</f>
        <v>SE</v>
      </c>
      <c r="AD22" s="126" t="str">
        <f>[18]Março!$I$33</f>
        <v>L</v>
      </c>
      <c r="AE22" s="126" t="str">
        <f>[18]Março!$I$34</f>
        <v>SE</v>
      </c>
      <c r="AF22" s="126" t="str">
        <f>[18]Março!$I$35</f>
        <v>L</v>
      </c>
      <c r="AG22" s="122" t="str">
        <f>[18]Março!$I$36</f>
        <v>SE</v>
      </c>
      <c r="AK22" t="s">
        <v>47</v>
      </c>
    </row>
    <row r="23" spans="1:40" x14ac:dyDescent="0.2">
      <c r="A23" s="95" t="s">
        <v>7</v>
      </c>
      <c r="B23" s="131" t="str">
        <f>[19]Março!$I$5</f>
        <v>NO</v>
      </c>
      <c r="C23" s="131" t="str">
        <f>[19]Março!$I$6</f>
        <v>SO</v>
      </c>
      <c r="D23" s="131" t="str">
        <f>[19]Março!$I$7</f>
        <v>NO</v>
      </c>
      <c r="E23" s="131" t="str">
        <f>[19]Março!$I$8</f>
        <v>SO</v>
      </c>
      <c r="F23" s="131" t="str">
        <f>[19]Março!$I$9</f>
        <v>O</v>
      </c>
      <c r="G23" s="131" t="str">
        <f>[19]Março!$I$10</f>
        <v>S</v>
      </c>
      <c r="H23" s="131" t="str">
        <f>[19]Março!$I$11</f>
        <v>S</v>
      </c>
      <c r="I23" s="131" t="str">
        <f>[19]Março!$I$12</f>
        <v>S</v>
      </c>
      <c r="J23" s="131" t="str">
        <f>[19]Março!$I$13</f>
        <v>N</v>
      </c>
      <c r="K23" s="131" t="str">
        <f>[19]Março!$I$14</f>
        <v>N</v>
      </c>
      <c r="L23" s="131" t="str">
        <f>[19]Março!$I$15</f>
        <v>N</v>
      </c>
      <c r="M23" s="131" t="str">
        <f>[19]Março!$I$16</f>
        <v>SO</v>
      </c>
      <c r="N23" s="131" t="str">
        <f>[19]Março!$I$17</f>
        <v>S</v>
      </c>
      <c r="O23" s="131" t="str">
        <f>[19]Março!$I$18</f>
        <v>S</v>
      </c>
      <c r="P23" s="131" t="str">
        <f>[19]Março!$I$19</f>
        <v>S</v>
      </c>
      <c r="Q23" s="131" t="str">
        <f>[19]Março!$I$20</f>
        <v>SO</v>
      </c>
      <c r="R23" s="131" t="str">
        <f>[19]Março!$I$21</f>
        <v>S</v>
      </c>
      <c r="S23" s="131" t="str">
        <f>[19]Março!$I$22</f>
        <v>SO</v>
      </c>
      <c r="T23" s="126" t="str">
        <f>[19]Março!$I$23</f>
        <v>S</v>
      </c>
      <c r="U23" s="126" t="str">
        <f>[19]Março!$I$24</f>
        <v>S</v>
      </c>
      <c r="V23" s="126" t="str">
        <f>[19]Março!$I$25</f>
        <v>N</v>
      </c>
      <c r="W23" s="126" t="str">
        <f>[19]Março!$I$26</f>
        <v>NO</v>
      </c>
      <c r="X23" s="126" t="str">
        <f>[19]Março!$I$27</f>
        <v>NO</v>
      </c>
      <c r="Y23" s="126" t="str">
        <f>[19]Março!$I$28</f>
        <v>O</v>
      </c>
      <c r="Z23" s="126" t="str">
        <f>[19]Março!$I$29</f>
        <v>O</v>
      </c>
      <c r="AA23" s="126" t="str">
        <f>[19]Março!$I$30</f>
        <v>NO</v>
      </c>
      <c r="AB23" s="126" t="str">
        <f>[19]Março!$I$31</f>
        <v>N</v>
      </c>
      <c r="AC23" s="126" t="str">
        <f>[19]Março!$I$32</f>
        <v>O</v>
      </c>
      <c r="AD23" s="126" t="str">
        <f>[19]Março!$I$33</f>
        <v>O</v>
      </c>
      <c r="AE23" s="126" t="str">
        <f>[19]Março!$I$34</f>
        <v>O</v>
      </c>
      <c r="AF23" s="126" t="str">
        <f>[19]Março!$I$35</f>
        <v>SO</v>
      </c>
      <c r="AG23" s="122" t="str">
        <f>[19]Março!$I$36</f>
        <v>S</v>
      </c>
      <c r="AJ23" t="s">
        <v>47</v>
      </c>
      <c r="AK23" t="s">
        <v>47</v>
      </c>
      <c r="AL23" t="s">
        <v>47</v>
      </c>
    </row>
    <row r="24" spans="1:40" x14ac:dyDescent="0.2">
      <c r="A24" s="95" t="s">
        <v>169</v>
      </c>
      <c r="B24" s="131" t="str">
        <f>[20]Março!$I$5</f>
        <v>*</v>
      </c>
      <c r="C24" s="131" t="str">
        <f>[20]Março!$I$6</f>
        <v>*</v>
      </c>
      <c r="D24" s="131" t="str">
        <f>[20]Março!$I$7</f>
        <v>*</v>
      </c>
      <c r="E24" s="131" t="str">
        <f>[20]Março!$I$8</f>
        <v>*</v>
      </c>
      <c r="F24" s="131" t="str">
        <f>[20]Março!$I$9</f>
        <v>*</v>
      </c>
      <c r="G24" s="131" t="str">
        <f>[20]Março!$I$10</f>
        <v>*</v>
      </c>
      <c r="H24" s="131" t="str">
        <f>[20]Março!$I$11</f>
        <v>*</v>
      </c>
      <c r="I24" s="131" t="str">
        <f>[20]Março!$I$12</f>
        <v>*</v>
      </c>
      <c r="J24" s="131" t="str">
        <f>[20]Março!$I$13</f>
        <v>*</v>
      </c>
      <c r="K24" s="131" t="str">
        <f>[20]Março!$I$14</f>
        <v>*</v>
      </c>
      <c r="L24" s="131" t="str">
        <f>[20]Março!$I$15</f>
        <v>*</v>
      </c>
      <c r="M24" s="131" t="str">
        <f>[20]Março!$I$16</f>
        <v>*</v>
      </c>
      <c r="N24" s="131" t="str">
        <f>[20]Março!$I$17</f>
        <v>*</v>
      </c>
      <c r="O24" s="131" t="str">
        <f>[20]Março!$I$18</f>
        <v>*</v>
      </c>
      <c r="P24" s="131" t="str">
        <f>[20]Março!$I$19</f>
        <v>*</v>
      </c>
      <c r="Q24" s="131" t="str">
        <f>[20]Março!$I$20</f>
        <v>*</v>
      </c>
      <c r="R24" s="131" t="str">
        <f>[20]Março!$I$21</f>
        <v>*</v>
      </c>
      <c r="S24" s="131" t="str">
        <f>[20]Março!$I$22</f>
        <v>*</v>
      </c>
      <c r="T24" s="131" t="str">
        <f>[20]Março!$I$23</f>
        <v>*</v>
      </c>
      <c r="U24" s="131" t="str">
        <f>[20]Março!$I$24</f>
        <v>*</v>
      </c>
      <c r="V24" s="131" t="str">
        <f>[20]Março!$I$25</f>
        <v>*</v>
      </c>
      <c r="W24" s="131" t="str">
        <f>[20]Março!$I$26</f>
        <v>*</v>
      </c>
      <c r="X24" s="131" t="str">
        <f>[20]Março!$I$27</f>
        <v>*</v>
      </c>
      <c r="Y24" s="131" t="str">
        <f>[20]Março!$I$28</f>
        <v>*</v>
      </c>
      <c r="Z24" s="131" t="str">
        <f>[20]Março!$I$29</f>
        <v>*</v>
      </c>
      <c r="AA24" s="131" t="str">
        <f>[20]Março!$I$30</f>
        <v>*</v>
      </c>
      <c r="AB24" s="131" t="str">
        <f>[20]Março!$I$31</f>
        <v>*</v>
      </c>
      <c r="AC24" s="131" t="str">
        <f>[20]Março!$I$32</f>
        <v>*</v>
      </c>
      <c r="AD24" s="131" t="str">
        <f>[20]Março!$I$33</f>
        <v>*</v>
      </c>
      <c r="AE24" s="131" t="str">
        <f>[20]Março!$I$34</f>
        <v>*</v>
      </c>
      <c r="AF24" s="131" t="str">
        <f>[20]Março!$I$35</f>
        <v>*</v>
      </c>
      <c r="AG24" s="135" t="str">
        <f>[20]Março!$I$36</f>
        <v>*</v>
      </c>
      <c r="AK24" t="s">
        <v>47</v>
      </c>
      <c r="AL24" t="s">
        <v>47</v>
      </c>
    </row>
    <row r="25" spans="1:40" x14ac:dyDescent="0.2">
      <c r="A25" s="95" t="s">
        <v>170</v>
      </c>
      <c r="B25" s="126" t="str">
        <f>[21]Março!$I$5</f>
        <v>SE</v>
      </c>
      <c r="C25" s="126" t="str">
        <f>[21]Março!$I$6</f>
        <v>L</v>
      </c>
      <c r="D25" s="126" t="str">
        <f>[21]Março!$I$7</f>
        <v>L</v>
      </c>
      <c r="E25" s="126" t="str">
        <f>[21]Março!$I$8</f>
        <v>NE</v>
      </c>
      <c r="F25" s="126" t="str">
        <f>[21]Março!$I$9</f>
        <v>NE</v>
      </c>
      <c r="G25" s="126" t="str">
        <f>[21]Março!$I$10</f>
        <v>NE</v>
      </c>
      <c r="H25" s="126" t="str">
        <f>[21]Março!$I$11</f>
        <v>NE</v>
      </c>
      <c r="I25" s="126" t="str">
        <f>[21]Março!$I$12</f>
        <v>NE</v>
      </c>
      <c r="J25" s="126" t="str">
        <f>[21]Março!$I$13</f>
        <v>S</v>
      </c>
      <c r="K25" s="126" t="str">
        <f>[21]Março!$I$14</f>
        <v>SO</v>
      </c>
      <c r="L25" s="126" t="str">
        <f>[21]Março!$I$15</f>
        <v>NE</v>
      </c>
      <c r="M25" s="126" t="str">
        <f>[21]Março!$I$16</f>
        <v>NE</v>
      </c>
      <c r="N25" s="126" t="str">
        <f>[21]Março!$I$17</f>
        <v>L</v>
      </c>
      <c r="O25" s="126" t="str">
        <f>[21]Março!$I$18</f>
        <v>L</v>
      </c>
      <c r="P25" s="126" t="str">
        <f>[21]Março!$I$19</f>
        <v>N</v>
      </c>
      <c r="Q25" s="126" t="str">
        <f>[21]Março!$I$20</f>
        <v>NE</v>
      </c>
      <c r="R25" s="126" t="str">
        <f>[21]Março!$I$21</f>
        <v>NE</v>
      </c>
      <c r="S25" s="126" t="str">
        <f>[21]Março!$I$22</f>
        <v>N</v>
      </c>
      <c r="T25" s="11" t="s">
        <v>226</v>
      </c>
      <c r="U25" s="126" t="str">
        <f>[21]Março!$I$24</f>
        <v>SO</v>
      </c>
      <c r="V25" s="126" t="str">
        <f>[21]Março!$I$25</f>
        <v>S</v>
      </c>
      <c r="W25" s="126" t="str">
        <f>[21]Março!$I$26</f>
        <v>L</v>
      </c>
      <c r="X25" s="126" t="str">
        <f>[21]Março!$I$27</f>
        <v>NE</v>
      </c>
      <c r="Y25" s="126" t="str">
        <f>[21]Março!$I$28</f>
        <v>SE</v>
      </c>
      <c r="Z25" s="126" t="str">
        <f>[21]Março!$I$29</f>
        <v>S</v>
      </c>
      <c r="AA25" s="126" t="str">
        <f>[21]Março!$I$30</f>
        <v>S</v>
      </c>
      <c r="AB25" s="126" t="str">
        <f>[21]Março!$I$31</f>
        <v>S</v>
      </c>
      <c r="AC25" s="126" t="str">
        <f>[21]Março!$I$32</f>
        <v>L</v>
      </c>
      <c r="AD25" s="126" t="str">
        <f>[21]Março!$I$33</f>
        <v>L</v>
      </c>
      <c r="AE25" s="126" t="str">
        <f>[21]Março!$I$34</f>
        <v>L</v>
      </c>
      <c r="AF25" s="126" t="str">
        <f>[21]Março!$I$35</f>
        <v>L</v>
      </c>
      <c r="AG25" s="135" t="str">
        <f>[21]Março!$I$36</f>
        <v>NE</v>
      </c>
      <c r="AH25" s="12" t="s">
        <v>47</v>
      </c>
      <c r="AL25" t="s">
        <v>47</v>
      </c>
    </row>
    <row r="26" spans="1:40" x14ac:dyDescent="0.2">
      <c r="A26" s="95" t="s">
        <v>171</v>
      </c>
      <c r="B26" s="126" t="str">
        <f>[22]Março!$I$5</f>
        <v>SE</v>
      </c>
      <c r="C26" s="126" t="str">
        <f>[22]Março!$I$6</f>
        <v>SE</v>
      </c>
      <c r="D26" s="126" t="str">
        <f>[22]Março!$I$7</f>
        <v>L</v>
      </c>
      <c r="E26" s="126" t="str">
        <f>[22]Março!$I$8</f>
        <v>NE</v>
      </c>
      <c r="F26" s="126" t="str">
        <f>[22]Março!$I$9</f>
        <v>L</v>
      </c>
      <c r="G26" s="126" t="str">
        <f>[22]Março!$I$10</f>
        <v>NO</v>
      </c>
      <c r="H26" s="126" t="str">
        <f>[22]Março!$I$11</f>
        <v>N</v>
      </c>
      <c r="I26" s="126" t="str">
        <f>[22]Março!$I$12</f>
        <v>NO</v>
      </c>
      <c r="J26" s="126" t="str">
        <f>[22]Março!$I$13</f>
        <v>SE</v>
      </c>
      <c r="K26" s="126" t="str">
        <f>[22]Março!$I$14</f>
        <v>S</v>
      </c>
      <c r="L26" s="126" t="str">
        <f>[22]Março!$I$15</f>
        <v>S</v>
      </c>
      <c r="M26" s="126" t="str">
        <f>[22]Março!$I$16</f>
        <v>L</v>
      </c>
      <c r="N26" s="126" t="str">
        <f>[22]Março!$I$17</f>
        <v>SE</v>
      </c>
      <c r="O26" s="126" t="str">
        <f>[22]Março!$I$18</f>
        <v>NO</v>
      </c>
      <c r="P26" s="126" t="str">
        <f>[22]Março!$I$19</f>
        <v>N</v>
      </c>
      <c r="Q26" s="126" t="str">
        <f>[22]Março!$I$20</f>
        <v>SE</v>
      </c>
      <c r="R26" s="126" t="str">
        <f>[22]Março!$I$21</f>
        <v>SE</v>
      </c>
      <c r="S26" s="126" t="str">
        <f>[22]Março!$I$22</f>
        <v>NO</v>
      </c>
      <c r="T26" s="126" t="str">
        <f>[22]Março!$I$23</f>
        <v>N</v>
      </c>
      <c r="U26" s="126" t="str">
        <f>[22]Março!$I$24</f>
        <v>SO</v>
      </c>
      <c r="V26" s="126" t="str">
        <f>[22]Março!$I$25</f>
        <v>S</v>
      </c>
      <c r="W26" s="126" t="str">
        <f>[22]Março!$I$26</f>
        <v>SE</v>
      </c>
      <c r="X26" s="126" t="str">
        <f>[22]Março!$I$27</f>
        <v>SE</v>
      </c>
      <c r="Y26" s="126" t="str">
        <f>[22]Março!$I$28</f>
        <v>SE</v>
      </c>
      <c r="Z26" s="126" t="str">
        <f>[22]Março!$I$29</f>
        <v>SE</v>
      </c>
      <c r="AA26" s="126" t="str">
        <f>[22]Março!$I$30</f>
        <v>SE</v>
      </c>
      <c r="AB26" s="126" t="str">
        <f>[22]Março!$I$31</f>
        <v>S</v>
      </c>
      <c r="AC26" s="126" t="str">
        <f>[22]Março!$I$32</f>
        <v>SE</v>
      </c>
      <c r="AD26" s="126" t="str">
        <f>[22]Março!$I$33</f>
        <v>L</v>
      </c>
      <c r="AE26" s="126" t="str">
        <f>[22]Março!$I$34</f>
        <v>SE</v>
      </c>
      <c r="AF26" s="126" t="str">
        <f>[22]Março!$I$35</f>
        <v>L</v>
      </c>
      <c r="AG26" s="135" t="str">
        <f>[22]Março!$I$36</f>
        <v>SE</v>
      </c>
    </row>
    <row r="27" spans="1:40" x14ac:dyDescent="0.2">
      <c r="A27" s="95" t="s">
        <v>8</v>
      </c>
      <c r="B27" s="131" t="str">
        <f>[23]Março!$I$5</f>
        <v>O</v>
      </c>
      <c r="C27" s="131" t="str">
        <f>[23]Março!$I$6</f>
        <v>SO</v>
      </c>
      <c r="D27" s="131" t="str">
        <f>[23]Março!$I$7</f>
        <v>SO</v>
      </c>
      <c r="E27" s="131" t="str">
        <f>[23]Março!$I$8</f>
        <v>SE</v>
      </c>
      <c r="F27" s="131" t="str">
        <f>[23]Março!$I$9</f>
        <v>SE</v>
      </c>
      <c r="G27" s="131" t="str">
        <f>[23]Março!$I$10</f>
        <v>SE</v>
      </c>
      <c r="H27" s="131" t="str">
        <f>[23]Março!$I$11</f>
        <v>SE</v>
      </c>
      <c r="I27" s="131" t="str">
        <f>[23]Março!$I$12</f>
        <v>L</v>
      </c>
      <c r="J27" s="131" t="str">
        <f>[23]Março!$I$13</f>
        <v>N</v>
      </c>
      <c r="K27" s="131" t="str">
        <f>[23]Março!$I$14</f>
        <v>NO</v>
      </c>
      <c r="L27" s="131" t="str">
        <f>[23]Março!$I$15</f>
        <v>O</v>
      </c>
      <c r="M27" s="131" t="str">
        <f>[23]Março!$I$16</f>
        <v>S</v>
      </c>
      <c r="N27" s="131" t="str">
        <f>[23]Março!$I$17</f>
        <v>SO</v>
      </c>
      <c r="O27" s="131" t="str">
        <f>[23]Março!$I$18</f>
        <v>SO</v>
      </c>
      <c r="P27" s="131" t="str">
        <f>[23]Março!$I$19</f>
        <v>NE</v>
      </c>
      <c r="Q27" s="126" t="str">
        <f>[23]Março!$I$20</f>
        <v>SE</v>
      </c>
      <c r="R27" s="126" t="str">
        <f>[23]Março!$I$21</f>
        <v>S</v>
      </c>
      <c r="S27" s="126" t="str">
        <f>[23]Março!$I$22</f>
        <v>NE</v>
      </c>
      <c r="T27" s="126" t="str">
        <f>[23]Março!$I$23</f>
        <v>L</v>
      </c>
      <c r="U27" s="126" t="str">
        <f>[23]Março!$I$24</f>
        <v>NO</v>
      </c>
      <c r="V27" s="126" t="str">
        <f>[23]Março!$I$25</f>
        <v>O</v>
      </c>
      <c r="W27" s="126" t="str">
        <f>[23]Março!$I$26</f>
        <v>O</v>
      </c>
      <c r="X27" s="126" t="str">
        <f>[23]Março!$I$27</f>
        <v>SO</v>
      </c>
      <c r="Y27" s="126" t="str">
        <f>[23]Março!$I$28</f>
        <v>SO</v>
      </c>
      <c r="Z27" s="126" t="str">
        <f>[23]Março!$I$29</f>
        <v>O</v>
      </c>
      <c r="AA27" s="126" t="str">
        <f>[23]Março!$I$30</f>
        <v>O</v>
      </c>
      <c r="AB27" s="126" t="str">
        <f>[23]Março!$I$31</f>
        <v>O</v>
      </c>
      <c r="AC27" s="126" t="str">
        <f>[23]Março!$I$32</f>
        <v>O</v>
      </c>
      <c r="AD27" s="126" t="str">
        <f>[23]Março!$I$33</f>
        <v>S</v>
      </c>
      <c r="AE27" s="126" t="str">
        <f>[23]Março!$I$34</f>
        <v>SE</v>
      </c>
      <c r="AF27" s="126" t="str">
        <f>[23]Março!$I$35</f>
        <v>SO</v>
      </c>
      <c r="AG27" s="122" t="str">
        <f>[23]Março!$I$36</f>
        <v>O</v>
      </c>
      <c r="AL27" t="s">
        <v>47</v>
      </c>
      <c r="AN27" t="s">
        <v>47</v>
      </c>
    </row>
    <row r="28" spans="1:40" x14ac:dyDescent="0.2">
      <c r="A28" s="95" t="s">
        <v>9</v>
      </c>
      <c r="B28" s="131" t="str">
        <f>[24]Março!$I$5</f>
        <v>S</v>
      </c>
      <c r="C28" s="131" t="str">
        <f>[24]Março!$I$6</f>
        <v>SE</v>
      </c>
      <c r="D28" s="131" t="str">
        <f>[24]Março!$I$7</f>
        <v>S</v>
      </c>
      <c r="E28" s="131" t="str">
        <f>[24]Março!$I$8</f>
        <v>NE</v>
      </c>
      <c r="F28" s="131" t="str">
        <f>[24]Março!$I$9</f>
        <v>NE</v>
      </c>
      <c r="G28" s="131" t="str">
        <f>[24]Março!$I$10</f>
        <v>NE</v>
      </c>
      <c r="H28" s="131" t="str">
        <f>[24]Março!$I$11</f>
        <v>NE</v>
      </c>
      <c r="I28" s="131" t="str">
        <f>[24]Março!$I$12</f>
        <v>N</v>
      </c>
      <c r="J28" s="131" t="str">
        <f>[24]Março!$I$13</f>
        <v>SE</v>
      </c>
      <c r="K28" s="131" t="str">
        <f>[24]Março!$I$14</f>
        <v>S</v>
      </c>
      <c r="L28" s="131" t="str">
        <f>[24]Março!$I$15</f>
        <v>S</v>
      </c>
      <c r="M28" s="131" t="str">
        <f>[24]Março!$I$16</f>
        <v>L</v>
      </c>
      <c r="N28" s="131" t="str">
        <f>[24]Março!$I$17</f>
        <v>N</v>
      </c>
      <c r="O28" s="131" t="str">
        <f>[24]Março!$I$18</f>
        <v>N</v>
      </c>
      <c r="P28" s="131" t="str">
        <f>[24]Março!$I$19</f>
        <v>N</v>
      </c>
      <c r="Q28" s="131" t="str">
        <f>[24]Março!$I$20</f>
        <v>NE</v>
      </c>
      <c r="R28" s="131" t="str">
        <f>[24]Março!$I$21</f>
        <v>NE</v>
      </c>
      <c r="S28" s="131" t="str">
        <f>[24]Março!$I$22</f>
        <v>NO</v>
      </c>
      <c r="T28" s="126" t="str">
        <f>[24]Março!$I$23</f>
        <v>N</v>
      </c>
      <c r="U28" s="126" t="str">
        <f>[24]Março!$I$24</f>
        <v>S</v>
      </c>
      <c r="V28" s="126" t="str">
        <f>[24]Março!$I$25</f>
        <v>SO</v>
      </c>
      <c r="W28" s="126" t="str">
        <f>[24]Março!$I$26</f>
        <v>L</v>
      </c>
      <c r="X28" s="126" t="str">
        <f>[24]Março!$I$27</f>
        <v>L</v>
      </c>
      <c r="Y28" s="126" t="str">
        <f>[24]Março!$I$28</f>
        <v>SE</v>
      </c>
      <c r="Z28" s="126" t="str">
        <f>[24]Março!$I$29</f>
        <v>SE</v>
      </c>
      <c r="AA28" s="126" t="str">
        <f>[24]Março!$I$30</f>
        <v>S</v>
      </c>
      <c r="AB28" s="126" t="str">
        <f>[24]Março!$I$31</f>
        <v>S</v>
      </c>
      <c r="AC28" s="126" t="str">
        <f>[24]Março!$I$32</f>
        <v>L</v>
      </c>
      <c r="AD28" s="126" t="str">
        <f>[24]Março!$I$33</f>
        <v>L</v>
      </c>
      <c r="AE28" s="126" t="str">
        <f>[24]Março!$I$34</f>
        <v>L</v>
      </c>
      <c r="AF28" s="126" t="str">
        <f>[24]Março!$I$35</f>
        <v>SE</v>
      </c>
      <c r="AG28" s="122" t="str">
        <f>[24]Março!$I$36</f>
        <v>S</v>
      </c>
      <c r="AM28" t="s">
        <v>47</v>
      </c>
    </row>
    <row r="29" spans="1:40" x14ac:dyDescent="0.2">
      <c r="A29" s="95" t="s">
        <v>42</v>
      </c>
      <c r="B29" s="131" t="str">
        <f>[25]Março!$I$5</f>
        <v>S</v>
      </c>
      <c r="C29" s="131" t="str">
        <f>[25]Março!$I$6</f>
        <v>N</v>
      </c>
      <c r="D29" s="131" t="str">
        <f>[25]Março!$I$7</f>
        <v>NE</v>
      </c>
      <c r="E29" s="131" t="str">
        <f>[25]Março!$I$8</f>
        <v>N</v>
      </c>
      <c r="F29" s="131" t="str">
        <f>[25]Março!$I$9</f>
        <v>SE</v>
      </c>
      <c r="G29" s="131" t="str">
        <f>[25]Março!$I$10</f>
        <v>N</v>
      </c>
      <c r="H29" s="131" t="str">
        <f>[25]Março!$I$11</f>
        <v>N</v>
      </c>
      <c r="I29" s="131" t="str">
        <f>[25]Março!$I$12</f>
        <v>N</v>
      </c>
      <c r="J29" s="131" t="str">
        <f>[25]Março!$I$13</f>
        <v>SE</v>
      </c>
      <c r="K29" s="131" t="str">
        <f>[25]Março!$I$14</f>
        <v>SO</v>
      </c>
      <c r="L29" s="131" t="str">
        <f>[25]Março!$I$15</f>
        <v>S</v>
      </c>
      <c r="M29" s="131" t="str">
        <f>[25]Março!$I$16</f>
        <v>L</v>
      </c>
      <c r="N29" s="131" t="str">
        <f>[25]Março!$I$17</f>
        <v>N</v>
      </c>
      <c r="O29" s="131" t="str">
        <f>[25]Março!$I$18</f>
        <v>N</v>
      </c>
      <c r="P29" s="131" t="str">
        <f>[25]Março!$I$19</f>
        <v>NE</v>
      </c>
      <c r="Q29" s="131" t="str">
        <f>[25]Março!$I$20</f>
        <v>SE</v>
      </c>
      <c r="R29" s="131" t="str">
        <f>[25]Março!$I$21</f>
        <v>N</v>
      </c>
      <c r="S29" s="131" t="str">
        <f>[25]Março!$I$22</f>
        <v>NE</v>
      </c>
      <c r="T29" s="126" t="str">
        <f>[25]Março!$I$23</f>
        <v>N</v>
      </c>
      <c r="U29" s="126" t="str">
        <f>[25]Março!$I$24</f>
        <v>SE</v>
      </c>
      <c r="V29" s="126" t="str">
        <f>[25]Março!$I$25</f>
        <v>SO</v>
      </c>
      <c r="W29" s="126" t="str">
        <f>[25]Março!$I$26</f>
        <v>S</v>
      </c>
      <c r="X29" s="126" t="str">
        <f>[25]Março!$I$27</f>
        <v>S</v>
      </c>
      <c r="Y29" s="126" t="str">
        <f>[25]Março!$I$28</f>
        <v>SE</v>
      </c>
      <c r="Z29" s="126" t="str">
        <f>[25]Março!$I$29</f>
        <v>SE</v>
      </c>
      <c r="AA29" s="126" t="str">
        <f>[25]Março!$I$30</f>
        <v>S</v>
      </c>
      <c r="AB29" s="126" t="str">
        <f>[25]Março!$I$31</f>
        <v>SO</v>
      </c>
      <c r="AC29" s="126" t="str">
        <f>[25]Março!$I$32</f>
        <v>S</v>
      </c>
      <c r="AD29" s="126" t="str">
        <f>[25]Março!$I$33</f>
        <v>L</v>
      </c>
      <c r="AE29" s="126" t="str">
        <f>[25]Março!$I$34</f>
        <v>SE</v>
      </c>
      <c r="AF29" s="126" t="str">
        <f>[25]Março!$I$35</f>
        <v>SE</v>
      </c>
      <c r="AG29" s="122" t="str">
        <f>[25]Março!$I$36</f>
        <v>N</v>
      </c>
      <c r="AJ29" t="s">
        <v>47</v>
      </c>
    </row>
    <row r="30" spans="1:40" x14ac:dyDescent="0.2">
      <c r="A30" s="95" t="s">
        <v>10</v>
      </c>
      <c r="B30" s="11" t="str">
        <f>[26]Março!$I$5</f>
        <v>N</v>
      </c>
      <c r="C30" s="11" t="str">
        <f>[26]Março!$I$6</f>
        <v>NO</v>
      </c>
      <c r="D30" s="11" t="str">
        <f>[26]Março!$I$7</f>
        <v>NO</v>
      </c>
      <c r="E30" s="11" t="str">
        <f>[26]Março!$I$8</f>
        <v>O</v>
      </c>
      <c r="F30" s="11" t="str">
        <f>[26]Março!$I$9</f>
        <v>O</v>
      </c>
      <c r="G30" s="11" t="str">
        <f>[26]Março!$I$10</f>
        <v>NO</v>
      </c>
      <c r="H30" s="11" t="str">
        <f>[26]Março!$I$11</f>
        <v>SO</v>
      </c>
      <c r="I30" s="11" t="str">
        <f>[26]Março!$I$12</f>
        <v>S</v>
      </c>
      <c r="J30" s="11" t="str">
        <f>[26]Março!$I$13</f>
        <v>NE</v>
      </c>
      <c r="K30" s="11" t="str">
        <f>[26]Março!$I$14</f>
        <v>L</v>
      </c>
      <c r="L30" s="11" t="str">
        <f>[26]Março!$I$15</f>
        <v>O</v>
      </c>
      <c r="M30" s="11" t="str">
        <f>[26]Março!$I$16</f>
        <v>O</v>
      </c>
      <c r="N30" s="11" t="str">
        <f>[26]Março!$I$17</f>
        <v>NO</v>
      </c>
      <c r="O30" s="11" t="str">
        <f>[26]Março!$I$18</f>
        <v>S</v>
      </c>
      <c r="P30" s="11" t="str">
        <f>[26]Março!$I$19</f>
        <v>S</v>
      </c>
      <c r="Q30" s="11" t="str">
        <f>[26]Março!$I$20</f>
        <v>NO</v>
      </c>
      <c r="R30" s="11" t="str">
        <f>[26]Março!$I$21</f>
        <v>O</v>
      </c>
      <c r="S30" s="11" t="str">
        <f>[26]Março!$I$22</f>
        <v>S</v>
      </c>
      <c r="T30" s="126" t="str">
        <f>[26]Março!$I$23</f>
        <v>NO</v>
      </c>
      <c r="U30" s="126" t="str">
        <f>[26]Março!$I$24</f>
        <v>L</v>
      </c>
      <c r="V30" s="126" t="str">
        <f>[26]Março!$I$25</f>
        <v>NE</v>
      </c>
      <c r="W30" s="126" t="str">
        <f>[26]Março!$I$26</f>
        <v>NO</v>
      </c>
      <c r="X30" s="126" t="str">
        <f>[26]Março!$I$27</f>
        <v>NO</v>
      </c>
      <c r="Y30" s="126" t="str">
        <f>[26]Março!$I$28</f>
        <v>NO</v>
      </c>
      <c r="Z30" s="126" t="str">
        <f>[26]Março!$I$29</f>
        <v>L</v>
      </c>
      <c r="AA30" s="126" t="str">
        <f>[26]Março!$I$30</f>
        <v>N</v>
      </c>
      <c r="AB30" s="126" t="str">
        <f>[26]Março!$I$31</f>
        <v>N</v>
      </c>
      <c r="AC30" s="126" t="str">
        <f>[26]Março!$I$32</f>
        <v>NO</v>
      </c>
      <c r="AD30" s="126" t="str">
        <f>[26]Março!$I$33</f>
        <v>NO</v>
      </c>
      <c r="AE30" s="126" t="str">
        <f>[26]Março!$I$34</f>
        <v>NO</v>
      </c>
      <c r="AF30" s="126" t="str">
        <f>[26]Março!$I$35</f>
        <v>O</v>
      </c>
      <c r="AG30" s="122" t="str">
        <f>[26]Março!$I$36</f>
        <v>NO</v>
      </c>
      <c r="AJ30" t="s">
        <v>47</v>
      </c>
    </row>
    <row r="31" spans="1:40" x14ac:dyDescent="0.2">
      <c r="A31" s="95" t="s">
        <v>172</v>
      </c>
      <c r="B31" s="126" t="str">
        <f>[27]Março!$I$5</f>
        <v>S</v>
      </c>
      <c r="C31" s="126" t="str">
        <f>[27]Março!$I$6</f>
        <v>SE</v>
      </c>
      <c r="D31" s="126" t="str">
        <f>[27]Março!$I$7</f>
        <v>SE</v>
      </c>
      <c r="E31" s="126" t="str">
        <f>[27]Março!$I$8</f>
        <v>NE</v>
      </c>
      <c r="F31" s="126" t="str">
        <f>[27]Março!$I$9</f>
        <v>NE</v>
      </c>
      <c r="G31" s="126" t="str">
        <f>[27]Março!$I$10</f>
        <v>N</v>
      </c>
      <c r="H31" s="126" t="str">
        <f>[27]Março!$I$11</f>
        <v>N</v>
      </c>
      <c r="I31" s="126" t="str">
        <f>[27]Março!$I$12</f>
        <v>N</v>
      </c>
      <c r="J31" s="126" t="str">
        <f>[27]Março!$I$13</f>
        <v>SO</v>
      </c>
      <c r="K31" s="126" t="str">
        <f>[27]Março!$I$14</f>
        <v>S</v>
      </c>
      <c r="L31" s="126" t="str">
        <f>[27]Março!$I$15</f>
        <v>S</v>
      </c>
      <c r="M31" s="126" t="str">
        <f>[27]Março!$I$16</f>
        <v>N</v>
      </c>
      <c r="N31" s="126" t="str">
        <f>[27]Março!$I$17</f>
        <v>NO</v>
      </c>
      <c r="O31" s="126" t="str">
        <f>[27]Março!$I$18</f>
        <v>NO</v>
      </c>
      <c r="P31" s="126" t="str">
        <f>[27]Março!$I$19</f>
        <v>NE</v>
      </c>
      <c r="Q31" s="126" t="str">
        <f>[27]Março!$I$20</f>
        <v>L</v>
      </c>
      <c r="R31" s="126" t="str">
        <f>[27]Março!$I$21</f>
        <v>NE</v>
      </c>
      <c r="S31" s="126" t="str">
        <f>[27]Março!$I$22</f>
        <v>N</v>
      </c>
      <c r="T31" s="126" t="str">
        <f>[27]Março!$I$23</f>
        <v>NE</v>
      </c>
      <c r="U31" s="126" t="str">
        <f>[27]Março!$I$24</f>
        <v>S</v>
      </c>
      <c r="V31" s="126" t="str">
        <f>[27]Março!$I$25</f>
        <v>S</v>
      </c>
      <c r="W31" s="126" t="str">
        <f>[27]Março!$I$26</f>
        <v>S</v>
      </c>
      <c r="X31" s="126" t="str">
        <f>[27]Março!$I$27</f>
        <v>SE</v>
      </c>
      <c r="Y31" s="126" t="str">
        <f>[27]Março!$I$28</f>
        <v>SE</v>
      </c>
      <c r="Z31" s="126" t="str">
        <f>[27]Março!$I$29</f>
        <v>SE</v>
      </c>
      <c r="AA31" s="126" t="str">
        <f>[27]Março!$I$30</f>
        <v>S</v>
      </c>
      <c r="AB31" s="126" t="str">
        <f>[27]Março!$I$31</f>
        <v>S</v>
      </c>
      <c r="AC31" s="126" t="str">
        <f>[27]Março!$I$32</f>
        <v>S</v>
      </c>
      <c r="AD31" s="126" t="str">
        <f>[27]Março!$I$33</f>
        <v>L</v>
      </c>
      <c r="AE31" s="126" t="str">
        <f>[27]Março!$I$34</f>
        <v>L</v>
      </c>
      <c r="AF31" s="126" t="str">
        <f>[27]Março!$I$35</f>
        <v>L</v>
      </c>
      <c r="AG31" s="135" t="str">
        <f>[27]Março!$I$36</f>
        <v>S</v>
      </c>
      <c r="AH31" s="12" t="s">
        <v>47</v>
      </c>
      <c r="AL31" t="s">
        <v>47</v>
      </c>
    </row>
    <row r="32" spans="1:40" x14ac:dyDescent="0.2">
      <c r="A32" s="95" t="s">
        <v>11</v>
      </c>
      <c r="B32" s="131" t="str">
        <f>[28]Março!$I$5</f>
        <v>O</v>
      </c>
      <c r="C32" s="131" t="str">
        <f>[28]Março!$I$6</f>
        <v>NE</v>
      </c>
      <c r="D32" s="131" t="str">
        <f>[28]Março!$I$7</f>
        <v>SO</v>
      </c>
      <c r="E32" s="131" t="str">
        <f>[28]Março!$I$8</f>
        <v>SO</v>
      </c>
      <c r="F32" s="131" t="str">
        <f>[28]Março!$I$9</f>
        <v>SO</v>
      </c>
      <c r="G32" s="131" t="str">
        <f>[28]Março!$I$10</f>
        <v>NE</v>
      </c>
      <c r="H32" s="131" t="str">
        <f>[28]Março!$I$11</f>
        <v>L</v>
      </c>
      <c r="I32" s="131" t="str">
        <f>[28]Março!$I$12</f>
        <v>L</v>
      </c>
      <c r="J32" s="131" t="str">
        <f>[28]Março!$I$13</f>
        <v>N</v>
      </c>
      <c r="K32" s="131" t="str">
        <f>[28]Março!$I$14</f>
        <v>N</v>
      </c>
      <c r="L32" s="131" t="str">
        <f>[28]Março!$I$15</f>
        <v>NO</v>
      </c>
      <c r="M32" s="131" t="str">
        <f>[28]Março!$I$16</f>
        <v>SO</v>
      </c>
      <c r="N32" s="131" t="str">
        <f>[28]Março!$I$17</f>
        <v>NE</v>
      </c>
      <c r="O32" s="131" t="str">
        <f>[28]Março!$I$18</f>
        <v>NE</v>
      </c>
      <c r="P32" s="131" t="str">
        <f>[28]Março!$I$19</f>
        <v>SO</v>
      </c>
      <c r="Q32" s="131" t="str">
        <f>[28]Março!$I$20</f>
        <v>SO</v>
      </c>
      <c r="R32" s="131" t="str">
        <f>[28]Março!$I$21</f>
        <v>L</v>
      </c>
      <c r="S32" s="131" t="str">
        <f>[28]Março!$I$22</f>
        <v>S</v>
      </c>
      <c r="T32" s="126" t="str">
        <f>[28]Março!$I$23</f>
        <v>NE</v>
      </c>
      <c r="U32" s="126" t="str">
        <f>[28]Março!$I$24</f>
        <v>S</v>
      </c>
      <c r="V32" s="126" t="str">
        <f>[28]Março!$I$25</f>
        <v>NO</v>
      </c>
      <c r="W32" s="126" t="str">
        <f>[28]Março!$I$26</f>
        <v>SO</v>
      </c>
      <c r="X32" s="126" t="str">
        <f>[28]Março!$I$27</f>
        <v>SO</v>
      </c>
      <c r="Y32" s="126" t="str">
        <f>[28]Março!$I$28</f>
        <v>SO</v>
      </c>
      <c r="Z32" s="126" t="str">
        <f>[28]Março!$I$29</f>
        <v>NE</v>
      </c>
      <c r="AA32" s="126" t="str">
        <f>[28]Março!$I$30</f>
        <v>SO</v>
      </c>
      <c r="AB32" s="126" t="str">
        <f>[28]Março!$I$31</f>
        <v>SO</v>
      </c>
      <c r="AC32" s="126" t="str">
        <f>[28]Março!$I$32</f>
        <v>SO</v>
      </c>
      <c r="AD32" s="126" t="str">
        <f>[28]Março!$I$33</f>
        <v>SO</v>
      </c>
      <c r="AE32" s="126" t="str">
        <f>[28]Março!$I$34</f>
        <v>SO</v>
      </c>
      <c r="AF32" s="126" t="str">
        <f>[28]Março!$I$35</f>
        <v>SO</v>
      </c>
      <c r="AG32" s="122" t="str">
        <f>[28]Março!$I$36</f>
        <v>SO</v>
      </c>
      <c r="AJ32" t="s">
        <v>47</v>
      </c>
    </row>
    <row r="33" spans="1:39" s="5" customFormat="1" x14ac:dyDescent="0.2">
      <c r="A33" s="95" t="s">
        <v>12</v>
      </c>
      <c r="B33" s="131" t="str">
        <f>[29]Março!$I$5</f>
        <v>SE</v>
      </c>
      <c r="C33" s="131" t="str">
        <f>[29]Março!$I$6</f>
        <v>S</v>
      </c>
      <c r="D33" s="131" t="str">
        <f>[29]Março!$I$7</f>
        <v>NE</v>
      </c>
      <c r="E33" s="131" t="str">
        <f>[29]Março!$I$8</f>
        <v>N</v>
      </c>
      <c r="F33" s="131" t="str">
        <f>[29]Março!$I$9</f>
        <v>NE</v>
      </c>
      <c r="G33" s="131" t="str">
        <f>[29]Março!$I$10</f>
        <v>NE</v>
      </c>
      <c r="H33" s="131" t="str">
        <f>[29]Março!$I$11</f>
        <v>N</v>
      </c>
      <c r="I33" s="131" t="str">
        <f>[29]Março!$I$12</f>
        <v>N</v>
      </c>
      <c r="J33" s="131" t="str">
        <f>[29]Março!$I$13</f>
        <v>NE</v>
      </c>
      <c r="K33" s="131" t="str">
        <f>[29]Março!$I$14</f>
        <v>S</v>
      </c>
      <c r="L33" s="131" t="str">
        <f>[29]Março!$I$15</f>
        <v>S</v>
      </c>
      <c r="M33" s="131" t="str">
        <f>[29]Março!$I$16</f>
        <v>S</v>
      </c>
      <c r="N33" s="131" t="str">
        <f>[29]Março!$I$17</f>
        <v>NE</v>
      </c>
      <c r="O33" s="131" t="str">
        <f>[29]Março!$I$18</f>
        <v>NO</v>
      </c>
      <c r="P33" s="131" t="str">
        <f>[29]Março!$I$19</f>
        <v>S</v>
      </c>
      <c r="Q33" s="131" t="str">
        <f>[29]Março!$I$20</f>
        <v>S</v>
      </c>
      <c r="R33" s="131" t="str">
        <f>[29]Março!$I$21</f>
        <v>N</v>
      </c>
      <c r="S33" s="131" t="str">
        <f>[29]Março!$I$22</f>
        <v>N</v>
      </c>
      <c r="T33" s="131" t="str">
        <f>[29]Março!$I$23</f>
        <v>SO</v>
      </c>
      <c r="U33" s="131" t="str">
        <f>[29]Março!$I$24</f>
        <v>S</v>
      </c>
      <c r="V33" s="131" t="str">
        <f>[29]Março!$I$25</f>
        <v>SO</v>
      </c>
      <c r="W33" s="131" t="str">
        <f>[29]Março!$I$26</f>
        <v>S</v>
      </c>
      <c r="X33" s="131" t="str">
        <f>[29]Março!$I$27</f>
        <v>S</v>
      </c>
      <c r="Y33" s="131" t="str">
        <f>[29]Março!$I$28</f>
        <v>S</v>
      </c>
      <c r="Z33" s="131" t="str">
        <f>[29]Março!$I$29</f>
        <v>S</v>
      </c>
      <c r="AA33" s="131" t="str">
        <f>[29]Março!$I$30</f>
        <v>S</v>
      </c>
      <c r="AB33" s="131" t="str">
        <f>[29]Março!$I$31</f>
        <v>S</v>
      </c>
      <c r="AC33" s="131" t="str">
        <f>[29]Março!$I$32</f>
        <v>S</v>
      </c>
      <c r="AD33" s="131" t="str">
        <f>[29]Março!$I$33</f>
        <v>S</v>
      </c>
      <c r="AE33" s="131" t="str">
        <f>[29]Março!$I$34</f>
        <v>S</v>
      </c>
      <c r="AF33" s="131" t="str">
        <f>[29]Março!$I$35</f>
        <v>S</v>
      </c>
      <c r="AG33" s="122" t="str">
        <f>[29]Março!$I$36</f>
        <v>S</v>
      </c>
      <c r="AK33" s="5" t="s">
        <v>47</v>
      </c>
      <c r="AM33" s="5" t="s">
        <v>47</v>
      </c>
    </row>
    <row r="34" spans="1:39" x14ac:dyDescent="0.2">
      <c r="A34" s="95" t="s">
        <v>13</v>
      </c>
      <c r="B34" s="126" t="str">
        <f>[30]Março!$I$5</f>
        <v>L</v>
      </c>
      <c r="C34" s="126" t="str">
        <f>[30]Março!$I$6</f>
        <v>N</v>
      </c>
      <c r="D34" s="126" t="str">
        <f>[30]Março!$I$7</f>
        <v>N</v>
      </c>
      <c r="E34" s="126" t="str">
        <f>[30]Março!$I$8</f>
        <v>N</v>
      </c>
      <c r="F34" s="126" t="str">
        <f>[30]Março!$I$9</f>
        <v>N</v>
      </c>
      <c r="G34" s="126" t="str">
        <f>[30]Março!$I$10</f>
        <v>NO</v>
      </c>
      <c r="H34" s="126" t="str">
        <f>[30]Março!$I$11</f>
        <v>N</v>
      </c>
      <c r="I34" s="126" t="str">
        <f>[30]Março!$I$12</f>
        <v>N</v>
      </c>
      <c r="J34" s="126" t="str">
        <f>[30]Março!$I$13</f>
        <v>N</v>
      </c>
      <c r="K34" s="126" t="str">
        <f>[30]Março!$I$14</f>
        <v>S</v>
      </c>
      <c r="L34" s="126" t="str">
        <f>[30]Março!$I$15</f>
        <v>SO</v>
      </c>
      <c r="M34" s="126" t="str">
        <f>[30]Março!$I$16</f>
        <v>N</v>
      </c>
      <c r="N34" s="126" t="str">
        <f>[30]Março!$I$17</f>
        <v>N</v>
      </c>
      <c r="O34" s="126" t="str">
        <f>[30]Março!$I$18</f>
        <v>NE</v>
      </c>
      <c r="P34" s="126" t="str">
        <f>[30]Março!$I$19</f>
        <v>NE</v>
      </c>
      <c r="Q34" s="126" t="str">
        <f>[30]Março!$I$20</f>
        <v>NE</v>
      </c>
      <c r="R34" s="126" t="str">
        <f>[30]Março!$I$21</f>
        <v>N</v>
      </c>
      <c r="S34" s="126" t="str">
        <f>[30]Março!$I$22</f>
        <v>N</v>
      </c>
      <c r="T34" s="126" t="str">
        <f>[30]Março!$I$23</f>
        <v>NE</v>
      </c>
      <c r="U34" s="126" t="str">
        <f>[30]Março!$I$24</f>
        <v>N</v>
      </c>
      <c r="V34" s="126" t="str">
        <f>[30]Março!$I$25</f>
        <v>S</v>
      </c>
      <c r="W34" s="126" t="str">
        <f>[30]Março!$I$26</f>
        <v>SO</v>
      </c>
      <c r="X34" s="126" t="str">
        <f>[30]Março!$I$27</f>
        <v>SO</v>
      </c>
      <c r="Y34" s="126" t="str">
        <f>[30]Março!$I$28</f>
        <v>S</v>
      </c>
      <c r="Z34" s="126" t="str">
        <f>[30]Março!$I$29</f>
        <v>S</v>
      </c>
      <c r="AA34" s="126" t="str">
        <f>[30]Março!$I$30</f>
        <v>SE</v>
      </c>
      <c r="AB34" s="126" t="str">
        <f>[30]Março!$I$31</f>
        <v>SE</v>
      </c>
      <c r="AC34" s="126" t="str">
        <f>[30]Março!$I$32</f>
        <v>L</v>
      </c>
      <c r="AD34" s="126" t="str">
        <f>[30]Março!$I$33</f>
        <v>L</v>
      </c>
      <c r="AE34" s="126" t="str">
        <f>[30]Março!$I$34</f>
        <v>NE</v>
      </c>
      <c r="AF34" s="126" t="str">
        <f>[30]Março!$I$35</f>
        <v>NE</v>
      </c>
      <c r="AG34" s="130" t="str">
        <f>[30]Março!$I$36</f>
        <v>N</v>
      </c>
      <c r="AJ34" t="s">
        <v>47</v>
      </c>
      <c r="AK34" t="s">
        <v>47</v>
      </c>
      <c r="AL34" t="s">
        <v>47</v>
      </c>
    </row>
    <row r="35" spans="1:39" x14ac:dyDescent="0.2">
      <c r="A35" s="95" t="s">
        <v>173</v>
      </c>
      <c r="B35" s="131" t="str">
        <f>[31]Março!$I$5</f>
        <v>NE</v>
      </c>
      <c r="C35" s="131" t="str">
        <f>[31]Março!$I$6</f>
        <v>NE</v>
      </c>
      <c r="D35" s="131" t="str">
        <f>[31]Março!$I$7</f>
        <v>L</v>
      </c>
      <c r="E35" s="131" t="str">
        <f>[31]Março!$I$8</f>
        <v>NE</v>
      </c>
      <c r="F35" s="131" t="str">
        <f>[31]Março!$I$9</f>
        <v>NE</v>
      </c>
      <c r="G35" s="131" t="str">
        <f>[31]Março!$I$10</f>
        <v>NE</v>
      </c>
      <c r="H35" s="131" t="str">
        <f>[31]Março!$I$11</f>
        <v>NE</v>
      </c>
      <c r="I35" s="131" t="str">
        <f>[31]Março!$I$12</f>
        <v>NE</v>
      </c>
      <c r="J35" s="131" t="str">
        <f>[31]Março!$I$13</f>
        <v>NE</v>
      </c>
      <c r="K35" s="131" t="str">
        <f>[31]Março!$I$14</f>
        <v>S</v>
      </c>
      <c r="L35" s="131" t="str">
        <f>[31]Março!$I$15</f>
        <v>NE</v>
      </c>
      <c r="M35" s="131" t="str">
        <f>[31]Março!$I$16</f>
        <v>NE</v>
      </c>
      <c r="N35" s="131" t="str">
        <f>[31]Março!$I$17</f>
        <v>N</v>
      </c>
      <c r="O35" s="131" t="str">
        <f>[31]Março!$I$18</f>
        <v>NE</v>
      </c>
      <c r="P35" s="131" t="str">
        <f>[31]Março!$I$19</f>
        <v>NE</v>
      </c>
      <c r="Q35" s="131" t="str">
        <f>[31]Março!$I$20</f>
        <v>N</v>
      </c>
      <c r="R35" s="131" t="str">
        <f>[31]Março!$I$21</f>
        <v>NE</v>
      </c>
      <c r="S35" s="131" t="str">
        <f>[31]Março!$I$22</f>
        <v>NE</v>
      </c>
      <c r="T35" s="126" t="str">
        <f>[31]Março!$I$23</f>
        <v>NE</v>
      </c>
      <c r="U35" s="126" t="str">
        <f>[31]Março!$I$24</f>
        <v>NE</v>
      </c>
      <c r="V35" s="126" t="str">
        <f>[31]Março!$I$25</f>
        <v>S</v>
      </c>
      <c r="W35" s="126" t="str">
        <f>[31]Março!$I$26</f>
        <v>NE</v>
      </c>
      <c r="X35" s="126" t="str">
        <f>[31]Março!$I$27</f>
        <v>L</v>
      </c>
      <c r="Y35" s="126" t="str">
        <f>[31]Março!$I$28</f>
        <v>L</v>
      </c>
      <c r="Z35" s="126" t="str">
        <f>[31]Março!$I$29</f>
        <v>S</v>
      </c>
      <c r="AA35" s="126" t="str">
        <f>[31]Março!$I$30</f>
        <v>S</v>
      </c>
      <c r="AB35" s="126" t="str">
        <f>[31]Março!$I$31</f>
        <v>SE</v>
      </c>
      <c r="AC35" s="126" t="str">
        <f>[31]Março!$I$32</f>
        <v>L</v>
      </c>
      <c r="AD35" s="126" t="str">
        <f>[31]Março!$I$33</f>
        <v>L</v>
      </c>
      <c r="AE35" s="126" t="str">
        <f>[31]Março!$I$34</f>
        <v>NE</v>
      </c>
      <c r="AF35" s="126" t="str">
        <f>[31]Março!$I$35</f>
        <v>NE</v>
      </c>
      <c r="AG35" s="135" t="str">
        <f>[31]Março!$I$36</f>
        <v>NE</v>
      </c>
      <c r="AK35" t="s">
        <v>47</v>
      </c>
    </row>
    <row r="36" spans="1:39" x14ac:dyDescent="0.2">
      <c r="A36" s="95" t="s">
        <v>144</v>
      </c>
      <c r="B36" s="131" t="str">
        <f>[32]Março!$I$5</f>
        <v>*</v>
      </c>
      <c r="C36" s="131" t="str">
        <f>[32]Março!$I$6</f>
        <v>*</v>
      </c>
      <c r="D36" s="131" t="str">
        <f>[32]Março!$I$7</f>
        <v>*</v>
      </c>
      <c r="E36" s="131" t="str">
        <f>[32]Março!$I$8</f>
        <v>*</v>
      </c>
      <c r="F36" s="131" t="str">
        <f>[32]Março!$I$9</f>
        <v>*</v>
      </c>
      <c r="G36" s="131" t="str">
        <f>[32]Março!$I$10</f>
        <v>*</v>
      </c>
      <c r="H36" s="131" t="str">
        <f>[32]Março!$I$11</f>
        <v>*</v>
      </c>
      <c r="I36" s="131" t="str">
        <f>[32]Março!$I$12</f>
        <v>*</v>
      </c>
      <c r="J36" s="131" t="str">
        <f>[32]Março!$I$13</f>
        <v>*</v>
      </c>
      <c r="K36" s="131" t="str">
        <f>[32]Março!$I$14</f>
        <v>*</v>
      </c>
      <c r="L36" s="131" t="str">
        <f>[32]Março!$I$15</f>
        <v>*</v>
      </c>
      <c r="M36" s="131" t="str">
        <f>[32]Março!$I$16</f>
        <v>*</v>
      </c>
      <c r="N36" s="131" t="str">
        <f>[32]Março!$I$17</f>
        <v>*</v>
      </c>
      <c r="O36" s="131" t="str">
        <f>[32]Março!$I$18</f>
        <v>*</v>
      </c>
      <c r="P36" s="131" t="str">
        <f>[32]Março!$I$19</f>
        <v>*</v>
      </c>
      <c r="Q36" s="126" t="str">
        <f>[32]Março!$I$20</f>
        <v>*</v>
      </c>
      <c r="R36" s="126" t="str">
        <f>[32]Março!$I$21</f>
        <v>*</v>
      </c>
      <c r="S36" s="126" t="str">
        <f>[32]Março!$I$22</f>
        <v>*</v>
      </c>
      <c r="T36" s="126" t="str">
        <f>[32]Março!$I$23</f>
        <v>*</v>
      </c>
      <c r="U36" s="126" t="str">
        <f>[32]Março!$I$24</f>
        <v>*</v>
      </c>
      <c r="V36" s="126" t="str">
        <f>[32]Março!$I$25</f>
        <v>*</v>
      </c>
      <c r="W36" s="126" t="str">
        <f>[32]Março!$I$26</f>
        <v>*</v>
      </c>
      <c r="X36" s="126" t="str">
        <f>[32]Março!$I$27</f>
        <v>*</v>
      </c>
      <c r="Y36" s="126" t="str">
        <f>[32]Março!$I$28</f>
        <v>*</v>
      </c>
      <c r="Z36" s="126" t="str">
        <f>[32]Março!$I$29</f>
        <v>*</v>
      </c>
      <c r="AA36" s="126" t="str">
        <f>[32]Março!$I$30</f>
        <v>*</v>
      </c>
      <c r="AB36" s="126" t="str">
        <f>[32]Março!$I$31</f>
        <v>*</v>
      </c>
      <c r="AC36" s="126" t="str">
        <f>[32]Março!$I$32</f>
        <v>*</v>
      </c>
      <c r="AD36" s="126" t="str">
        <f>[32]Março!$I$33</f>
        <v>*</v>
      </c>
      <c r="AE36" s="126" t="str">
        <f>[32]Março!$I$34</f>
        <v>*</v>
      </c>
      <c r="AF36" s="126" t="str">
        <f>[32]Março!$I$35</f>
        <v>*</v>
      </c>
      <c r="AG36" s="135" t="str">
        <f>[32]Março!$I$36</f>
        <v>*</v>
      </c>
      <c r="AJ36" t="s">
        <v>47</v>
      </c>
      <c r="AK36" t="s">
        <v>47</v>
      </c>
    </row>
    <row r="37" spans="1:39" x14ac:dyDescent="0.2">
      <c r="A37" s="95" t="s">
        <v>14</v>
      </c>
      <c r="B37" s="131" t="str">
        <f>[33]Março!$I$5</f>
        <v>NO</v>
      </c>
      <c r="C37" s="131" t="str">
        <f>[33]Março!$I$6</f>
        <v>*</v>
      </c>
      <c r="D37" s="131" t="str">
        <f>[33]Março!$I$7</f>
        <v>S</v>
      </c>
      <c r="E37" s="131" t="str">
        <f>[33]Março!$I$8</f>
        <v>NE</v>
      </c>
      <c r="F37" s="131" t="str">
        <f>[33]Março!$I$9</f>
        <v>N</v>
      </c>
      <c r="G37" s="131" t="str">
        <f>[33]Março!$I$10</f>
        <v>N</v>
      </c>
      <c r="H37" s="131" t="str">
        <f>[33]Março!$I$11</f>
        <v>N</v>
      </c>
      <c r="I37" s="131" t="str">
        <f>[33]Março!$I$12</f>
        <v>NE</v>
      </c>
      <c r="J37" s="131" t="str">
        <f>[33]Março!$I$13</f>
        <v>SO</v>
      </c>
      <c r="K37" s="131" t="str">
        <f>[33]Março!$I$14</f>
        <v>S</v>
      </c>
      <c r="L37" s="131" t="str">
        <f>[33]Março!$I$15</f>
        <v>SE</v>
      </c>
      <c r="M37" s="131" t="str">
        <f>[33]Março!$I$16</f>
        <v>L</v>
      </c>
      <c r="N37" s="131" t="str">
        <f>[33]Março!$I$17</f>
        <v>N</v>
      </c>
      <c r="O37" s="131" t="str">
        <f>[33]Março!$I$18</f>
        <v>N</v>
      </c>
      <c r="P37" s="131" t="str">
        <f>[33]Março!$I$19</f>
        <v>SO</v>
      </c>
      <c r="Q37" s="131" t="str">
        <f>[33]Março!$I$20</f>
        <v>NE</v>
      </c>
      <c r="R37" s="131" t="str">
        <f>[33]Março!$I$21</f>
        <v>SO</v>
      </c>
      <c r="S37" s="131" t="str">
        <f>[33]Março!$I$22</f>
        <v>SO</v>
      </c>
      <c r="T37" s="131" t="str">
        <f>[33]Março!$I$23</f>
        <v>O</v>
      </c>
      <c r="U37" s="131" t="str">
        <f>[33]Março!$I$24</f>
        <v>S</v>
      </c>
      <c r="V37" s="131" t="str">
        <f>[33]Março!$I$25</f>
        <v>SO</v>
      </c>
      <c r="W37" s="131" t="str">
        <f>[33]Março!$I$26</f>
        <v>S</v>
      </c>
      <c r="X37" s="131" t="str">
        <f>[33]Março!$I$27</f>
        <v>SE</v>
      </c>
      <c r="Y37" s="131" t="str">
        <f>[33]Março!$I$28</f>
        <v>S</v>
      </c>
      <c r="Z37" s="131" t="str">
        <f>[33]Março!$I$29</f>
        <v>S</v>
      </c>
      <c r="AA37" s="131" t="str">
        <f>[33]Março!$I$30</f>
        <v>SO</v>
      </c>
      <c r="AB37" s="131" t="str">
        <f>[33]Março!$I$31</f>
        <v>S</v>
      </c>
      <c r="AC37" s="131" t="str">
        <f>[33]Março!$I$32</f>
        <v>NE</v>
      </c>
      <c r="AD37" s="131" t="str">
        <f>[33]Março!$I$33</f>
        <v>SE</v>
      </c>
      <c r="AE37" s="131" t="str">
        <f>[33]Março!$I$34</f>
        <v>SE</v>
      </c>
      <c r="AF37" s="131" t="str">
        <f>[33]Março!$I$35</f>
        <v>S</v>
      </c>
      <c r="AG37" s="122" t="str">
        <f>[33]Março!$I$36</f>
        <v>S</v>
      </c>
      <c r="AK37" t="s">
        <v>47</v>
      </c>
    </row>
    <row r="38" spans="1:39" x14ac:dyDescent="0.2">
      <c r="A38" s="95" t="s">
        <v>174</v>
      </c>
      <c r="B38" s="11" t="str">
        <f>[34]Março!$I$5</f>
        <v>N</v>
      </c>
      <c r="C38" s="11" t="str">
        <f>[34]Março!$I$6</f>
        <v>N</v>
      </c>
      <c r="D38" s="11" t="str">
        <f>[34]Março!$I$7</f>
        <v>SE</v>
      </c>
      <c r="E38" s="11" t="str">
        <f>[34]Março!$I$8</f>
        <v>SE</v>
      </c>
      <c r="F38" s="11" t="str">
        <f>[34]Março!$I$9</f>
        <v>SE</v>
      </c>
      <c r="G38" s="11" t="str">
        <f>[34]Março!$I$10</f>
        <v>SE</v>
      </c>
      <c r="H38" s="11" t="str">
        <f>[34]Março!$I$11</f>
        <v>N</v>
      </c>
      <c r="I38" s="11" t="str">
        <f>[34]Março!$I$12</f>
        <v>SE</v>
      </c>
      <c r="J38" s="11" t="str">
        <f>[34]Março!$I$13</f>
        <v>S</v>
      </c>
      <c r="K38" s="11" t="str">
        <f>[34]Março!$I$14</f>
        <v>SE</v>
      </c>
      <c r="L38" s="11" t="str">
        <f>[34]Março!$I$15</f>
        <v>S</v>
      </c>
      <c r="M38" s="11" t="str">
        <f>[34]Março!$I$16</f>
        <v>N</v>
      </c>
      <c r="N38" s="11" t="str">
        <f>[34]Março!$I$17</f>
        <v>NO</v>
      </c>
      <c r="O38" s="11" t="str">
        <f>[34]Março!$I$18</f>
        <v>NE</v>
      </c>
      <c r="P38" s="11" t="str">
        <f>[34]Março!$I$19</f>
        <v>SE</v>
      </c>
      <c r="Q38" s="126" t="str">
        <f>[34]Março!$I$20</f>
        <v>S</v>
      </c>
      <c r="R38" s="126" t="str">
        <f>[34]Março!$I$21</f>
        <v>SE</v>
      </c>
      <c r="S38" s="126" t="str">
        <f>[34]Março!$I$22</f>
        <v>SO</v>
      </c>
      <c r="T38" s="126" t="str">
        <f>[34]Março!$I$23</f>
        <v>N</v>
      </c>
      <c r="U38" s="126" t="str">
        <f>[34]Março!$I$24</f>
        <v>S</v>
      </c>
      <c r="V38" s="126" t="str">
        <f>[34]Março!$I$25</f>
        <v>S</v>
      </c>
      <c r="W38" s="126" t="str">
        <f>[34]Março!$I$26</f>
        <v>S</v>
      </c>
      <c r="X38" s="126" t="str">
        <f>[34]Março!$I$27</f>
        <v>S</v>
      </c>
      <c r="Y38" s="126" t="str">
        <f>[34]Março!$I$28</f>
        <v>SE</v>
      </c>
      <c r="Z38" s="126" t="str">
        <f>[34]Março!$I$29</f>
        <v>S</v>
      </c>
      <c r="AA38" s="126" t="str">
        <f>[34]Março!$I$30</f>
        <v>S</v>
      </c>
      <c r="AB38" s="126" t="str">
        <f>[34]Março!$I$31</f>
        <v>S</v>
      </c>
      <c r="AC38" s="126" t="str">
        <f>[34]Março!$I$32</f>
        <v>SE</v>
      </c>
      <c r="AD38" s="126" t="str">
        <f>[34]Março!$I$33</f>
        <v>O</v>
      </c>
      <c r="AE38" s="126" t="str">
        <f>[34]Março!$I$34</f>
        <v>SE</v>
      </c>
      <c r="AF38" s="126" t="str">
        <f>[34]Março!$I$35</f>
        <v>SE</v>
      </c>
      <c r="AG38" s="135" t="str">
        <f>[34]Março!$I$36</f>
        <v>SE</v>
      </c>
      <c r="AJ38" t="s">
        <v>47</v>
      </c>
      <c r="AK38" t="s">
        <v>47</v>
      </c>
    </row>
    <row r="39" spans="1:39" x14ac:dyDescent="0.2">
      <c r="A39" s="95" t="s">
        <v>15</v>
      </c>
      <c r="B39" s="131" t="str">
        <f>[35]Março!$I$5</f>
        <v>L</v>
      </c>
      <c r="C39" s="131" t="str">
        <f>[35]Março!$I$6</f>
        <v>NE</v>
      </c>
      <c r="D39" s="131" t="str">
        <f>[35]Março!$I$7</f>
        <v>L</v>
      </c>
      <c r="E39" s="131" t="str">
        <f>[35]Março!$I$8</f>
        <v>NE</v>
      </c>
      <c r="F39" s="131" t="str">
        <f>[35]Março!$I$9</f>
        <v>NE</v>
      </c>
      <c r="G39" s="131" t="str">
        <f>[35]Março!$I$10</f>
        <v>NE</v>
      </c>
      <c r="H39" s="131" t="str">
        <f>[35]Março!$I$11</f>
        <v>NE</v>
      </c>
      <c r="I39" s="131" t="str">
        <f>[35]Março!$I$12</f>
        <v>NO</v>
      </c>
      <c r="J39" s="131" t="str">
        <f>[35]Março!$I$13</f>
        <v>SO</v>
      </c>
      <c r="K39" s="131" t="str">
        <f>[35]Março!$I$14</f>
        <v>SO</v>
      </c>
      <c r="L39" s="131" t="str">
        <f>[35]Março!$I$15</f>
        <v>NO</v>
      </c>
      <c r="M39" s="131" t="str">
        <f>[35]Março!$I$16</f>
        <v>NO</v>
      </c>
      <c r="N39" s="131" t="str">
        <f>[35]Março!$I$17</f>
        <v>NO</v>
      </c>
      <c r="O39" s="131" t="str">
        <f>[35]Março!$I$18</f>
        <v>NO</v>
      </c>
      <c r="P39" s="131" t="str">
        <f>[35]Março!$I$19</f>
        <v>NO</v>
      </c>
      <c r="Q39" s="131" t="str">
        <f>[35]Março!$I$20</f>
        <v>NO</v>
      </c>
      <c r="R39" s="131" t="str">
        <f>[35]Março!$I$21</f>
        <v>NO</v>
      </c>
      <c r="S39" s="131" t="str">
        <f>[35]Março!$I$22</f>
        <v>NO</v>
      </c>
      <c r="T39" s="131" t="str">
        <f>[35]Março!$I$23</f>
        <v>NO</v>
      </c>
      <c r="U39" s="131" t="str">
        <f>[35]Março!$I$24</f>
        <v>NO</v>
      </c>
      <c r="V39" s="131" t="str">
        <f>[35]Março!$I$25</f>
        <v>S</v>
      </c>
      <c r="W39" s="131" t="str">
        <f>[35]Março!$I$26</f>
        <v>S</v>
      </c>
      <c r="X39" s="131" t="str">
        <f>[35]Março!$I$27</f>
        <v>O</v>
      </c>
      <c r="Y39" s="131" t="str">
        <f>[35]Março!$I$28</f>
        <v>NO</v>
      </c>
      <c r="Z39" s="131" t="str">
        <f>[35]Março!$I$29</f>
        <v>S</v>
      </c>
      <c r="AA39" s="131" t="str">
        <f>[35]Março!$I$30</f>
        <v>SO</v>
      </c>
      <c r="AB39" s="131" t="str">
        <f>[35]Março!$I$31</f>
        <v>S</v>
      </c>
      <c r="AC39" s="131" t="str">
        <f>[35]Março!$I$32</f>
        <v>O</v>
      </c>
      <c r="AD39" s="131" t="str">
        <f>[35]Março!$I$33</f>
        <v>NO</v>
      </c>
      <c r="AE39" s="131" t="str">
        <f>[35]Março!$I$34</f>
        <v>NO</v>
      </c>
      <c r="AF39" s="131" t="str">
        <f>[35]Março!$I$35</f>
        <v>NO</v>
      </c>
      <c r="AG39" s="122" t="str">
        <f>[35]Março!$I$36</f>
        <v>NO</v>
      </c>
      <c r="AH39" s="12" t="s">
        <v>47</v>
      </c>
      <c r="AK39" t="s">
        <v>47</v>
      </c>
    </row>
    <row r="40" spans="1:39" x14ac:dyDescent="0.2">
      <c r="A40" s="95" t="s">
        <v>16</v>
      </c>
      <c r="B40" s="132" t="str">
        <f>[36]Março!$I$5</f>
        <v>S</v>
      </c>
      <c r="C40" s="132" t="str">
        <f>[36]Março!$I$6</f>
        <v>N</v>
      </c>
      <c r="D40" s="132" t="str">
        <f>[36]Março!$I$7</f>
        <v>NE</v>
      </c>
      <c r="E40" s="132" t="str">
        <f>[36]Março!$I$8</f>
        <v>N</v>
      </c>
      <c r="F40" s="132" t="str">
        <f>[36]Março!$I$9</f>
        <v>NE</v>
      </c>
      <c r="G40" s="132" t="str">
        <f>[36]Março!$I$10</f>
        <v>N</v>
      </c>
      <c r="H40" s="132" t="str">
        <f>[36]Março!$I$11</f>
        <v>N</v>
      </c>
      <c r="I40" s="132" t="str">
        <f>[36]Março!$I$12</f>
        <v>N</v>
      </c>
      <c r="J40" s="132" t="str">
        <f>[36]Março!$I$13</f>
        <v>S</v>
      </c>
      <c r="K40" s="132" t="str">
        <f>[36]Março!$I$14</f>
        <v>S</v>
      </c>
      <c r="L40" s="132" t="str">
        <f>[36]Março!$I$15</f>
        <v>SO</v>
      </c>
      <c r="M40" s="132" t="str">
        <f>[36]Março!$I$16</f>
        <v>SE</v>
      </c>
      <c r="N40" s="132" t="str">
        <f>[36]Março!$I$17</f>
        <v>S</v>
      </c>
      <c r="O40" s="132" t="str">
        <f>[36]Março!$I$18</f>
        <v>N</v>
      </c>
      <c r="P40" s="132" t="str">
        <f>[36]Março!$I$19</f>
        <v>NE</v>
      </c>
      <c r="Q40" s="132" t="str">
        <f>[36]Março!$I$20</f>
        <v>NE</v>
      </c>
      <c r="R40" s="132" t="str">
        <f>[36]Março!$I$21</f>
        <v>N</v>
      </c>
      <c r="S40" s="132" t="str">
        <f>[36]Março!$I$22</f>
        <v>NO</v>
      </c>
      <c r="T40" s="132" t="str">
        <f>[36]Março!$I$23</f>
        <v>SE</v>
      </c>
      <c r="U40" s="132" t="str">
        <f>[36]Março!$I$24</f>
        <v>SO</v>
      </c>
      <c r="V40" s="132" t="str">
        <f>[36]Março!$I$25</f>
        <v>S</v>
      </c>
      <c r="W40" s="132" t="str">
        <f>[36]Março!$I$26</f>
        <v>S</v>
      </c>
      <c r="X40" s="132" t="str">
        <f>[36]Março!$I$27</f>
        <v>S</v>
      </c>
      <c r="Y40" s="132" t="str">
        <f>[36]Março!$I$28</f>
        <v>SE</v>
      </c>
      <c r="Z40" s="132" t="str">
        <f>[36]Março!$I$29</f>
        <v>S</v>
      </c>
      <c r="AA40" s="132" t="str">
        <f>[36]Março!$I$30</f>
        <v>S</v>
      </c>
      <c r="AB40" s="132" t="str">
        <f>[36]Março!$I$31</f>
        <v>SO</v>
      </c>
      <c r="AC40" s="132" t="str">
        <f>[36]Março!$I$32</f>
        <v>SO</v>
      </c>
      <c r="AD40" s="132" t="str">
        <f>[36]Março!$I$33</f>
        <v>SO</v>
      </c>
      <c r="AE40" s="132" t="str">
        <f>[36]Março!$I$34</f>
        <v>SO</v>
      </c>
      <c r="AF40" s="132" t="str">
        <f>[36]Março!$I$35</f>
        <v>NE</v>
      </c>
      <c r="AG40" s="122" t="str">
        <f>[36]Março!$I$36</f>
        <v>S</v>
      </c>
      <c r="AI40" t="s">
        <v>47</v>
      </c>
      <c r="AJ40" t="s">
        <v>47</v>
      </c>
    </row>
    <row r="41" spans="1:39" x14ac:dyDescent="0.2">
      <c r="A41" s="95" t="s">
        <v>175</v>
      </c>
      <c r="B41" s="131" t="str">
        <f>[37]Março!$I$5</f>
        <v>NO</v>
      </c>
      <c r="C41" s="131" t="str">
        <f>[37]Março!$I$6</f>
        <v>NO</v>
      </c>
      <c r="D41" s="131" t="str">
        <f>[37]Março!$I$7</f>
        <v>N</v>
      </c>
      <c r="E41" s="131" t="str">
        <f>[37]Março!$I$8</f>
        <v>NE</v>
      </c>
      <c r="F41" s="131" t="str">
        <f>[37]Março!$I$9</f>
        <v>NE</v>
      </c>
      <c r="G41" s="131" t="str">
        <f>[37]Março!$I$10</f>
        <v>N</v>
      </c>
      <c r="H41" s="131" t="str">
        <f>[37]Março!$I$11</f>
        <v>N</v>
      </c>
      <c r="I41" s="131" t="str">
        <f>[37]Março!$I$12</f>
        <v>N</v>
      </c>
      <c r="J41" s="131" t="str">
        <f>[37]Março!$I$13</f>
        <v>NO</v>
      </c>
      <c r="K41" s="131" t="str">
        <f>[37]Março!$I$14</f>
        <v>SE</v>
      </c>
      <c r="L41" s="131" t="str">
        <f>[37]Março!$I$15</f>
        <v>S</v>
      </c>
      <c r="M41" s="131" t="str">
        <f>[37]Março!$I$16</f>
        <v>SE</v>
      </c>
      <c r="N41" s="131" t="str">
        <f>[37]Março!$I$17</f>
        <v>N</v>
      </c>
      <c r="O41" s="131" t="str">
        <f>[37]Março!$I$18</f>
        <v>NO</v>
      </c>
      <c r="P41" s="131" t="str">
        <f>[37]Março!$I$19</f>
        <v>S</v>
      </c>
      <c r="Q41" s="131" t="str">
        <f>[37]Março!$I$20</f>
        <v>N</v>
      </c>
      <c r="R41" s="131" t="str">
        <f>[37]Março!$I$21</f>
        <v>NO</v>
      </c>
      <c r="S41" s="131" t="str">
        <f>[37]Março!$I$22</f>
        <v>N</v>
      </c>
      <c r="T41" s="126" t="str">
        <f>[37]Março!$I$23</f>
        <v>NO</v>
      </c>
      <c r="U41" s="126" t="str">
        <f>[37]Março!$I$24</f>
        <v>N</v>
      </c>
      <c r="V41" s="126" t="str">
        <f>[37]Março!$I$25</f>
        <v>SO</v>
      </c>
      <c r="W41" s="126" t="str">
        <f>[37]Março!$I$26</f>
        <v>SE</v>
      </c>
      <c r="X41" s="126" t="str">
        <f>[37]Março!$I$27</f>
        <v>SE</v>
      </c>
      <c r="Y41" s="126" t="str">
        <f>[37]Março!$I$28</f>
        <v>S</v>
      </c>
      <c r="Z41" s="126" t="str">
        <f>[37]Março!$I$29</f>
        <v>S</v>
      </c>
      <c r="AA41" s="126" t="str">
        <f>[37]Março!$I$30</f>
        <v>SE</v>
      </c>
      <c r="AB41" s="126" t="str">
        <f>[37]Março!$I$31</f>
        <v>S</v>
      </c>
      <c r="AC41" s="126" t="str">
        <f>[37]Março!$I$32</f>
        <v>SE</v>
      </c>
      <c r="AD41" s="126" t="str">
        <f>[37]Março!$I$33</f>
        <v>SE</v>
      </c>
      <c r="AE41" s="126" t="str">
        <f>[37]Março!$I$34</f>
        <v>SE</v>
      </c>
      <c r="AF41" s="126" t="str">
        <f>[37]Março!$I$35</f>
        <v>SE</v>
      </c>
      <c r="AG41" s="135" t="str">
        <f>[37]Março!$I$36</f>
        <v>SE</v>
      </c>
      <c r="AJ41" t="s">
        <v>47</v>
      </c>
    </row>
    <row r="42" spans="1:39" x14ac:dyDescent="0.2">
      <c r="A42" s="95" t="s">
        <v>17</v>
      </c>
      <c r="B42" s="131" t="str">
        <f>[38]Março!$I$5</f>
        <v>L</v>
      </c>
      <c r="C42" s="131" t="str">
        <f>[38]Março!$I$6</f>
        <v>L</v>
      </c>
      <c r="D42" s="131" t="str">
        <f>[38]Março!$I$7</f>
        <v>L</v>
      </c>
      <c r="E42" s="131" t="str">
        <f>[38]Março!$I$8</f>
        <v>N</v>
      </c>
      <c r="F42" s="131" t="str">
        <f>[38]Março!$I$9</f>
        <v>NE</v>
      </c>
      <c r="G42" s="131" t="str">
        <f>[38]Março!$I$10</f>
        <v>N</v>
      </c>
      <c r="H42" s="131" t="str">
        <f>[38]Março!$I$11</f>
        <v>N</v>
      </c>
      <c r="I42" s="131" t="str">
        <f>[38]Março!$I$12</f>
        <v>N</v>
      </c>
      <c r="J42" s="131" t="str">
        <f>[38]Março!$I$13</f>
        <v>SE</v>
      </c>
      <c r="K42" s="131" t="str">
        <f>[38]Março!$I$14</f>
        <v>SO</v>
      </c>
      <c r="L42" s="131" t="str">
        <f>[38]Março!$I$15</f>
        <v>S</v>
      </c>
      <c r="M42" s="131" t="str">
        <f>[38]Março!$I$16</f>
        <v>L</v>
      </c>
      <c r="N42" s="131" t="str">
        <f>[38]Março!$I$17</f>
        <v>O</v>
      </c>
      <c r="O42" s="131" t="str">
        <f>[38]Março!$I$18</f>
        <v>O</v>
      </c>
      <c r="P42" s="131" t="str">
        <f>[38]Março!$I$19</f>
        <v>NO</v>
      </c>
      <c r="Q42" s="131" t="str">
        <f>[38]Março!$I$20</f>
        <v>N</v>
      </c>
      <c r="R42" s="131" t="str">
        <f>[38]Março!$I$21</f>
        <v>NE</v>
      </c>
      <c r="S42" s="131" t="str">
        <f>[38]Março!$I$22</f>
        <v>O</v>
      </c>
      <c r="T42" s="131" t="str">
        <f>[38]Março!$I$23</f>
        <v>O</v>
      </c>
      <c r="U42" s="131" t="str">
        <f>[38]Março!$I$24</f>
        <v>N</v>
      </c>
      <c r="V42" s="131" t="str">
        <f>[38]Março!$I$25</f>
        <v>S</v>
      </c>
      <c r="W42" s="131" t="str">
        <f>[38]Março!$I$26</f>
        <v>L</v>
      </c>
      <c r="X42" s="131" t="str">
        <f>[38]Março!$I$27</f>
        <v>L</v>
      </c>
      <c r="Y42" s="131" t="str">
        <f>[38]Março!$I$28</f>
        <v>L</v>
      </c>
      <c r="Z42" s="131" t="str">
        <f>[38]Março!$I$29</f>
        <v>O</v>
      </c>
      <c r="AA42" s="131" t="str">
        <f>[38]Março!$I$30</f>
        <v>SE</v>
      </c>
      <c r="AB42" s="131" t="str">
        <f>[38]Março!$I$31</f>
        <v>SE</v>
      </c>
      <c r="AC42" s="131" t="str">
        <f>[38]Março!$I$32</f>
        <v>L</v>
      </c>
      <c r="AD42" s="131" t="str">
        <f>[38]Março!$I$33</f>
        <v>NE</v>
      </c>
      <c r="AE42" s="131" t="str">
        <f>[38]Março!$I$34</f>
        <v>N</v>
      </c>
      <c r="AF42" s="131" t="str">
        <f>[38]Março!$I$35</f>
        <v>L</v>
      </c>
      <c r="AG42" s="122" t="str">
        <f>[38]Março!$I$36</f>
        <v>L</v>
      </c>
    </row>
    <row r="43" spans="1:39" x14ac:dyDescent="0.2">
      <c r="A43" s="95" t="s">
        <v>157</v>
      </c>
      <c r="B43" s="11" t="str">
        <f>[39]Março!$I$5</f>
        <v>SE</v>
      </c>
      <c r="C43" s="11" t="str">
        <f>[39]Março!$I$6</f>
        <v>SE</v>
      </c>
      <c r="D43" s="11" t="str">
        <f>[39]Março!$I$7</f>
        <v>SE</v>
      </c>
      <c r="E43" s="11" t="str">
        <f>[39]Março!$I$8</f>
        <v>NE</v>
      </c>
      <c r="F43" s="11" t="str">
        <f>[39]Março!$I$9</f>
        <v>NE</v>
      </c>
      <c r="G43" s="11" t="str">
        <f>[39]Março!$I$10</f>
        <v>NE</v>
      </c>
      <c r="H43" s="11" t="str">
        <f>[39]Março!$I$11</f>
        <v>N</v>
      </c>
      <c r="I43" s="11" t="str">
        <f>[39]Março!$I$12</f>
        <v>NE</v>
      </c>
      <c r="J43" s="11" t="str">
        <f>[39]Março!$I$13</f>
        <v>S</v>
      </c>
      <c r="K43" s="11" t="str">
        <f>[39]Março!$I$14</f>
        <v>SO</v>
      </c>
      <c r="L43" s="11" t="str">
        <f>[39]Março!$I$15</f>
        <v>L</v>
      </c>
      <c r="M43" s="11" t="str">
        <f>[39]Março!$I$16</f>
        <v>L</v>
      </c>
      <c r="N43" s="11" t="str">
        <f>[39]Março!$I$17</f>
        <v>NO</v>
      </c>
      <c r="O43" s="11" t="str">
        <f>[39]Março!$I$18</f>
        <v>N</v>
      </c>
      <c r="P43" s="11" t="str">
        <f>[39]Março!$I$19</f>
        <v>NO</v>
      </c>
      <c r="Q43" s="11" t="str">
        <f>[39]Março!$I$20</f>
        <v>NE</v>
      </c>
      <c r="R43" s="11" t="str">
        <f>[39]Março!$I$21</f>
        <v>NE</v>
      </c>
      <c r="S43" s="11" t="str">
        <f>[39]Março!$I$22</f>
        <v>NE</v>
      </c>
      <c r="T43" s="126" t="str">
        <f>[39]Março!$I$23</f>
        <v>N</v>
      </c>
      <c r="U43" s="126" t="str">
        <f>[39]Março!$I$24</f>
        <v>O</v>
      </c>
      <c r="V43" s="126" t="str">
        <f>[39]Março!$I$25</f>
        <v>SO</v>
      </c>
      <c r="W43" s="126" t="str">
        <f>[39]Março!$I$26</f>
        <v>SE</v>
      </c>
      <c r="X43" s="126" t="str">
        <f>[39]Março!$I$27</f>
        <v>SE</v>
      </c>
      <c r="Y43" s="126" t="str">
        <f>[39]Março!$I$28</f>
        <v>SE</v>
      </c>
      <c r="Z43" s="126" t="str">
        <f>[39]Março!$I$29</f>
        <v>SE</v>
      </c>
      <c r="AA43" s="126" t="str">
        <f>[39]Março!$I$30</f>
        <v>SE</v>
      </c>
      <c r="AB43" s="126" t="str">
        <f>[39]Março!$I$31</f>
        <v>SE</v>
      </c>
      <c r="AC43" s="126" t="str">
        <f>[39]Março!$I$32</f>
        <v>SE</v>
      </c>
      <c r="AD43" s="126" t="str">
        <f>[39]Março!$I$33</f>
        <v>SE</v>
      </c>
      <c r="AE43" s="126" t="str">
        <f>[39]Março!$I$34</f>
        <v>SE</v>
      </c>
      <c r="AF43" s="126" t="str">
        <f>[39]Março!$I$35</f>
        <v>SE</v>
      </c>
      <c r="AG43" s="135" t="str">
        <f>[39]Março!$I$36</f>
        <v>SE</v>
      </c>
      <c r="AJ43" t="s">
        <v>47</v>
      </c>
      <c r="AK43" t="s">
        <v>47</v>
      </c>
      <c r="AL43" t="s">
        <v>47</v>
      </c>
    </row>
    <row r="44" spans="1:39" x14ac:dyDescent="0.2">
      <c r="A44" s="95" t="s">
        <v>18</v>
      </c>
      <c r="B44" s="131" t="str">
        <f>[40]Março!$I$5</f>
        <v>L</v>
      </c>
      <c r="C44" s="131" t="str">
        <f>[40]Março!$I$6</f>
        <v>O</v>
      </c>
      <c r="D44" s="131" t="str">
        <f>[40]Março!$I$7</f>
        <v>NE</v>
      </c>
      <c r="E44" s="131" t="str">
        <f>[40]Março!$I$8</f>
        <v>L</v>
      </c>
      <c r="F44" s="131" t="str">
        <f>[40]Março!$I$9</f>
        <v>N</v>
      </c>
      <c r="G44" s="131" t="str">
        <f>[40]Março!$I$10</f>
        <v>L</v>
      </c>
      <c r="H44" s="131" t="str">
        <f>[40]Março!$I$11</f>
        <v>N</v>
      </c>
      <c r="I44" s="131" t="str">
        <f>[40]Março!$I$12</f>
        <v>NE</v>
      </c>
      <c r="J44" s="131" t="str">
        <f>[40]Março!$I$13</f>
        <v>L</v>
      </c>
      <c r="K44" s="131" t="str">
        <f>[40]Março!$I$14</f>
        <v>O</v>
      </c>
      <c r="L44" s="131" t="str">
        <f>[40]Março!$I$15</f>
        <v>L</v>
      </c>
      <c r="M44" s="131" t="str">
        <f>[40]Março!$I$16</f>
        <v>N</v>
      </c>
      <c r="N44" s="131" t="str">
        <f>[40]Março!$I$17</f>
        <v>O</v>
      </c>
      <c r="O44" s="131" t="str">
        <f>[40]Março!$I$18</f>
        <v>N</v>
      </c>
      <c r="P44" s="131" t="str">
        <f>[40]Março!$I$19</f>
        <v>L</v>
      </c>
      <c r="Q44" s="131" t="str">
        <f>[40]Março!$I$20</f>
        <v>L</v>
      </c>
      <c r="R44" s="131" t="str">
        <f>[40]Março!$I$21</f>
        <v>O</v>
      </c>
      <c r="S44" s="131" t="str">
        <f>[40]Março!$I$22</f>
        <v>L</v>
      </c>
      <c r="T44" s="131" t="str">
        <f>[40]Março!$I$23</f>
        <v>O</v>
      </c>
      <c r="U44" s="131" t="str">
        <f>[40]Março!$I$24</f>
        <v>S</v>
      </c>
      <c r="V44" s="131" t="str">
        <f>[40]Março!$I$25</f>
        <v>SO</v>
      </c>
      <c r="W44" s="131" t="str">
        <f>[40]Março!$I$26</f>
        <v>S</v>
      </c>
      <c r="X44" s="131" t="str">
        <f>[40]Março!$I$27</f>
        <v>L</v>
      </c>
      <c r="Y44" s="131" t="str">
        <f>[40]Março!$I$28</f>
        <v>L</v>
      </c>
      <c r="Z44" s="131" t="str">
        <f>[40]Março!$I$29</f>
        <v>S</v>
      </c>
      <c r="AA44" s="131" t="str">
        <f>[40]Março!$I$30</f>
        <v>L</v>
      </c>
      <c r="AB44" s="131" t="str">
        <f>[40]Março!$I$31</f>
        <v>L</v>
      </c>
      <c r="AC44" s="131" t="str">
        <f>[40]Março!$I$32</f>
        <v>L</v>
      </c>
      <c r="AD44" s="131" t="str">
        <f>[40]Março!$I$33</f>
        <v>L</v>
      </c>
      <c r="AE44" s="131" t="str">
        <f>[40]Março!$I$34</f>
        <v>L</v>
      </c>
      <c r="AF44" s="131" t="str">
        <f>[40]Março!$I$35</f>
        <v>L</v>
      </c>
      <c r="AG44" s="122" t="str">
        <f>[40]Março!$I$36</f>
        <v>L</v>
      </c>
      <c r="AJ44" t="s">
        <v>47</v>
      </c>
      <c r="AK44" t="s">
        <v>47</v>
      </c>
      <c r="AL44" t="s">
        <v>47</v>
      </c>
    </row>
    <row r="45" spans="1:39" x14ac:dyDescent="0.2">
      <c r="A45" s="95" t="s">
        <v>162</v>
      </c>
      <c r="B45" s="131" t="str">
        <f>[41]Março!$I$5</f>
        <v>N</v>
      </c>
      <c r="C45" s="131" t="str">
        <f>[41]Março!$I$6</f>
        <v>N</v>
      </c>
      <c r="D45" s="131" t="str">
        <f>[41]Março!$I$7</f>
        <v>NE</v>
      </c>
      <c r="E45" s="131" t="str">
        <f>[41]Março!$I$8</f>
        <v>NE</v>
      </c>
      <c r="F45" s="131" t="str">
        <f>[41]Março!$I$9</f>
        <v>NE</v>
      </c>
      <c r="G45" s="131" t="str">
        <f>[41]Março!$I$10</f>
        <v>L</v>
      </c>
      <c r="H45" s="131" t="str">
        <f>[41]Março!$I$11</f>
        <v>N</v>
      </c>
      <c r="I45" s="131" t="str">
        <f>[41]Março!$I$12</f>
        <v>N</v>
      </c>
      <c r="J45" s="131" t="str">
        <f>[41]Março!$I$13</f>
        <v>SO</v>
      </c>
      <c r="K45" s="131" t="str">
        <f>[41]Março!$I$14</f>
        <v>SO</v>
      </c>
      <c r="L45" s="131" t="str">
        <f>[41]Março!$I$15</f>
        <v>L</v>
      </c>
      <c r="M45" s="131" t="str">
        <f>[41]Março!$I$16</f>
        <v>L</v>
      </c>
      <c r="N45" s="131" t="str">
        <f>[41]Março!$I$17</f>
        <v>N</v>
      </c>
      <c r="O45" s="131" t="str">
        <f>[41]Março!$I$18</f>
        <v>N</v>
      </c>
      <c r="P45" s="131" t="str">
        <f>[41]Março!$I$19</f>
        <v>SO</v>
      </c>
      <c r="Q45" s="131" t="str">
        <f>[41]Março!$I$20</f>
        <v>N</v>
      </c>
      <c r="R45" s="131" t="str">
        <f>[41]Março!$I$21</f>
        <v>O</v>
      </c>
      <c r="S45" s="131" t="str">
        <f>[41]Março!$I$22</f>
        <v>N</v>
      </c>
      <c r="T45" s="126" t="str">
        <f>[41]Março!$I$23</f>
        <v>NO</v>
      </c>
      <c r="U45" s="126" t="str">
        <f>[41]Março!$I$24</f>
        <v>N</v>
      </c>
      <c r="V45" s="126" t="str">
        <f>[41]Março!$I$25</f>
        <v>O</v>
      </c>
      <c r="W45" s="126" t="str">
        <f>[41]Março!$I$26</f>
        <v>SE</v>
      </c>
      <c r="X45" s="126" t="str">
        <f>[41]Março!$I$27</f>
        <v>L</v>
      </c>
      <c r="Y45" s="126" t="str">
        <f>[41]Março!$I$28</f>
        <v>S</v>
      </c>
      <c r="Z45" s="126" t="str">
        <f>[41]Março!$I$29</f>
        <v>SO</v>
      </c>
      <c r="AA45" s="126" t="str">
        <f>[41]Março!$I$30</f>
        <v>SO</v>
      </c>
      <c r="AB45" s="126" t="str">
        <f>[41]Março!$I$31</f>
        <v>L</v>
      </c>
      <c r="AC45" s="126" t="str">
        <f>[41]Março!$I$32</f>
        <v>SE</v>
      </c>
      <c r="AD45" s="126" t="str">
        <f>[41]Março!$I$33</f>
        <v>L</v>
      </c>
      <c r="AE45" s="126" t="str">
        <f>[41]Março!$I$34</f>
        <v>SE</v>
      </c>
      <c r="AF45" s="126" t="str">
        <f>[41]Março!$I$35</f>
        <v>SO</v>
      </c>
      <c r="AG45" s="135" t="str">
        <f>[41]Março!$I$36</f>
        <v>N</v>
      </c>
      <c r="AI45" t="s">
        <v>47</v>
      </c>
      <c r="AJ45" t="s">
        <v>47</v>
      </c>
      <c r="AK45" t="s">
        <v>47</v>
      </c>
      <c r="AL45" t="s">
        <v>229</v>
      </c>
    </row>
    <row r="46" spans="1:39" x14ac:dyDescent="0.2">
      <c r="A46" s="95" t="s">
        <v>19</v>
      </c>
      <c r="B46" s="131" t="str">
        <f>[42]Março!$I$5</f>
        <v>SE</v>
      </c>
      <c r="C46" s="131" t="str">
        <f>[42]Março!$I$6</f>
        <v>SE</v>
      </c>
      <c r="D46" s="131" t="str">
        <f>[42]Março!$I$7</f>
        <v>L</v>
      </c>
      <c r="E46" s="131" t="str">
        <f>[42]Março!$I$8</f>
        <v>NE</v>
      </c>
      <c r="F46" s="131" t="str">
        <f>[42]Março!$I$9</f>
        <v>NE</v>
      </c>
      <c r="G46" s="131" t="str">
        <f>[42]Março!$I$10</f>
        <v>N</v>
      </c>
      <c r="H46" s="131" t="str">
        <f>[42]Março!$I$11</f>
        <v>N</v>
      </c>
      <c r="I46" s="131" t="str">
        <f>[42]Março!$I$12</f>
        <v>NE</v>
      </c>
      <c r="J46" s="131" t="str">
        <f>[42]Março!$I$13</f>
        <v>O</v>
      </c>
      <c r="K46" s="131" t="str">
        <f>[42]Março!$I$14</f>
        <v>S</v>
      </c>
      <c r="L46" s="131" t="str">
        <f>[42]Março!$I$15</f>
        <v>S</v>
      </c>
      <c r="M46" s="131" t="str">
        <f>[42]Março!$I$16</f>
        <v>NE</v>
      </c>
      <c r="N46" s="131" t="str">
        <f>[42]Março!$I$17</f>
        <v>L</v>
      </c>
      <c r="O46" s="131" t="str">
        <f>[42]Março!$I$18</f>
        <v>N</v>
      </c>
      <c r="P46" s="131" t="str">
        <f>[42]Março!$I$19</f>
        <v>N</v>
      </c>
      <c r="Q46" s="131" t="str">
        <f>[42]Março!$I$20</f>
        <v>N</v>
      </c>
      <c r="R46" s="131" t="str">
        <f>[42]Março!$I$21</f>
        <v>NE</v>
      </c>
      <c r="S46" s="131" t="str">
        <f>[42]Março!$I$22</f>
        <v>N</v>
      </c>
      <c r="T46" s="131" t="str">
        <f>[42]Março!$I$23</f>
        <v>SE</v>
      </c>
      <c r="U46" s="131" t="str">
        <f>[42]Março!$I$24</f>
        <v>SO</v>
      </c>
      <c r="V46" s="131" t="str">
        <f>[42]Março!$I$25</f>
        <v>S</v>
      </c>
      <c r="W46" s="131" t="str">
        <f>[42]Março!$I$26</f>
        <v>S</v>
      </c>
      <c r="X46" s="131" t="str">
        <f>[42]Março!$I$27</f>
        <v>SE</v>
      </c>
      <c r="Y46" s="131" t="str">
        <f>[42]Março!$I$28</f>
        <v>SE</v>
      </c>
      <c r="Z46" s="131" t="str">
        <f>[42]Março!$I$29</f>
        <v>S</v>
      </c>
      <c r="AA46" s="131" t="str">
        <f>[42]Março!$I$30</f>
        <v>S</v>
      </c>
      <c r="AB46" s="131" t="str">
        <f>[42]Março!$I$31</f>
        <v>S</v>
      </c>
      <c r="AC46" s="131" t="str">
        <f>[42]Março!$I$32</f>
        <v>SE</v>
      </c>
      <c r="AD46" s="131" t="str">
        <f>[42]Março!$I$33</f>
        <v>SE</v>
      </c>
      <c r="AE46" s="131" t="str">
        <f>[42]Março!$I$34</f>
        <v>NE</v>
      </c>
      <c r="AF46" s="131" t="str">
        <f>[42]Março!$I$35</f>
        <v>NE</v>
      </c>
      <c r="AG46" s="122" t="str">
        <f>[42]Março!$I$36</f>
        <v>SE</v>
      </c>
      <c r="AH46" s="12" t="s">
        <v>47</v>
      </c>
      <c r="AJ46" t="s">
        <v>47</v>
      </c>
    </row>
    <row r="47" spans="1:39" x14ac:dyDescent="0.2">
      <c r="A47" s="95" t="s">
        <v>31</v>
      </c>
      <c r="B47" s="131" t="str">
        <f>[43]Março!$I$5</f>
        <v>SE</v>
      </c>
      <c r="C47" s="131" t="str">
        <f>[43]Março!$I$6</f>
        <v>NO</v>
      </c>
      <c r="D47" s="131" t="str">
        <f>[43]Março!$I$7</f>
        <v>SE</v>
      </c>
      <c r="E47" s="131" t="str">
        <f>[43]Março!$I$8</f>
        <v>NE</v>
      </c>
      <c r="F47" s="131" t="str">
        <f>[43]Março!$I$9</f>
        <v>NE</v>
      </c>
      <c r="G47" s="131" t="str">
        <f>[43]Março!$I$10</f>
        <v>NO</v>
      </c>
      <c r="H47" s="131" t="str">
        <f>[43]Março!$I$11</f>
        <v>N</v>
      </c>
      <c r="I47" s="131" t="str">
        <f>[43]Março!$I$12</f>
        <v>N</v>
      </c>
      <c r="J47" s="131" t="str">
        <f>[43]Março!$I$13</f>
        <v>NO</v>
      </c>
      <c r="K47" s="131" t="str">
        <f>[43]Março!$I$14</f>
        <v>S</v>
      </c>
      <c r="L47" s="131" t="str">
        <f>[43]Março!$I$15</f>
        <v>SE</v>
      </c>
      <c r="M47" s="131" t="str">
        <f>[43]Março!$I$16</f>
        <v>SE</v>
      </c>
      <c r="N47" s="131" t="str">
        <f>[43]Março!$I$17</f>
        <v>NO</v>
      </c>
      <c r="O47" s="131" t="str">
        <f>[43]Março!$I$18</f>
        <v>NO</v>
      </c>
      <c r="P47" s="131" t="str">
        <f>[43]Março!$I$19</f>
        <v>SE</v>
      </c>
      <c r="Q47" s="131" t="str">
        <f>[43]Março!$I$20</f>
        <v>NE</v>
      </c>
      <c r="R47" s="131" t="str">
        <f>[43]Março!$I$21</f>
        <v>NO</v>
      </c>
      <c r="S47" s="131" t="str">
        <f>[43]Março!$I$22</f>
        <v>NE</v>
      </c>
      <c r="T47" s="131" t="str">
        <f>[43]Março!$I$23</f>
        <v>NO</v>
      </c>
      <c r="U47" s="131" t="str">
        <f>[43]Março!$I$24</f>
        <v>SE</v>
      </c>
      <c r="V47" s="131" t="str">
        <f>[43]Março!$I$25</f>
        <v>S</v>
      </c>
      <c r="W47" s="131" t="str">
        <f>[43]Março!$I$26</f>
        <v>SE</v>
      </c>
      <c r="X47" s="131" t="str">
        <f>[43]Março!$I$27</f>
        <v>SE</v>
      </c>
      <c r="Y47" s="131" t="str">
        <f>[43]Março!$I$28</f>
        <v>SE</v>
      </c>
      <c r="Z47" s="131" t="str">
        <f>[43]Março!$I$29</f>
        <v>SE</v>
      </c>
      <c r="AA47" s="131" t="str">
        <f>[43]Março!$I$30</f>
        <v>SE</v>
      </c>
      <c r="AB47" s="131" t="str">
        <f>[43]Março!$I$31</f>
        <v>SE</v>
      </c>
      <c r="AC47" s="131" t="str">
        <f>[43]Março!$I$32</f>
        <v>SE</v>
      </c>
      <c r="AD47" s="131" t="str">
        <f>[43]Março!$I$33</f>
        <v>SE</v>
      </c>
      <c r="AE47" s="131" t="str">
        <f>[43]Março!$I$34</f>
        <v>SE</v>
      </c>
      <c r="AF47" s="131" t="str">
        <f>[43]Março!$I$35</f>
        <v>SE</v>
      </c>
      <c r="AG47" s="122" t="str">
        <f>[43]Março!$I$36</f>
        <v>SE</v>
      </c>
      <c r="AI47" t="s">
        <v>47</v>
      </c>
      <c r="AK47" t="s">
        <v>47</v>
      </c>
      <c r="AL47" t="s">
        <v>47</v>
      </c>
    </row>
    <row r="48" spans="1:39" x14ac:dyDescent="0.2">
      <c r="A48" s="95" t="s">
        <v>44</v>
      </c>
      <c r="B48" s="131" t="str">
        <f>[44]Março!$I$5</f>
        <v>NE</v>
      </c>
      <c r="C48" s="131" t="str">
        <f>[44]Março!$I$6</f>
        <v>NE</v>
      </c>
      <c r="D48" s="131" t="str">
        <f>[44]Março!$I$7</f>
        <v>L</v>
      </c>
      <c r="E48" s="131" t="str">
        <f>[44]Março!$I$8</f>
        <v>N</v>
      </c>
      <c r="F48" s="131" t="str">
        <f>[44]Março!$I$9</f>
        <v>NE</v>
      </c>
      <c r="G48" s="131" t="str">
        <f>[44]Março!$I$10</f>
        <v>NE</v>
      </c>
      <c r="H48" s="131" t="str">
        <f>[44]Março!$I$11</f>
        <v>NE</v>
      </c>
      <c r="I48" s="131" t="str">
        <f>[44]Março!$I$12</f>
        <v>NE</v>
      </c>
      <c r="J48" s="131" t="str">
        <f>[44]Março!$I$13</f>
        <v>L</v>
      </c>
      <c r="K48" s="131" t="str">
        <f>[44]Março!$I$14</f>
        <v>SO</v>
      </c>
      <c r="L48" s="131" t="str">
        <f>[44]Março!$I$15</f>
        <v>S</v>
      </c>
      <c r="M48" s="131" t="str">
        <f>[44]Março!$I$16</f>
        <v>NE</v>
      </c>
      <c r="N48" s="131" t="str">
        <f>[44]Março!$I$17</f>
        <v>NE</v>
      </c>
      <c r="O48" s="131" t="str">
        <f>[44]Março!$I$18</f>
        <v>L</v>
      </c>
      <c r="P48" s="131" t="str">
        <f>[44]Março!$I$19</f>
        <v>NE</v>
      </c>
      <c r="Q48" s="131" t="str">
        <f>[44]Março!$I$20</f>
        <v>L</v>
      </c>
      <c r="R48" s="131" t="str">
        <f>[44]Março!$I$21</f>
        <v>L</v>
      </c>
      <c r="S48" s="131" t="str">
        <f>[44]Março!$I$22</f>
        <v>NE</v>
      </c>
      <c r="T48" s="131" t="str">
        <f>[44]Março!$I$23</f>
        <v>L</v>
      </c>
      <c r="U48" s="131" t="str">
        <f>[44]Março!$I$24</f>
        <v>SE</v>
      </c>
      <c r="V48" s="131" t="str">
        <f>[44]Março!$I$25</f>
        <v>SO</v>
      </c>
      <c r="W48" s="131" t="str">
        <f>[44]Março!$I$26</f>
        <v>S</v>
      </c>
      <c r="X48" s="131" t="str">
        <f>[44]Março!$I$27</f>
        <v>L</v>
      </c>
      <c r="Y48" s="131" t="str">
        <f>[44]Março!$I$28</f>
        <v>S</v>
      </c>
      <c r="Z48" s="131" t="str">
        <f>[44]Março!$I$29</f>
        <v>L</v>
      </c>
      <c r="AA48" s="131" t="str">
        <f>[44]Março!$I$30</f>
        <v>SE</v>
      </c>
      <c r="AB48" s="131" t="str">
        <f>[44]Março!$I$31</f>
        <v>SE</v>
      </c>
      <c r="AC48" s="131" t="str">
        <f>[44]Março!$I$32</f>
        <v>SE</v>
      </c>
      <c r="AD48" s="131" t="str">
        <f>[44]Março!$I$33</f>
        <v>L</v>
      </c>
      <c r="AE48" s="131" t="str">
        <f>[44]Março!$I$34</f>
        <v>NE</v>
      </c>
      <c r="AF48" s="131" t="str">
        <f>[44]Março!$I$35</f>
        <v>NE</v>
      </c>
      <c r="AG48" s="122" t="str">
        <f>[44]Março!$I$36</f>
        <v>NE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96" t="s">
        <v>20</v>
      </c>
      <c r="B49" s="126" t="str">
        <f>[45]Março!$I$5</f>
        <v>N</v>
      </c>
      <c r="C49" s="126" t="str">
        <f>[45]Março!$I$6</f>
        <v>N</v>
      </c>
      <c r="D49" s="126" t="str">
        <f>[45]Março!$I$7</f>
        <v>N</v>
      </c>
      <c r="E49" s="126" t="str">
        <f>[45]Março!$I$8</f>
        <v>NE</v>
      </c>
      <c r="F49" s="126" t="str">
        <f>[45]Março!$I$9</f>
        <v>NE</v>
      </c>
      <c r="G49" s="126" t="str">
        <f>[45]Março!$I$10</f>
        <v>NE</v>
      </c>
      <c r="H49" s="126" t="str">
        <f>[45]Março!$I$11</f>
        <v>N</v>
      </c>
      <c r="I49" s="126" t="str">
        <f>[45]Março!$I$12</f>
        <v>N</v>
      </c>
      <c r="J49" s="126" t="str">
        <f>[45]Março!$I$13</f>
        <v>S</v>
      </c>
      <c r="K49" s="126" t="str">
        <f>[45]Março!$I$14</f>
        <v>S</v>
      </c>
      <c r="L49" s="126" t="str">
        <f>[45]Março!$I$15</f>
        <v>NE</v>
      </c>
      <c r="M49" s="126" t="str">
        <f>[45]Março!$I$16</f>
        <v>L</v>
      </c>
      <c r="N49" s="126" t="str">
        <f>[45]Março!$I$17</f>
        <v>N</v>
      </c>
      <c r="O49" s="126" t="str">
        <f>[45]Março!$I$18</f>
        <v>N</v>
      </c>
      <c r="P49" s="126" t="str">
        <f>[45]Março!$I$19</f>
        <v>S</v>
      </c>
      <c r="Q49" s="126" t="str">
        <f>[45]Março!$I$20</f>
        <v>N</v>
      </c>
      <c r="R49" s="126" t="str">
        <f>[45]Março!$I$21</f>
        <v>S</v>
      </c>
      <c r="S49" s="126" t="str">
        <f>[45]Março!$I$22</f>
        <v>N</v>
      </c>
      <c r="T49" s="126" t="str">
        <f>[45]Março!$I$23</f>
        <v>NO</v>
      </c>
      <c r="U49" s="126" t="str">
        <f>[45]Março!$I$24</f>
        <v>N</v>
      </c>
      <c r="V49" s="126" t="str">
        <f>[45]Março!$I$25</f>
        <v>SO</v>
      </c>
      <c r="W49" s="126" t="str">
        <f>[45]Março!$I$26</f>
        <v>SE</v>
      </c>
      <c r="X49" s="126" t="str">
        <f>[45]Março!$I$27</f>
        <v>SE</v>
      </c>
      <c r="Y49" s="126" t="str">
        <f>[45]Março!$I$28</f>
        <v>S</v>
      </c>
      <c r="Z49" s="126" t="str">
        <f>[45]Março!$I$29</f>
        <v>S</v>
      </c>
      <c r="AA49" s="126" t="str">
        <f>[45]Março!$I$30</f>
        <v>S</v>
      </c>
      <c r="AB49" s="126" t="str">
        <f>[45]Março!$I$31</f>
        <v>S</v>
      </c>
      <c r="AC49" s="126" t="str">
        <f>[45]Março!$I$32</f>
        <v>SE</v>
      </c>
      <c r="AD49" s="126" t="str">
        <f>[45]Março!$I$33</f>
        <v>SE</v>
      </c>
      <c r="AE49" s="126" t="str">
        <f>[45]Março!$I$34</f>
        <v>S</v>
      </c>
      <c r="AF49" s="126" t="str">
        <f>[45]Março!$I$35</f>
        <v>S</v>
      </c>
      <c r="AG49" s="122" t="str">
        <f>[45]Março!$I$36</f>
        <v>N</v>
      </c>
    </row>
    <row r="50" spans="1:38" s="5" customFormat="1" ht="17.100000000000001" customHeight="1" thickBot="1" x14ac:dyDescent="0.25">
      <c r="A50" s="97" t="s">
        <v>224</v>
      </c>
      <c r="B50" s="98" t="s">
        <v>232</v>
      </c>
      <c r="C50" s="99" t="s">
        <v>233</v>
      </c>
      <c r="D50" s="99" t="s">
        <v>232</v>
      </c>
      <c r="E50" s="99" t="s">
        <v>233</v>
      </c>
      <c r="F50" s="99" t="s">
        <v>233</v>
      </c>
      <c r="G50" s="99" t="s">
        <v>233</v>
      </c>
      <c r="H50" s="99" t="s">
        <v>234</v>
      </c>
      <c r="I50" s="99" t="s">
        <v>233</v>
      </c>
      <c r="J50" s="99" t="s">
        <v>235</v>
      </c>
      <c r="K50" s="99" t="s">
        <v>231</v>
      </c>
      <c r="L50" s="99" t="s">
        <v>236</v>
      </c>
      <c r="M50" s="99" t="s">
        <v>232</v>
      </c>
      <c r="N50" s="99" t="s">
        <v>234</v>
      </c>
      <c r="O50" s="99" t="s">
        <v>234</v>
      </c>
      <c r="P50" s="99" t="s">
        <v>233</v>
      </c>
      <c r="Q50" s="99" t="s">
        <v>233</v>
      </c>
      <c r="R50" s="99" t="s">
        <v>234</v>
      </c>
      <c r="S50" s="99" t="s">
        <v>234</v>
      </c>
      <c r="T50" s="99" t="s">
        <v>233</v>
      </c>
      <c r="U50" s="99" t="s">
        <v>236</v>
      </c>
      <c r="V50" s="99" t="s">
        <v>231</v>
      </c>
      <c r="W50" s="99" t="s">
        <v>231</v>
      </c>
      <c r="X50" s="99" t="s">
        <v>235</v>
      </c>
      <c r="Y50" s="99" t="s">
        <v>235</v>
      </c>
      <c r="Z50" s="99" t="s">
        <v>236</v>
      </c>
      <c r="AA50" s="99" t="s">
        <v>236</v>
      </c>
      <c r="AB50" s="99" t="s">
        <v>235</v>
      </c>
      <c r="AC50" s="99" t="s">
        <v>232</v>
      </c>
      <c r="AD50" s="99" t="s">
        <v>232</v>
      </c>
      <c r="AE50" s="118" t="s">
        <v>232</v>
      </c>
      <c r="AF50" s="100" t="s">
        <v>232</v>
      </c>
      <c r="AG50" s="119"/>
      <c r="AL50" s="5" t="s">
        <v>47</v>
      </c>
    </row>
    <row r="51" spans="1:38" s="8" customFormat="1" ht="13.5" thickBot="1" x14ac:dyDescent="0.25">
      <c r="A51" s="183" t="s">
        <v>223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5"/>
      <c r="AF51" s="115"/>
      <c r="AG51" s="123" t="s">
        <v>231</v>
      </c>
      <c r="AL51" s="8" t="s">
        <v>47</v>
      </c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61"/>
      <c r="AG52" s="86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52" t="s">
        <v>97</v>
      </c>
      <c r="U53" s="152"/>
      <c r="V53" s="152"/>
      <c r="W53" s="152"/>
      <c r="X53" s="152"/>
      <c r="Y53" s="84"/>
      <c r="Z53" s="84"/>
      <c r="AA53" s="84"/>
      <c r="AB53" s="84"/>
      <c r="AC53" s="84"/>
      <c r="AD53" s="84"/>
      <c r="AE53" s="84"/>
      <c r="AF53" s="112"/>
      <c r="AG53" s="86"/>
      <c r="AL53" t="s">
        <v>47</v>
      </c>
    </row>
    <row r="54" spans="1:38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53" t="s">
        <v>98</v>
      </c>
      <c r="U54" s="153"/>
      <c r="V54" s="153"/>
      <c r="W54" s="153"/>
      <c r="X54" s="153"/>
      <c r="Y54" s="84"/>
      <c r="Z54" s="84"/>
      <c r="AA54" s="84"/>
      <c r="AB54" s="84"/>
      <c r="AC54" s="84"/>
      <c r="AD54" s="55"/>
      <c r="AE54" s="55"/>
      <c r="AF54" s="55"/>
      <c r="AG54" s="86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86"/>
    </row>
    <row r="56" spans="1:38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86"/>
    </row>
    <row r="57" spans="1:38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86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7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T53:X53"/>
    <mergeCell ref="T54:X54"/>
    <mergeCell ref="M3:M4"/>
    <mergeCell ref="N3:N4"/>
    <mergeCell ref="O3:O4"/>
    <mergeCell ref="P3:P4"/>
    <mergeCell ref="Q3:Q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2" sqref="AL6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6" width="5.42578125" style="2" bestFit="1" customWidth="1"/>
    <col min="27" max="27" width="6.5703125" style="2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70"/>
    </row>
    <row r="2" spans="1:34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66"/>
      <c r="AG2" s="143"/>
      <c r="AH2" s="144"/>
    </row>
    <row r="3" spans="1:34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65">
        <v>30</v>
      </c>
      <c r="AF3" s="154">
        <v>31</v>
      </c>
      <c r="AG3" s="46" t="s">
        <v>37</v>
      </c>
      <c r="AH3" s="60" t="s">
        <v>36</v>
      </c>
    </row>
    <row r="4" spans="1:34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5"/>
      <c r="AF4" s="155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4">
        <f>[1]Março!$J$5</f>
        <v>30.96</v>
      </c>
      <c r="C5" s="124">
        <f>[1]Março!$J$6</f>
        <v>39.6</v>
      </c>
      <c r="D5" s="124">
        <f>[1]Março!$J$7</f>
        <v>21.6</v>
      </c>
      <c r="E5" s="124">
        <f>[1]Março!$J$8</f>
        <v>28.08</v>
      </c>
      <c r="F5" s="124">
        <f>[1]Março!$J$9</f>
        <v>27.720000000000002</v>
      </c>
      <c r="G5" s="124">
        <f>[1]Março!$J$10</f>
        <v>29.16</v>
      </c>
      <c r="H5" s="124">
        <f>[1]Março!$J$11</f>
        <v>39.6</v>
      </c>
      <c r="I5" s="124">
        <f>[1]Março!$J$12</f>
        <v>42.12</v>
      </c>
      <c r="J5" s="124">
        <f>[1]Março!$J$13</f>
        <v>28.08</v>
      </c>
      <c r="K5" s="124">
        <f>[1]Março!$J$14</f>
        <v>15.840000000000002</v>
      </c>
      <c r="L5" s="124">
        <f>[1]Março!$J$15</f>
        <v>25.56</v>
      </c>
      <c r="M5" s="124">
        <f>[1]Março!$J$16</f>
        <v>24.48</v>
      </c>
      <c r="N5" s="124">
        <f>[1]Março!$J$17</f>
        <v>39.6</v>
      </c>
      <c r="O5" s="124">
        <f>[1]Março!$J$18</f>
        <v>37.080000000000005</v>
      </c>
      <c r="P5" s="124">
        <f>[1]Março!$J$19</f>
        <v>38.519999999999996</v>
      </c>
      <c r="Q5" s="124">
        <f>[1]Março!$J$20</f>
        <v>17.64</v>
      </c>
      <c r="R5" s="124">
        <f>[1]Março!$J$21</f>
        <v>34.92</v>
      </c>
      <c r="S5" s="124">
        <f>[1]Março!$J$22</f>
        <v>42.84</v>
      </c>
      <c r="T5" s="124">
        <f>[1]Março!$J$23</f>
        <v>33.840000000000003</v>
      </c>
      <c r="U5" s="124">
        <f>[1]Março!$J$24</f>
        <v>68.039999999999992</v>
      </c>
      <c r="V5" s="124">
        <f>[1]Março!$J$25</f>
        <v>18.36</v>
      </c>
      <c r="W5" s="124">
        <f>[1]Março!$J$26</f>
        <v>20.52</v>
      </c>
      <c r="X5" s="124">
        <f>[1]Março!$J$27</f>
        <v>20.88</v>
      </c>
      <c r="Y5" s="124">
        <f>[1]Março!$J$28</f>
        <v>20.16</v>
      </c>
      <c r="Z5" s="124">
        <f>[1]Março!$J$29</f>
        <v>25.2</v>
      </c>
      <c r="AA5" s="124">
        <f>[1]Março!$J$30</f>
        <v>23.040000000000003</v>
      </c>
      <c r="AB5" s="124">
        <f>[1]Março!$J$31</f>
        <v>29.16</v>
      </c>
      <c r="AC5" s="124">
        <f>[1]Março!$J$32</f>
        <v>28.08</v>
      </c>
      <c r="AD5" s="124">
        <f>[1]Março!$J$33</f>
        <v>33.480000000000004</v>
      </c>
      <c r="AE5" s="124">
        <f>[1]Março!$J$34</f>
        <v>18</v>
      </c>
      <c r="AF5" s="124">
        <f>[1]Março!$J$35</f>
        <v>23.040000000000003</v>
      </c>
      <c r="AG5" s="15">
        <f t="shared" ref="AG5:AG6" si="1">MAX(B5:AF5)</f>
        <v>68.039999999999992</v>
      </c>
      <c r="AH5" s="121">
        <f t="shared" ref="AH5:AH6" si="2">AVERAGE(B5:AF5)</f>
        <v>29.845161290322579</v>
      </c>
    </row>
    <row r="6" spans="1:34" x14ac:dyDescent="0.2">
      <c r="A6" s="58" t="s">
        <v>0</v>
      </c>
      <c r="B6" s="11">
        <f>[2]Março!$J$5</f>
        <v>23.040000000000003</v>
      </c>
      <c r="C6" s="11">
        <f>[2]Março!$J$6</f>
        <v>21.96</v>
      </c>
      <c r="D6" s="11">
        <f>[2]Março!$J$7</f>
        <v>30.6</v>
      </c>
      <c r="E6" s="11">
        <f>[2]Março!$J$8</f>
        <v>39.6</v>
      </c>
      <c r="F6" s="11">
        <f>[2]Março!$J$9</f>
        <v>27.720000000000002</v>
      </c>
      <c r="G6" s="11">
        <f>[2]Março!$J$10</f>
        <v>44.64</v>
      </c>
      <c r="H6" s="11">
        <f>[2]Março!$J$11</f>
        <v>38.159999999999997</v>
      </c>
      <c r="I6" s="11">
        <f>[2]Março!$J$12</f>
        <v>43.92</v>
      </c>
      <c r="J6" s="11">
        <f>[2]Março!$J$13</f>
        <v>36</v>
      </c>
      <c r="K6" s="11">
        <f>[2]Março!$J$14</f>
        <v>25.92</v>
      </c>
      <c r="L6" s="11">
        <f>[2]Março!$J$15</f>
        <v>53.64</v>
      </c>
      <c r="M6" s="11">
        <f>[2]Março!$J$16</f>
        <v>27.36</v>
      </c>
      <c r="N6" s="11">
        <f>[2]Março!$J$17</f>
        <v>31.319999999999997</v>
      </c>
      <c r="O6" s="11">
        <f>[2]Março!$J$18</f>
        <v>27</v>
      </c>
      <c r="P6" s="11">
        <f>[2]Março!$J$19</f>
        <v>26.28</v>
      </c>
      <c r="Q6" s="11">
        <f>[2]Março!$J$20</f>
        <v>15.840000000000002</v>
      </c>
      <c r="R6" s="11">
        <f>[2]Março!$J$21</f>
        <v>18.36</v>
      </c>
      <c r="S6" s="11">
        <f>[2]Março!$J$22</f>
        <v>47.16</v>
      </c>
      <c r="T6" s="11">
        <f>[2]Março!$J$23</f>
        <v>29.16</v>
      </c>
      <c r="U6" s="11">
        <f>[2]Março!$J$24</f>
        <v>42.12</v>
      </c>
      <c r="V6" s="11">
        <f>[2]Março!$J$25</f>
        <v>20.52</v>
      </c>
      <c r="W6" s="11">
        <f>[2]Março!$J$26</f>
        <v>26.64</v>
      </c>
      <c r="X6" s="11">
        <f>[2]Março!$J$27</f>
        <v>24.48</v>
      </c>
      <c r="Y6" s="11">
        <f>[2]Março!$J$28</f>
        <v>20.88</v>
      </c>
      <c r="Z6" s="11">
        <f>[2]Março!$J$29</f>
        <v>22.32</v>
      </c>
      <c r="AA6" s="11">
        <f>[2]Março!$J$30</f>
        <v>22.32</v>
      </c>
      <c r="AB6" s="11">
        <f>[2]Março!$J$31</f>
        <v>26.28</v>
      </c>
      <c r="AC6" s="11">
        <f>[2]Março!$J$32</f>
        <v>34.200000000000003</v>
      </c>
      <c r="AD6" s="11">
        <f>[2]Março!$J$33</f>
        <v>37.080000000000005</v>
      </c>
      <c r="AE6" s="11">
        <f>[2]Março!$J$34</f>
        <v>29.880000000000003</v>
      </c>
      <c r="AF6" s="11">
        <f>[2]Março!$J$35</f>
        <v>24.48</v>
      </c>
      <c r="AG6" s="15">
        <f t="shared" si="1"/>
        <v>53.64</v>
      </c>
      <c r="AH6" s="121">
        <f t="shared" si="2"/>
        <v>30.286451612903228</v>
      </c>
    </row>
    <row r="7" spans="1:34" x14ac:dyDescent="0.2">
      <c r="A7" s="58" t="s">
        <v>104</v>
      </c>
      <c r="B7" s="11">
        <f>[3]Março!$J$5</f>
        <v>25.2</v>
      </c>
      <c r="C7" s="11">
        <f>[3]Março!$J$6</f>
        <v>28.8</v>
      </c>
      <c r="D7" s="11">
        <f>[3]Março!$J$7</f>
        <v>36.36</v>
      </c>
      <c r="E7" s="11">
        <f>[3]Março!$J$8</f>
        <v>33.840000000000003</v>
      </c>
      <c r="F7" s="11">
        <f>[3]Março!$J$9</f>
        <v>34.92</v>
      </c>
      <c r="G7" s="11">
        <f>[3]Março!$J$10</f>
        <v>51.84</v>
      </c>
      <c r="H7" s="11">
        <f>[3]Março!$J$11</f>
        <v>35.64</v>
      </c>
      <c r="I7" s="11">
        <f>[3]Março!$J$12</f>
        <v>36.72</v>
      </c>
      <c r="J7" s="11">
        <f>[3]Março!$J$13</f>
        <v>55.800000000000004</v>
      </c>
      <c r="K7" s="11">
        <f>[3]Março!$J$14</f>
        <v>23.040000000000003</v>
      </c>
      <c r="L7" s="11">
        <f>[3]Março!$J$15</f>
        <v>34.56</v>
      </c>
      <c r="M7" s="11">
        <f>[3]Março!$J$16</f>
        <v>42.12</v>
      </c>
      <c r="N7" s="11">
        <f>[3]Março!$J$17</f>
        <v>50.04</v>
      </c>
      <c r="O7" s="11">
        <f>[3]Março!$J$18</f>
        <v>36</v>
      </c>
      <c r="P7" s="11">
        <f>[3]Março!$J$19</f>
        <v>25.2</v>
      </c>
      <c r="Q7" s="11">
        <f>[3]Março!$J$20</f>
        <v>16.2</v>
      </c>
      <c r="R7" s="11">
        <f>[3]Março!$J$21</f>
        <v>38.880000000000003</v>
      </c>
      <c r="S7" s="11">
        <f>[3]Março!$J$22</f>
        <v>42.84</v>
      </c>
      <c r="T7" s="11">
        <f>[3]Março!$J$23</f>
        <v>42.84</v>
      </c>
      <c r="U7" s="11">
        <f>[3]Março!$J$24</f>
        <v>82.8</v>
      </c>
      <c r="V7" s="11">
        <f>[3]Março!$J$25</f>
        <v>20.52</v>
      </c>
      <c r="W7" s="11">
        <f>[3]Março!$J$26</f>
        <v>34.56</v>
      </c>
      <c r="X7" s="11">
        <f>[3]Março!$J$27</f>
        <v>23.040000000000003</v>
      </c>
      <c r="Y7" s="11">
        <f>[3]Março!$J$28</f>
        <v>23.040000000000003</v>
      </c>
      <c r="Z7" s="11">
        <f>[3]Março!$J$29</f>
        <v>20.52</v>
      </c>
      <c r="AA7" s="11">
        <f>[3]Março!$J$30</f>
        <v>23.040000000000003</v>
      </c>
      <c r="AB7" s="11">
        <f>[3]Março!$J$31</f>
        <v>28.08</v>
      </c>
      <c r="AC7" s="11">
        <f>[3]Março!$J$32</f>
        <v>30.6</v>
      </c>
      <c r="AD7" s="11">
        <f>[3]Março!$J$33</f>
        <v>33.840000000000003</v>
      </c>
      <c r="AE7" s="11">
        <f>[3]Março!$J$34</f>
        <v>27.36</v>
      </c>
      <c r="AF7" s="11">
        <f>[3]Março!$J$35</f>
        <v>24.840000000000003</v>
      </c>
      <c r="AG7" s="15">
        <f t="shared" ref="AG7" si="3">MAX(B7:AF7)</f>
        <v>82.8</v>
      </c>
      <c r="AH7" s="121">
        <f t="shared" ref="AH7" si="4">AVERAGE(B7:AF7)</f>
        <v>34.292903225806455</v>
      </c>
    </row>
    <row r="8" spans="1:34" x14ac:dyDescent="0.2">
      <c r="A8" s="58" t="s">
        <v>1</v>
      </c>
      <c r="B8" s="11">
        <f>[4]Março!$J$5</f>
        <v>20.16</v>
      </c>
      <c r="C8" s="11">
        <f>[4]Março!$J$6</f>
        <v>65.52</v>
      </c>
      <c r="D8" s="11">
        <f>[4]Março!$J$7</f>
        <v>15.48</v>
      </c>
      <c r="E8" s="11">
        <f>[4]Março!$J$8</f>
        <v>30.240000000000002</v>
      </c>
      <c r="F8" s="11">
        <f>[4]Março!$J$9</f>
        <v>29.52</v>
      </c>
      <c r="G8" s="11">
        <f>[4]Março!$J$10</f>
        <v>37.440000000000005</v>
      </c>
      <c r="H8" s="11">
        <f>[4]Março!$J$11</f>
        <v>38.519999999999996</v>
      </c>
      <c r="I8" s="11">
        <f>[4]Março!$J$12</f>
        <v>36.36</v>
      </c>
      <c r="J8" s="11">
        <f>[4]Março!$J$13</f>
        <v>41.04</v>
      </c>
      <c r="K8" s="11">
        <f>[4]Março!$J$14</f>
        <v>17.28</v>
      </c>
      <c r="L8" s="11">
        <f>[4]Março!$J$15</f>
        <v>39.96</v>
      </c>
      <c r="M8" s="11">
        <f>[4]Março!$J$16</f>
        <v>24.12</v>
      </c>
      <c r="N8" s="11">
        <f>[4]Março!$J$17</f>
        <v>26.28</v>
      </c>
      <c r="O8" s="11">
        <f>[4]Março!$J$18</f>
        <v>23.759999999999998</v>
      </c>
      <c r="P8" s="11">
        <f>[4]Março!$J$19</f>
        <v>12.6</v>
      </c>
      <c r="Q8" s="11">
        <f>[4]Março!$J$20</f>
        <v>14.76</v>
      </c>
      <c r="R8" s="11">
        <f>[4]Março!$J$21</f>
        <v>28.44</v>
      </c>
      <c r="S8" s="11">
        <f>[4]Março!$J$22</f>
        <v>28.44</v>
      </c>
      <c r="T8" s="11">
        <f>[4]Março!$J$23</f>
        <v>19.440000000000001</v>
      </c>
      <c r="U8" s="11">
        <f>[4]Março!$J$24</f>
        <v>45.72</v>
      </c>
      <c r="V8" s="11">
        <f>[4]Março!$J$25</f>
        <v>22.68</v>
      </c>
      <c r="W8" s="11">
        <f>[4]Março!$J$26</f>
        <v>19.8</v>
      </c>
      <c r="X8" s="11">
        <f>[4]Março!$J$27</f>
        <v>23.759999999999998</v>
      </c>
      <c r="Y8" s="11">
        <f>[4]Março!$J$28</f>
        <v>23.759999999999998</v>
      </c>
      <c r="Z8" s="11">
        <f>[4]Março!$J$29</f>
        <v>17.64</v>
      </c>
      <c r="AA8" s="11">
        <f>[4]Março!$J$30</f>
        <v>23.759999999999998</v>
      </c>
      <c r="AB8" s="11">
        <f>[4]Março!$J$31</f>
        <v>20.52</v>
      </c>
      <c r="AC8" s="11">
        <f>[4]Março!$J$32</f>
        <v>33.119999999999997</v>
      </c>
      <c r="AD8" s="11">
        <f>[4]Março!$J$33</f>
        <v>24.48</v>
      </c>
      <c r="AE8" s="11">
        <f>[4]Março!$J$34</f>
        <v>21.6</v>
      </c>
      <c r="AF8" s="11">
        <f>[4]Março!$J$35</f>
        <v>24.12</v>
      </c>
      <c r="AG8" s="15">
        <f t="shared" ref="AG8:AG9" si="5">MAX(B8:AF8)</f>
        <v>65.52</v>
      </c>
      <c r="AH8" s="121">
        <f t="shared" ref="AH8:AH9" si="6">AVERAGE(B8:AF8)</f>
        <v>27.429677419354839</v>
      </c>
    </row>
    <row r="9" spans="1:34" x14ac:dyDescent="0.2">
      <c r="A9" s="58" t="s">
        <v>167</v>
      </c>
      <c r="B9" s="11">
        <f>[5]Março!$J$5</f>
        <v>25.56</v>
      </c>
      <c r="C9" s="11">
        <f>[5]Março!$J$6</f>
        <v>28.44</v>
      </c>
      <c r="D9" s="11">
        <f>[5]Março!$J$7</f>
        <v>30.240000000000002</v>
      </c>
      <c r="E9" s="11">
        <f>[5]Março!$J$8</f>
        <v>45</v>
      </c>
      <c r="F9" s="11">
        <f>[5]Março!$J$9</f>
        <v>38.159999999999997</v>
      </c>
      <c r="G9" s="11">
        <f>[5]Março!$J$10</f>
        <v>34.92</v>
      </c>
      <c r="H9" s="11">
        <f>[5]Março!$J$11</f>
        <v>43.56</v>
      </c>
      <c r="I9" s="11">
        <f>[5]Março!$J$12</f>
        <v>48.6</v>
      </c>
      <c r="J9" s="11">
        <f>[5]Março!$J$13</f>
        <v>49.680000000000007</v>
      </c>
      <c r="K9" s="11">
        <f>[5]Março!$J$14</f>
        <v>33.840000000000003</v>
      </c>
      <c r="L9" s="11">
        <f>[5]Março!$J$15</f>
        <v>43.56</v>
      </c>
      <c r="M9" s="11">
        <f>[5]Março!$J$16</f>
        <v>36.72</v>
      </c>
      <c r="N9" s="11">
        <f>[5]Março!$J$17</f>
        <v>33.480000000000004</v>
      </c>
      <c r="O9" s="11">
        <f>[5]Março!$J$18</f>
        <v>29.16</v>
      </c>
      <c r="P9" s="11">
        <f>[5]Março!$J$19</f>
        <v>38.159999999999997</v>
      </c>
      <c r="Q9" s="11">
        <f>[5]Março!$J$20</f>
        <v>27</v>
      </c>
      <c r="R9" s="11">
        <f>[5]Março!$J$21</f>
        <v>45.36</v>
      </c>
      <c r="S9" s="11">
        <f>[5]Março!$J$22</f>
        <v>50.4</v>
      </c>
      <c r="T9" s="11">
        <f>[5]Março!$J$23</f>
        <v>31.680000000000003</v>
      </c>
      <c r="U9" s="11">
        <f>[5]Março!$J$24</f>
        <v>52.2</v>
      </c>
      <c r="V9" s="11">
        <f>[5]Março!$J$25</f>
        <v>27</v>
      </c>
      <c r="W9" s="11">
        <f>[5]Março!$J$26</f>
        <v>35.28</v>
      </c>
      <c r="X9" s="11">
        <f>[5]Março!$J$27</f>
        <v>27</v>
      </c>
      <c r="Y9" s="11">
        <f>[5]Março!$J$28</f>
        <v>31.319999999999997</v>
      </c>
      <c r="Z9" s="11">
        <f>[5]Março!$J$29</f>
        <v>24.12</v>
      </c>
      <c r="AA9" s="11">
        <f>[5]Março!$J$30</f>
        <v>145.44</v>
      </c>
      <c r="AB9" s="11">
        <f>[5]Março!$J$31</f>
        <v>32.4</v>
      </c>
      <c r="AC9" s="11">
        <f>[5]Março!$J$32</f>
        <v>36</v>
      </c>
      <c r="AD9" s="11">
        <f>[5]Março!$J$33</f>
        <v>39.6</v>
      </c>
      <c r="AE9" s="11">
        <f>[5]Março!$J$34</f>
        <v>37.440000000000005</v>
      </c>
      <c r="AF9" s="11">
        <f>[5]Março!$J$35</f>
        <v>27.720000000000002</v>
      </c>
      <c r="AG9" s="15">
        <f t="shared" si="5"/>
        <v>145.44</v>
      </c>
      <c r="AH9" s="121">
        <f t="shared" si="6"/>
        <v>39.646451612903228</v>
      </c>
    </row>
    <row r="10" spans="1:34" x14ac:dyDescent="0.2">
      <c r="A10" s="58" t="s">
        <v>111</v>
      </c>
      <c r="B10" s="11" t="str">
        <f>[6]Março!$J$5</f>
        <v>*</v>
      </c>
      <c r="C10" s="11" t="str">
        <f>[6]Março!$J$6</f>
        <v>*</v>
      </c>
      <c r="D10" s="11" t="str">
        <f>[6]Março!$J$7</f>
        <v>*</v>
      </c>
      <c r="E10" s="11" t="str">
        <f>[6]Março!$J$8</f>
        <v>*</v>
      </c>
      <c r="F10" s="11" t="str">
        <f>[6]Março!$J$9</f>
        <v>*</v>
      </c>
      <c r="G10" s="11" t="str">
        <f>[6]Março!$J$10</f>
        <v>*</v>
      </c>
      <c r="H10" s="11" t="str">
        <f>[6]Março!$J$11</f>
        <v>*</v>
      </c>
      <c r="I10" s="11" t="str">
        <f>[6]Março!$J$12</f>
        <v>*</v>
      </c>
      <c r="J10" s="11" t="str">
        <f>[6]Março!$J$13</f>
        <v>*</v>
      </c>
      <c r="K10" s="11" t="str">
        <f>[6]Março!$J$14</f>
        <v>*</v>
      </c>
      <c r="L10" s="11" t="str">
        <f>[6]Março!$J$15</f>
        <v>*</v>
      </c>
      <c r="M10" s="11" t="str">
        <f>[6]Março!$J$16</f>
        <v>*</v>
      </c>
      <c r="N10" s="11" t="str">
        <f>[6]Março!$J$17</f>
        <v>*</v>
      </c>
      <c r="O10" s="11" t="str">
        <f>[6]Março!$J$18</f>
        <v>*</v>
      </c>
      <c r="P10" s="11" t="str">
        <f>[6]Março!$J$19</f>
        <v>*</v>
      </c>
      <c r="Q10" s="11" t="str">
        <f>[6]Março!$J$20</f>
        <v>*</v>
      </c>
      <c r="R10" s="11" t="str">
        <f>[6]Março!$J$21</f>
        <v>*</v>
      </c>
      <c r="S10" s="11" t="str">
        <f>[6]Março!$J$22</f>
        <v>*</v>
      </c>
      <c r="T10" s="11" t="str">
        <f>[6]Março!$J$23</f>
        <v>*</v>
      </c>
      <c r="U10" s="11" t="str">
        <f>[6]Março!$J$24</f>
        <v>*</v>
      </c>
      <c r="V10" s="11" t="str">
        <f>[6]Março!$J$25</f>
        <v>*</v>
      </c>
      <c r="W10" s="11" t="str">
        <f>[6]Março!$J$26</f>
        <v>*</v>
      </c>
      <c r="X10" s="11" t="str">
        <f>[6]Março!$J$27</f>
        <v>*</v>
      </c>
      <c r="Y10" s="11" t="str">
        <f>[6]Março!$J$28</f>
        <v>*</v>
      </c>
      <c r="Z10" s="11" t="str">
        <f>[6]Março!$J$29</f>
        <v>*</v>
      </c>
      <c r="AA10" s="11" t="str">
        <f>[6]Março!$J$30</f>
        <v>*</v>
      </c>
      <c r="AB10" s="11" t="str">
        <f>[6]Março!$J$31</f>
        <v>*</v>
      </c>
      <c r="AC10" s="11" t="str">
        <f>[6]Março!$J$32</f>
        <v>*</v>
      </c>
      <c r="AD10" s="11" t="str">
        <f>[6]Março!$J$33</f>
        <v>*</v>
      </c>
      <c r="AE10" s="11" t="str">
        <f>[6]Março!$J$34</f>
        <v>*</v>
      </c>
      <c r="AF10" s="11" t="str">
        <f>[6]Março!$J$35</f>
        <v>*</v>
      </c>
      <c r="AG10" s="15" t="s">
        <v>226</v>
      </c>
      <c r="AH10" s="111" t="s">
        <v>226</v>
      </c>
    </row>
    <row r="11" spans="1:34" x14ac:dyDescent="0.2">
      <c r="A11" s="58" t="s">
        <v>64</v>
      </c>
      <c r="B11" s="11">
        <f>[7]Março!$J$5</f>
        <v>23.400000000000002</v>
      </c>
      <c r="C11" s="11">
        <f>[7]Março!$J$6</f>
        <v>25.56</v>
      </c>
      <c r="D11" s="11">
        <f>[7]Março!$J$7</f>
        <v>25.92</v>
      </c>
      <c r="E11" s="11">
        <f>[7]Março!$J$8</f>
        <v>29.52</v>
      </c>
      <c r="F11" s="11">
        <f>[7]Março!$J$9</f>
        <v>33.119999999999997</v>
      </c>
      <c r="G11" s="11">
        <f>[7]Março!$J$10</f>
        <v>26.28</v>
      </c>
      <c r="H11" s="11">
        <f>[7]Março!$J$11</f>
        <v>30.96</v>
      </c>
      <c r="I11" s="11">
        <f>[7]Março!$J$12</f>
        <v>46.440000000000005</v>
      </c>
      <c r="J11" s="11">
        <f>[7]Março!$J$13</f>
        <v>40.32</v>
      </c>
      <c r="K11" s="11">
        <f>[7]Março!$J$14</f>
        <v>26.28</v>
      </c>
      <c r="L11" s="11">
        <f>[7]Março!$J$15</f>
        <v>41.04</v>
      </c>
      <c r="M11" s="11">
        <f>[7]Março!$J$16</f>
        <v>32.04</v>
      </c>
      <c r="N11" s="11">
        <f>[7]Março!$J$17</f>
        <v>38.880000000000003</v>
      </c>
      <c r="O11" s="11">
        <f>[7]Março!$J$18</f>
        <v>33.119999999999997</v>
      </c>
      <c r="P11" s="11">
        <f>[7]Março!$J$19</f>
        <v>20.52</v>
      </c>
      <c r="Q11" s="11">
        <f>[7]Março!$J$20</f>
        <v>18.36</v>
      </c>
      <c r="R11" s="11">
        <f>[7]Março!$J$21</f>
        <v>44.64</v>
      </c>
      <c r="S11" s="11">
        <f>[7]Março!$J$22</f>
        <v>42.480000000000004</v>
      </c>
      <c r="T11" s="11">
        <f>[7]Março!$J$23</f>
        <v>39.6</v>
      </c>
      <c r="U11" s="11">
        <f>[7]Março!$J$24</f>
        <v>28.8</v>
      </c>
      <c r="V11" s="11">
        <f>[7]Março!$J$25</f>
        <v>28.44</v>
      </c>
      <c r="W11" s="11">
        <f>[7]Março!$J$26</f>
        <v>31.680000000000003</v>
      </c>
      <c r="X11" s="11">
        <f>[7]Março!$J$27</f>
        <v>28.44</v>
      </c>
      <c r="Y11" s="11">
        <f>[7]Março!$J$28</f>
        <v>22.68</v>
      </c>
      <c r="Z11" s="11">
        <f>[7]Março!$J$29</f>
        <v>23.400000000000002</v>
      </c>
      <c r="AA11" s="11">
        <f>[7]Março!$J$30</f>
        <v>22.32</v>
      </c>
      <c r="AB11" s="11">
        <f>[7]Março!$J$31</f>
        <v>30.240000000000002</v>
      </c>
      <c r="AC11" s="11">
        <f>[7]Março!$J$32</f>
        <v>34.92</v>
      </c>
      <c r="AD11" s="11">
        <f>[7]Março!$J$33</f>
        <v>31.319999999999997</v>
      </c>
      <c r="AE11" s="11">
        <f>[7]Março!$J$34</f>
        <v>29.880000000000003</v>
      </c>
      <c r="AF11" s="11">
        <f>[7]Março!$J$35</f>
        <v>27.720000000000002</v>
      </c>
      <c r="AG11" s="15">
        <f t="shared" ref="AG11:AG12" si="7">MAX(B11:AF11)</f>
        <v>46.440000000000005</v>
      </c>
      <c r="AH11" s="121">
        <f t="shared" ref="AH11:AH12" si="8">AVERAGE(B11:AF11)</f>
        <v>30.913548387096775</v>
      </c>
    </row>
    <row r="12" spans="1:34" x14ac:dyDescent="0.2">
      <c r="A12" s="58" t="s">
        <v>41</v>
      </c>
      <c r="B12" s="11">
        <f>[8]Março!$J$5</f>
        <v>19.079999999999998</v>
      </c>
      <c r="C12" s="11">
        <f>[8]Março!$J$6</f>
        <v>21.240000000000002</v>
      </c>
      <c r="D12" s="11">
        <f>[8]Março!$J$7</f>
        <v>20.16</v>
      </c>
      <c r="E12" s="11">
        <f>[8]Março!$J$8</f>
        <v>37.440000000000005</v>
      </c>
      <c r="F12" s="11">
        <f>[8]Março!$J$9</f>
        <v>31.319999999999997</v>
      </c>
      <c r="G12" s="11">
        <f>[8]Março!$J$10</f>
        <v>45</v>
      </c>
      <c r="H12" s="11">
        <f>[8]Março!$J$11</f>
        <v>47.519999999999996</v>
      </c>
      <c r="I12" s="11">
        <f>[8]Março!$J$12</f>
        <v>45</v>
      </c>
      <c r="J12" s="11">
        <f>[8]Março!$J$13</f>
        <v>53.28</v>
      </c>
      <c r="K12" s="11">
        <f>[8]Março!$J$14</f>
        <v>19.079999999999998</v>
      </c>
      <c r="L12" s="11">
        <f>[8]Março!$J$15</f>
        <v>29.880000000000003</v>
      </c>
      <c r="M12" s="11">
        <f>[8]Março!$J$16</f>
        <v>23.759999999999998</v>
      </c>
      <c r="N12" s="11">
        <f>[8]Março!$J$17</f>
        <v>25.56</v>
      </c>
      <c r="O12" s="11">
        <f>[8]Março!$J$18</f>
        <v>27.36</v>
      </c>
      <c r="P12" s="11">
        <f>[8]Março!$J$19</f>
        <v>26.64</v>
      </c>
      <c r="Q12" s="11">
        <f>[8]Março!$J$20</f>
        <v>28.8</v>
      </c>
      <c r="R12" s="11">
        <f>[8]Março!$J$21</f>
        <v>28.08</v>
      </c>
      <c r="S12" s="11">
        <f>[8]Março!$J$22</f>
        <v>30.240000000000002</v>
      </c>
      <c r="T12" s="11">
        <f>[8]Março!$J$23</f>
        <v>25.56</v>
      </c>
      <c r="U12" s="11">
        <f>[8]Março!$J$24</f>
        <v>45</v>
      </c>
      <c r="V12" s="11">
        <f>[8]Março!$J$25</f>
        <v>27.36</v>
      </c>
      <c r="W12" s="11">
        <f>[8]Março!$J$26</f>
        <v>15.48</v>
      </c>
      <c r="X12" s="11">
        <f>[8]Março!$J$27</f>
        <v>19.440000000000001</v>
      </c>
      <c r="Y12" s="11">
        <f>[8]Março!$J$28</f>
        <v>18</v>
      </c>
      <c r="Z12" s="11">
        <f>[8]Março!$J$29</f>
        <v>16.2</v>
      </c>
      <c r="AA12" s="11">
        <f>[8]Março!$J$30</f>
        <v>23.759999999999998</v>
      </c>
      <c r="AB12" s="11">
        <f>[8]Março!$J$31</f>
        <v>24.48</v>
      </c>
      <c r="AC12" s="11">
        <f>[8]Março!$J$32</f>
        <v>37.800000000000004</v>
      </c>
      <c r="AD12" s="11">
        <f>[8]Março!$J$33</f>
        <v>22.32</v>
      </c>
      <c r="AE12" s="11">
        <f>[8]Março!$J$34</f>
        <v>32.76</v>
      </c>
      <c r="AF12" s="11">
        <f>[8]Março!$J$35</f>
        <v>21.96</v>
      </c>
      <c r="AG12" s="15">
        <f t="shared" si="7"/>
        <v>53.28</v>
      </c>
      <c r="AH12" s="121">
        <f t="shared" si="8"/>
        <v>28.695483870967745</v>
      </c>
    </row>
    <row r="13" spans="1:34" x14ac:dyDescent="0.2">
      <c r="A13" s="58" t="s">
        <v>114</v>
      </c>
      <c r="B13" s="11" t="str">
        <f>[9]Março!$J$5</f>
        <v>*</v>
      </c>
      <c r="C13" s="11" t="str">
        <f>[9]Março!$J$6</f>
        <v>*</v>
      </c>
      <c r="D13" s="11" t="str">
        <f>[9]Março!$J$7</f>
        <v>*</v>
      </c>
      <c r="E13" s="11" t="str">
        <f>[9]Março!$J$8</f>
        <v>*</v>
      </c>
      <c r="F13" s="11" t="str">
        <f>[9]Março!$J$9</f>
        <v>*</v>
      </c>
      <c r="G13" s="11" t="str">
        <f>[9]Março!$J$10</f>
        <v>*</v>
      </c>
      <c r="H13" s="11" t="str">
        <f>[9]Março!$J$11</f>
        <v>*</v>
      </c>
      <c r="I13" s="11" t="str">
        <f>[9]Março!$J$12</f>
        <v>*</v>
      </c>
      <c r="J13" s="11" t="str">
        <f>[9]Março!$J$13</f>
        <v>*</v>
      </c>
      <c r="K13" s="11" t="str">
        <f>[9]Março!$J$14</f>
        <v>*</v>
      </c>
      <c r="L13" s="11" t="str">
        <f>[9]Março!$J$15</f>
        <v>*</v>
      </c>
      <c r="M13" s="11" t="str">
        <f>[9]Março!$J$16</f>
        <v>*</v>
      </c>
      <c r="N13" s="11" t="str">
        <f>[9]Março!$J$17</f>
        <v>*</v>
      </c>
      <c r="O13" s="11" t="str">
        <f>[9]Março!$J$18</f>
        <v>*</v>
      </c>
      <c r="P13" s="11" t="str">
        <f>[9]Março!$J$19</f>
        <v>*</v>
      </c>
      <c r="Q13" s="11" t="str">
        <f>[9]Março!$J$20</f>
        <v>*</v>
      </c>
      <c r="R13" s="11" t="str">
        <f>[9]Março!$J$21</f>
        <v>*</v>
      </c>
      <c r="S13" s="11" t="str">
        <f>[9]Março!$J$22</f>
        <v>*</v>
      </c>
      <c r="T13" s="11" t="str">
        <f>[9]Março!$J$23</f>
        <v>*</v>
      </c>
      <c r="U13" s="11" t="str">
        <f>[9]Março!$J$24</f>
        <v>*</v>
      </c>
      <c r="V13" s="11" t="str">
        <f>[9]Março!$J$25</f>
        <v>*</v>
      </c>
      <c r="W13" s="11" t="str">
        <f>[9]Março!$J$26</f>
        <v>*</v>
      </c>
      <c r="X13" s="11" t="str">
        <f>[9]Março!$J$27</f>
        <v>*</v>
      </c>
      <c r="Y13" s="11" t="str">
        <f>[9]Março!$J$28</f>
        <v>*</v>
      </c>
      <c r="Z13" s="11" t="str">
        <f>[9]Março!$J$29</f>
        <v>*</v>
      </c>
      <c r="AA13" s="11" t="str">
        <f>[9]Março!$J$30</f>
        <v>*</v>
      </c>
      <c r="AB13" s="11" t="str">
        <f>[9]Março!$J$31</f>
        <v>*</v>
      </c>
      <c r="AC13" s="11" t="str">
        <f>[9]Março!$J$32</f>
        <v>*</v>
      </c>
      <c r="AD13" s="11" t="str">
        <f>[9]Março!$J$33</f>
        <v>*</v>
      </c>
      <c r="AE13" s="11" t="str">
        <f>[9]Março!$J$34</f>
        <v>*</v>
      </c>
      <c r="AF13" s="11" t="str">
        <f>[9]Março!$J$35</f>
        <v>*</v>
      </c>
      <c r="AG13" s="15" t="s">
        <v>226</v>
      </c>
      <c r="AH13" s="111" t="s">
        <v>226</v>
      </c>
    </row>
    <row r="14" spans="1:34" x14ac:dyDescent="0.2">
      <c r="A14" s="58" t="s">
        <v>118</v>
      </c>
      <c r="B14" s="11" t="str">
        <f>[10]Março!$J$5</f>
        <v>*</v>
      </c>
      <c r="C14" s="11" t="str">
        <f>[10]Março!$J$6</f>
        <v>*</v>
      </c>
      <c r="D14" s="11" t="str">
        <f>[10]Março!$J$7</f>
        <v>*</v>
      </c>
      <c r="E14" s="11" t="str">
        <f>[10]Março!$J$8</f>
        <v>*</v>
      </c>
      <c r="F14" s="11" t="str">
        <f>[10]Março!$J$9</f>
        <v>*</v>
      </c>
      <c r="G14" s="11" t="str">
        <f>[10]Março!$J$10</f>
        <v>*</v>
      </c>
      <c r="H14" s="11" t="str">
        <f>[10]Março!$J$11</f>
        <v>*</v>
      </c>
      <c r="I14" s="11" t="str">
        <f>[10]Março!$J$12</f>
        <v>*</v>
      </c>
      <c r="J14" s="11" t="str">
        <f>[10]Março!$J$13</f>
        <v>*</v>
      </c>
      <c r="K14" s="11" t="str">
        <f>[10]Março!$J$14</f>
        <v>*</v>
      </c>
      <c r="L14" s="11" t="str">
        <f>[10]Março!$J$15</f>
        <v>*</v>
      </c>
      <c r="M14" s="11" t="str">
        <f>[10]Março!$J$16</f>
        <v>*</v>
      </c>
      <c r="N14" s="11" t="str">
        <f>[10]Março!$J$17</f>
        <v>*</v>
      </c>
      <c r="O14" s="11" t="str">
        <f>[10]Março!$J$18</f>
        <v>*</v>
      </c>
      <c r="P14" s="11" t="str">
        <f>[10]Março!$J$19</f>
        <v>*</v>
      </c>
      <c r="Q14" s="11" t="str">
        <f>[10]Março!$J$20</f>
        <v>*</v>
      </c>
      <c r="R14" s="11" t="str">
        <f>[10]Março!$J$21</f>
        <v>*</v>
      </c>
      <c r="S14" s="11" t="str">
        <f>[10]Março!$J$22</f>
        <v>*</v>
      </c>
      <c r="T14" s="11" t="str">
        <f>[10]Março!$J$23</f>
        <v>*</v>
      </c>
      <c r="U14" s="11" t="str">
        <f>[10]Março!$J$24</f>
        <v>*</v>
      </c>
      <c r="V14" s="11" t="str">
        <f>[10]Março!$J$25</f>
        <v>*</v>
      </c>
      <c r="W14" s="11" t="str">
        <f>[10]Março!$J$26</f>
        <v>*</v>
      </c>
      <c r="X14" s="11" t="str">
        <f>[10]Março!$J$27</f>
        <v>*</v>
      </c>
      <c r="Y14" s="11" t="str">
        <f>[10]Março!$J$28</f>
        <v>*</v>
      </c>
      <c r="Z14" s="11" t="str">
        <f>[10]Março!$J$29</f>
        <v>*</v>
      </c>
      <c r="AA14" s="11" t="str">
        <f>[10]Março!$J$30</f>
        <v>*</v>
      </c>
      <c r="AB14" s="11" t="str">
        <f>[10]Março!$J$31</f>
        <v>*</v>
      </c>
      <c r="AC14" s="11" t="str">
        <f>[10]Março!$J$32</f>
        <v>*</v>
      </c>
      <c r="AD14" s="11" t="str">
        <f>[10]Março!$J$33</f>
        <v>*</v>
      </c>
      <c r="AE14" s="11" t="str">
        <f>[10]Março!$J$34</f>
        <v>*</v>
      </c>
      <c r="AF14" s="11" t="str">
        <f>[10]Março!$J$35</f>
        <v>*</v>
      </c>
      <c r="AG14" s="15" t="s">
        <v>226</v>
      </c>
      <c r="AH14" s="111" t="s">
        <v>226</v>
      </c>
    </row>
    <row r="15" spans="1:34" x14ac:dyDescent="0.2">
      <c r="A15" s="58" t="s">
        <v>121</v>
      </c>
      <c r="B15" s="11">
        <f>[11]Março!$J$5</f>
        <v>21.240000000000002</v>
      </c>
      <c r="C15" s="11">
        <f>[11]Março!$J$6</f>
        <v>28.44</v>
      </c>
      <c r="D15" s="11">
        <f>[11]Março!$J$7</f>
        <v>28.44</v>
      </c>
      <c r="E15" s="11">
        <f>[11]Março!$J$8</f>
        <v>40.32</v>
      </c>
      <c r="F15" s="11">
        <f>[11]Março!$J$9</f>
        <v>58.680000000000007</v>
      </c>
      <c r="G15" s="11">
        <f>[11]Março!$J$10</f>
        <v>38.880000000000003</v>
      </c>
      <c r="H15" s="11">
        <f>[11]Março!$J$11</f>
        <v>45.72</v>
      </c>
      <c r="I15" s="11">
        <f>[11]Março!$J$12</f>
        <v>45.72</v>
      </c>
      <c r="J15" s="11">
        <f>[11]Março!$J$13</f>
        <v>43.2</v>
      </c>
      <c r="K15" s="11">
        <f>[11]Março!$J$14</f>
        <v>28.8</v>
      </c>
      <c r="L15" s="11">
        <f>[11]Março!$J$15</f>
        <v>34.56</v>
      </c>
      <c r="M15" s="11">
        <f>[11]Março!$J$16</f>
        <v>26.28</v>
      </c>
      <c r="N15" s="11">
        <f>[11]Março!$J$17</f>
        <v>42.480000000000004</v>
      </c>
      <c r="O15" s="11">
        <f>[11]Março!$J$18</f>
        <v>34.92</v>
      </c>
      <c r="P15" s="11">
        <f>[11]Março!$J$19</f>
        <v>37.440000000000005</v>
      </c>
      <c r="Q15" s="11">
        <f>[11]Março!$J$20</f>
        <v>28.08</v>
      </c>
      <c r="R15" s="11">
        <f>[11]Março!$J$21</f>
        <v>30.6</v>
      </c>
      <c r="S15" s="11">
        <f>[11]Março!$J$22</f>
        <v>41.4</v>
      </c>
      <c r="T15" s="11">
        <f>[11]Março!$J$23</f>
        <v>34.92</v>
      </c>
      <c r="U15" s="11">
        <f>[11]Março!$J$24</f>
        <v>23.400000000000002</v>
      </c>
      <c r="V15" s="11">
        <f>[11]Março!$J$25</f>
        <v>23.759999999999998</v>
      </c>
      <c r="W15" s="11">
        <f>[11]Março!$J$26</f>
        <v>34.92</v>
      </c>
      <c r="X15" s="11">
        <f>[11]Março!$J$27</f>
        <v>24.840000000000003</v>
      </c>
      <c r="Y15" s="11">
        <f>[11]Março!$J$28</f>
        <v>19.440000000000001</v>
      </c>
      <c r="Z15" s="11">
        <f>[11]Março!$J$29</f>
        <v>21.240000000000002</v>
      </c>
      <c r="AA15" s="11">
        <f>[11]Março!$J$30</f>
        <v>22.68</v>
      </c>
      <c r="AB15" s="11">
        <f>[11]Março!$J$31</f>
        <v>18.720000000000002</v>
      </c>
      <c r="AC15" s="11">
        <f>[11]Março!$J$32</f>
        <v>35.28</v>
      </c>
      <c r="AD15" s="11">
        <f>[11]Março!$J$33</f>
        <v>38.880000000000003</v>
      </c>
      <c r="AE15" s="11">
        <f>[11]Março!$J$34</f>
        <v>32.04</v>
      </c>
      <c r="AF15" s="11">
        <f>[11]Março!$J$35</f>
        <v>28.08</v>
      </c>
      <c r="AG15" s="15">
        <f t="shared" ref="AG15" si="9">MAX(B15:AF15)</f>
        <v>58.680000000000007</v>
      </c>
      <c r="AH15" s="121">
        <f t="shared" ref="AH15" si="10">AVERAGE(B15:AF15)</f>
        <v>32.690322580645166</v>
      </c>
    </row>
    <row r="16" spans="1:34" x14ac:dyDescent="0.2">
      <c r="A16" s="58" t="s">
        <v>168</v>
      </c>
      <c r="B16" s="11" t="str">
        <f>[12]Março!$J$5</f>
        <v>*</v>
      </c>
      <c r="C16" s="11" t="str">
        <f>[12]Março!$J$6</f>
        <v>*</v>
      </c>
      <c r="D16" s="11" t="str">
        <f>[12]Março!$J$7</f>
        <v>*</v>
      </c>
      <c r="E16" s="11" t="str">
        <f>[12]Março!$J$8</f>
        <v>*</v>
      </c>
      <c r="F16" s="11" t="str">
        <f>[12]Março!$J$9</f>
        <v>*</v>
      </c>
      <c r="G16" s="11" t="str">
        <f>[12]Março!$J$10</f>
        <v>*</v>
      </c>
      <c r="H16" s="11" t="str">
        <f>[12]Março!$J$11</f>
        <v>*</v>
      </c>
      <c r="I16" s="11" t="str">
        <f>[12]Março!$J$12</f>
        <v>*</v>
      </c>
      <c r="J16" s="11" t="str">
        <f>[12]Março!$J$13</f>
        <v>*</v>
      </c>
      <c r="K16" s="11" t="str">
        <f>[12]Março!$J$14</f>
        <v>*</v>
      </c>
      <c r="L16" s="11" t="str">
        <f>[12]Março!$J$15</f>
        <v>*</v>
      </c>
      <c r="M16" s="11" t="str">
        <f>[12]Março!$J$16</f>
        <v>*</v>
      </c>
      <c r="N16" s="11" t="str">
        <f>[12]Março!$J$17</f>
        <v>*</v>
      </c>
      <c r="O16" s="11" t="str">
        <f>[12]Março!$J$18</f>
        <v>*</v>
      </c>
      <c r="P16" s="11" t="str">
        <f>[12]Março!$J$19</f>
        <v>*</v>
      </c>
      <c r="Q16" s="11" t="str">
        <f>[12]Março!$J$20</f>
        <v>*</v>
      </c>
      <c r="R16" s="11" t="str">
        <f>[12]Março!$J$21</f>
        <v>*</v>
      </c>
      <c r="S16" s="11" t="str">
        <f>[12]Março!$J$22</f>
        <v>*</v>
      </c>
      <c r="T16" s="11" t="str">
        <f>[12]Março!$J$23</f>
        <v>*</v>
      </c>
      <c r="U16" s="11" t="str">
        <f>[12]Março!$J$24</f>
        <v>*</v>
      </c>
      <c r="V16" s="11" t="str">
        <f>[12]Março!$J$25</f>
        <v>*</v>
      </c>
      <c r="W16" s="11" t="str">
        <f>[12]Março!$J$26</f>
        <v>*</v>
      </c>
      <c r="X16" s="11" t="str">
        <f>[12]Março!$J$27</f>
        <v>*</v>
      </c>
      <c r="Y16" s="11" t="str">
        <f>[12]Março!$J$28</f>
        <v>*</v>
      </c>
      <c r="Z16" s="11" t="str">
        <f>[12]Março!$J$29</f>
        <v>*</v>
      </c>
      <c r="AA16" s="11" t="str">
        <f>[12]Março!$J$30</f>
        <v>*</v>
      </c>
      <c r="AB16" s="11" t="str">
        <f>[12]Março!$J$31</f>
        <v>*</v>
      </c>
      <c r="AC16" s="11" t="str">
        <f>[12]Março!$J$32</f>
        <v>*</v>
      </c>
      <c r="AD16" s="11" t="str">
        <f>[12]Março!$J$33</f>
        <v>*</v>
      </c>
      <c r="AE16" s="11" t="str">
        <f>[12]Março!$J$34</f>
        <v>*</v>
      </c>
      <c r="AF16" s="11" t="str">
        <f>[12]Março!$J$35</f>
        <v>*</v>
      </c>
      <c r="AG16" s="15" t="s">
        <v>226</v>
      </c>
      <c r="AH16" s="121" t="s">
        <v>226</v>
      </c>
    </row>
    <row r="17" spans="1:38" x14ac:dyDescent="0.2">
      <c r="A17" s="58" t="s">
        <v>2</v>
      </c>
      <c r="B17" s="11">
        <f>[13]Março!$J$5</f>
        <v>18.720000000000002</v>
      </c>
      <c r="C17" s="11">
        <f>[13]Março!$J$6</f>
        <v>33.119999999999997</v>
      </c>
      <c r="D17" s="11">
        <f>[13]Março!$J$7</f>
        <v>22.68</v>
      </c>
      <c r="E17" s="11">
        <f>[13]Março!$J$8</f>
        <v>29.16</v>
      </c>
      <c r="F17" s="11">
        <f>[13]Março!$J$9</f>
        <v>46.800000000000004</v>
      </c>
      <c r="G17" s="11">
        <f>[13]Março!$J$10</f>
        <v>58.680000000000007</v>
      </c>
      <c r="H17" s="11">
        <f>[13]Março!$J$11</f>
        <v>36</v>
      </c>
      <c r="I17" s="11">
        <f>[13]Março!$J$12</f>
        <v>35.64</v>
      </c>
      <c r="J17" s="11">
        <f>[13]Março!$J$13</f>
        <v>34.56</v>
      </c>
      <c r="K17" s="11">
        <f>[13]Março!$J$14</f>
        <v>36</v>
      </c>
      <c r="L17" s="11">
        <f>[13]Março!$J$15</f>
        <v>46.080000000000005</v>
      </c>
      <c r="M17" s="11">
        <f>[13]Março!$J$16</f>
        <v>46.080000000000005</v>
      </c>
      <c r="N17" s="11">
        <f>[13]Março!$J$17</f>
        <v>30.96</v>
      </c>
      <c r="O17" s="11">
        <f>[13]Março!$J$18</f>
        <v>32.76</v>
      </c>
      <c r="P17" s="11">
        <f>[13]Março!$J$19</f>
        <v>34.92</v>
      </c>
      <c r="Q17" s="11">
        <f>[13]Março!$J$20</f>
        <v>19.8</v>
      </c>
      <c r="R17" s="11">
        <f>[13]Março!$J$21</f>
        <v>37.440000000000005</v>
      </c>
      <c r="S17" s="11">
        <f>[13]Março!$J$22</f>
        <v>47.88</v>
      </c>
      <c r="T17" s="11">
        <f>[13]Março!$J$23</f>
        <v>29.52</v>
      </c>
      <c r="U17" s="11">
        <f>[13]Março!$J$24</f>
        <v>60.839999999999996</v>
      </c>
      <c r="V17" s="11">
        <f>[13]Março!$J$25</f>
        <v>27</v>
      </c>
      <c r="W17" s="11">
        <f>[13]Março!$J$26</f>
        <v>24.48</v>
      </c>
      <c r="X17" s="11">
        <f>[13]Março!$J$27</f>
        <v>25.2</v>
      </c>
      <c r="Y17" s="11">
        <f>[13]Março!$J$28</f>
        <v>40.32</v>
      </c>
      <c r="Z17" s="11">
        <f>[13]Março!$J$29</f>
        <v>30.6</v>
      </c>
      <c r="AA17" s="11">
        <f>[13]Março!$J$30</f>
        <v>31.319999999999997</v>
      </c>
      <c r="AB17" s="11">
        <f>[13]Março!$J$31</f>
        <v>32.4</v>
      </c>
      <c r="AC17" s="11">
        <f>[13]Março!$J$32</f>
        <v>32.04</v>
      </c>
      <c r="AD17" s="11">
        <f>[13]Março!$J$33</f>
        <v>37.080000000000005</v>
      </c>
      <c r="AE17" s="11">
        <f>[13]Março!$J$34</f>
        <v>40.680000000000007</v>
      </c>
      <c r="AF17" s="11">
        <f>[13]Março!$J$35</f>
        <v>35.64</v>
      </c>
      <c r="AG17" s="15">
        <f t="shared" ref="AG17:AG23" si="11">MAX(B17:AF17)</f>
        <v>60.839999999999996</v>
      </c>
      <c r="AH17" s="121">
        <f t="shared" ref="AH17:AH23" si="12">AVERAGE(B17:AF17)</f>
        <v>35.303225806451621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[14]Março!$J$5</f>
        <v>38.159999999999997</v>
      </c>
      <c r="C18" s="11">
        <f>[14]Março!$J$6</f>
        <v>30.96</v>
      </c>
      <c r="D18" s="11">
        <f>[14]Março!$J$7</f>
        <v>37.080000000000005</v>
      </c>
      <c r="E18" s="11">
        <f>[14]Março!$J$8</f>
        <v>32.76</v>
      </c>
      <c r="F18" s="11">
        <f>[14]Março!$J$9</f>
        <v>25.92</v>
      </c>
      <c r="G18" s="11">
        <f>[14]Março!$J$10</f>
        <v>24.48</v>
      </c>
      <c r="H18" s="11">
        <f>[14]Março!$J$11</f>
        <v>28.44</v>
      </c>
      <c r="I18" s="11">
        <f>[14]Março!$J$12</f>
        <v>36</v>
      </c>
      <c r="J18" s="11">
        <f>[14]Março!$J$13</f>
        <v>56.519999999999996</v>
      </c>
      <c r="K18" s="11">
        <f>[14]Março!$J$14</f>
        <v>20.52</v>
      </c>
      <c r="L18" s="11">
        <f>[14]Março!$J$15</f>
        <v>26.64</v>
      </c>
      <c r="M18" s="11">
        <f>[14]Março!$J$16</f>
        <v>44.28</v>
      </c>
      <c r="N18" s="11">
        <f>[14]Março!$J$17</f>
        <v>42.12</v>
      </c>
      <c r="O18" s="11">
        <f>[14]Março!$J$18</f>
        <v>24.840000000000003</v>
      </c>
      <c r="P18" s="11">
        <f>[14]Março!$J$19</f>
        <v>49.32</v>
      </c>
      <c r="Q18" s="11">
        <f>[14]Março!$J$20</f>
        <v>23.400000000000002</v>
      </c>
      <c r="R18" s="11">
        <f>[14]Março!$J$21</f>
        <v>33.119999999999997</v>
      </c>
      <c r="S18" s="11">
        <f>[14]Março!$J$22</f>
        <v>50.4</v>
      </c>
      <c r="T18" s="11">
        <f>[14]Março!$J$23</f>
        <v>19.8</v>
      </c>
      <c r="U18" s="11">
        <f>[14]Março!$J$24</f>
        <v>50.04</v>
      </c>
      <c r="V18" s="11">
        <f>[14]Março!$J$25</f>
        <v>24.840000000000003</v>
      </c>
      <c r="W18" s="11">
        <f>[14]Março!$J$26</f>
        <v>19.079999999999998</v>
      </c>
      <c r="X18" s="11">
        <f>[14]Março!$J$27</f>
        <v>29.16</v>
      </c>
      <c r="Y18" s="11">
        <f>[14]Março!$J$28</f>
        <v>20.88</v>
      </c>
      <c r="Z18" s="11">
        <f>[14]Março!$J$29</f>
        <v>22.68</v>
      </c>
      <c r="AA18" s="11">
        <f>[14]Março!$J$30</f>
        <v>27.720000000000002</v>
      </c>
      <c r="AB18" s="11">
        <f>[14]Março!$J$31</f>
        <v>26.28</v>
      </c>
      <c r="AC18" s="11">
        <f>[14]Março!$J$32</f>
        <v>28.08</v>
      </c>
      <c r="AD18" s="11">
        <f>[14]Março!$J$33</f>
        <v>25.92</v>
      </c>
      <c r="AE18" s="11">
        <f>[14]Março!$J$34</f>
        <v>22.68</v>
      </c>
      <c r="AF18" s="11">
        <f>[14]Março!$J$35</f>
        <v>20.16</v>
      </c>
      <c r="AG18" s="15">
        <f>MAX(B18:AF18)</f>
        <v>56.519999999999996</v>
      </c>
      <c r="AH18" s="121">
        <f>AVERAGE(B18:AF18)</f>
        <v>31.04129032258064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[15]Março!$J$5</f>
        <v>42.84</v>
      </c>
      <c r="C19" s="11">
        <f>[15]Março!$J$6</f>
        <v>42.12</v>
      </c>
      <c r="D19" s="11">
        <f>[15]Março!$J$7</f>
        <v>32.4</v>
      </c>
      <c r="E19" s="11">
        <f>[15]Março!$J$8</f>
        <v>37.080000000000005</v>
      </c>
      <c r="F19" s="11">
        <f>[15]Março!$J$9</f>
        <v>41.4</v>
      </c>
      <c r="G19" s="11">
        <f>[15]Março!$J$10</f>
        <v>38.159999999999997</v>
      </c>
      <c r="H19" s="11">
        <f>[15]Março!$J$11</f>
        <v>35.28</v>
      </c>
      <c r="I19" s="11">
        <f>[15]Março!$J$12</f>
        <v>30.96</v>
      </c>
      <c r="J19" s="11">
        <f>[15]Março!$J$13</f>
        <v>44.64</v>
      </c>
      <c r="K19" s="11">
        <f>[15]Março!$J$14</f>
        <v>24.840000000000003</v>
      </c>
      <c r="L19" s="11">
        <f>[15]Março!$J$15</f>
        <v>29.52</v>
      </c>
      <c r="M19" s="11">
        <f>[15]Março!$J$16</f>
        <v>37.440000000000005</v>
      </c>
      <c r="N19" s="11">
        <f>[15]Março!$J$17</f>
        <v>42.12</v>
      </c>
      <c r="O19" s="11">
        <f>[15]Março!$J$18</f>
        <v>42.84</v>
      </c>
      <c r="P19" s="11">
        <f>[15]Março!$J$19</f>
        <v>52.56</v>
      </c>
      <c r="Q19" s="11">
        <f>[15]Março!$J$20</f>
        <v>32.4</v>
      </c>
      <c r="R19" s="11">
        <f>[15]Março!$J$21</f>
        <v>29.16</v>
      </c>
      <c r="S19" s="11">
        <f>[15]Março!$J$22</f>
        <v>41.76</v>
      </c>
      <c r="T19" s="11">
        <f>[15]Março!$J$23</f>
        <v>23.759999999999998</v>
      </c>
      <c r="U19" s="11">
        <f>[15]Março!$J$24</f>
        <v>66.239999999999995</v>
      </c>
      <c r="V19" s="11">
        <f>[15]Março!$J$25</f>
        <v>27.720000000000002</v>
      </c>
      <c r="W19" s="11">
        <f>[15]Março!$J$26</f>
        <v>21.240000000000002</v>
      </c>
      <c r="X19" s="11">
        <f>[15]Março!$J$27</f>
        <v>29.16</v>
      </c>
      <c r="Y19" s="11">
        <f>[15]Março!$J$28</f>
        <v>27.36</v>
      </c>
      <c r="Z19" s="11">
        <f>[15]Março!$J$29</f>
        <v>30.240000000000002</v>
      </c>
      <c r="AA19" s="11">
        <f>[15]Março!$J$30</f>
        <v>33.119999999999997</v>
      </c>
      <c r="AB19" s="11">
        <f>[15]Março!$J$31</f>
        <v>34.92</v>
      </c>
      <c r="AC19" s="11">
        <f>[15]Março!$J$32</f>
        <v>35.28</v>
      </c>
      <c r="AD19" s="11">
        <f>[15]Março!$J$33</f>
        <v>36</v>
      </c>
      <c r="AE19" s="11">
        <f>[15]Março!$J$34</f>
        <v>28.8</v>
      </c>
      <c r="AF19" s="11">
        <f>[15]Março!$J$35</f>
        <v>24.12</v>
      </c>
      <c r="AG19" s="15">
        <f t="shared" si="11"/>
        <v>66.239999999999995</v>
      </c>
      <c r="AH19" s="121">
        <f t="shared" si="12"/>
        <v>35.338064516129023</v>
      </c>
    </row>
    <row r="20" spans="1:38" x14ac:dyDescent="0.2">
      <c r="A20" s="58" t="s">
        <v>5</v>
      </c>
      <c r="B20" s="11">
        <f>[16]Março!$J$5</f>
        <v>19.079999999999998</v>
      </c>
      <c r="C20" s="11">
        <f>[16]Março!$J$6</f>
        <v>40.32</v>
      </c>
      <c r="D20" s="11">
        <f>[16]Março!$J$7</f>
        <v>16.2</v>
      </c>
      <c r="E20" s="11">
        <f>[16]Março!$J$8</f>
        <v>42.480000000000004</v>
      </c>
      <c r="F20" s="11">
        <f>[16]Março!$J$9</f>
        <v>24.840000000000003</v>
      </c>
      <c r="G20" s="11">
        <f>[16]Março!$J$10</f>
        <v>24.48</v>
      </c>
      <c r="H20" s="11">
        <f>[16]Março!$J$11</f>
        <v>37.440000000000005</v>
      </c>
      <c r="I20" s="11">
        <f>[16]Março!$J$12</f>
        <v>45.72</v>
      </c>
      <c r="J20" s="11">
        <f>[16]Março!$J$13</f>
        <v>41.04</v>
      </c>
      <c r="K20" s="11">
        <f>[16]Março!$J$14</f>
        <v>31.319999999999997</v>
      </c>
      <c r="L20" s="11">
        <f>[16]Março!$J$15</f>
        <v>29.16</v>
      </c>
      <c r="M20" s="11">
        <f>[16]Março!$J$16</f>
        <v>41.4</v>
      </c>
      <c r="N20" s="11">
        <f>[16]Março!$J$17</f>
        <v>46.800000000000004</v>
      </c>
      <c r="O20" s="11">
        <f>[16]Março!$J$18</f>
        <v>27.36</v>
      </c>
      <c r="P20" s="11">
        <f>[16]Março!$J$19</f>
        <v>98.495999999999995</v>
      </c>
      <c r="Q20" s="11">
        <f>[16]Março!$J$20</f>
        <v>34.56</v>
      </c>
      <c r="R20" s="11">
        <f>[16]Março!$J$21</f>
        <v>23.040000000000003</v>
      </c>
      <c r="S20" s="11">
        <f>[16]Março!$J$22</f>
        <v>26.64</v>
      </c>
      <c r="T20" s="11">
        <f>[16]Março!$J$23</f>
        <v>26.28</v>
      </c>
      <c r="U20" s="11">
        <f>[16]Março!$J$24</f>
        <v>51.12</v>
      </c>
      <c r="V20" s="11">
        <f>[16]Março!$J$25</f>
        <v>33.840000000000003</v>
      </c>
      <c r="W20" s="11">
        <f>[16]Março!$J$26</f>
        <v>28.08</v>
      </c>
      <c r="X20" s="11">
        <f>[16]Março!$J$27</f>
        <v>21.6</v>
      </c>
      <c r="Y20" s="11">
        <f>[16]Março!$J$28</f>
        <v>19.8</v>
      </c>
      <c r="Z20" s="11">
        <f>[16]Março!$J$29</f>
        <v>19.079999999999998</v>
      </c>
      <c r="AA20" s="11">
        <f>[16]Março!$J$30</f>
        <v>29.52</v>
      </c>
      <c r="AB20" s="11">
        <f>[16]Março!$J$31</f>
        <v>28.8</v>
      </c>
      <c r="AC20" s="11">
        <f>[16]Março!$J$32</f>
        <v>37.800000000000004</v>
      </c>
      <c r="AD20" s="11">
        <f>[16]Março!$J$33</f>
        <v>34.56</v>
      </c>
      <c r="AE20" s="11">
        <f>[16]Março!$J$34</f>
        <v>29.16</v>
      </c>
      <c r="AF20" s="11">
        <f>[16]Março!$J$35</f>
        <v>26.64</v>
      </c>
      <c r="AG20" s="15">
        <f t="shared" si="11"/>
        <v>98.495999999999995</v>
      </c>
      <c r="AH20" s="121">
        <f t="shared" si="12"/>
        <v>33.440516129032254</v>
      </c>
      <c r="AI20" s="12" t="s">
        <v>47</v>
      </c>
    </row>
    <row r="21" spans="1:38" x14ac:dyDescent="0.2">
      <c r="A21" s="58" t="s">
        <v>43</v>
      </c>
      <c r="B21" s="11">
        <f>[17]Março!$J$5</f>
        <v>42.84</v>
      </c>
      <c r="C21" s="11">
        <f>[17]Março!$J$6</f>
        <v>41.4</v>
      </c>
      <c r="D21" s="11">
        <f>[17]Março!$J$7</f>
        <v>45</v>
      </c>
      <c r="E21" s="11">
        <f>[17]Março!$J$8</f>
        <v>39.6</v>
      </c>
      <c r="F21" s="11">
        <f>[17]Março!$J$9</f>
        <v>46.080000000000005</v>
      </c>
      <c r="G21" s="11">
        <f>[17]Março!$J$10</f>
        <v>45</v>
      </c>
      <c r="H21" s="11">
        <f>[17]Março!$J$11</f>
        <v>53.28</v>
      </c>
      <c r="I21" s="11">
        <f>[17]Março!$J$12</f>
        <v>34.200000000000003</v>
      </c>
      <c r="J21" s="11">
        <f>[17]Março!$J$13</f>
        <v>32.4</v>
      </c>
      <c r="K21" s="11">
        <f>[17]Março!$J$14</f>
        <v>26.28</v>
      </c>
      <c r="L21" s="11">
        <f>[17]Março!$J$15</f>
        <v>44.28</v>
      </c>
      <c r="M21" s="11">
        <f>[17]Março!$J$16</f>
        <v>51.480000000000004</v>
      </c>
      <c r="N21" s="11">
        <f>[17]Março!$J$17</f>
        <v>44.28</v>
      </c>
      <c r="O21" s="11">
        <f>[17]Março!$J$18</f>
        <v>41.76</v>
      </c>
      <c r="P21" s="11">
        <f>[17]Março!$J$19</f>
        <v>45.72</v>
      </c>
      <c r="Q21" s="11">
        <f>[17]Março!$J$20</f>
        <v>32.4</v>
      </c>
      <c r="R21" s="11">
        <f>[17]Março!$J$21</f>
        <v>30.240000000000002</v>
      </c>
      <c r="S21" s="11">
        <f>[17]Março!$J$22</f>
        <v>41.76</v>
      </c>
      <c r="T21" s="11">
        <f>[17]Março!$J$23</f>
        <v>30.6</v>
      </c>
      <c r="U21" s="11">
        <f>[17]Março!$J$24</f>
        <v>53.64</v>
      </c>
      <c r="V21" s="11">
        <f>[17]Março!$J$25</f>
        <v>22.68</v>
      </c>
      <c r="W21" s="11">
        <f>[17]Março!$J$26</f>
        <v>21.96</v>
      </c>
      <c r="X21" s="11">
        <f>[17]Março!$J$27</f>
        <v>33.840000000000003</v>
      </c>
      <c r="Y21" s="11">
        <f>[17]Março!$J$28</f>
        <v>43.56</v>
      </c>
      <c r="Z21" s="11">
        <f>[17]Março!$J$29</f>
        <v>32.76</v>
      </c>
      <c r="AA21" s="11">
        <f>[17]Março!$J$30</f>
        <v>32.76</v>
      </c>
      <c r="AB21" s="11">
        <f>[17]Março!$J$31</f>
        <v>55.440000000000005</v>
      </c>
      <c r="AC21" s="11">
        <f>[17]Março!$J$32</f>
        <v>33.840000000000003</v>
      </c>
      <c r="AD21" s="11">
        <f>[17]Março!$J$33</f>
        <v>35.28</v>
      </c>
      <c r="AE21" s="11">
        <f>[17]Março!$J$34</f>
        <v>27</v>
      </c>
      <c r="AF21" s="11">
        <f>[17]Março!$J$35</f>
        <v>27</v>
      </c>
      <c r="AG21" s="15">
        <f>MAX(B21:AF21)</f>
        <v>55.440000000000005</v>
      </c>
      <c r="AH21" s="121">
        <f>AVERAGE(B21:AF21)</f>
        <v>38.334193548387091</v>
      </c>
    </row>
    <row r="22" spans="1:38" x14ac:dyDescent="0.2">
      <c r="A22" s="58" t="s">
        <v>6</v>
      </c>
      <c r="B22" s="11">
        <f>[18]Março!$J$5</f>
        <v>46.800000000000004</v>
      </c>
      <c r="C22" s="11">
        <f>[18]Março!$J$6</f>
        <v>37.080000000000005</v>
      </c>
      <c r="D22" s="11">
        <f>[18]Março!$J$7</f>
        <v>19.079999999999998</v>
      </c>
      <c r="E22" s="11">
        <f>[18]Março!$J$8</f>
        <v>36.36</v>
      </c>
      <c r="F22" s="11">
        <f>[18]Março!$J$9</f>
        <v>26.28</v>
      </c>
      <c r="G22" s="11">
        <f>[18]Março!$J$10</f>
        <v>25.56</v>
      </c>
      <c r="H22" s="11">
        <f>[18]Março!$J$11</f>
        <v>40.680000000000007</v>
      </c>
      <c r="I22" s="11">
        <f>[18]Março!$J$12</f>
        <v>36.36</v>
      </c>
      <c r="J22" s="11">
        <f>[18]Março!$J$13</f>
        <v>44.64</v>
      </c>
      <c r="K22" s="11">
        <f>[18]Março!$J$14</f>
        <v>20.16</v>
      </c>
      <c r="L22" s="11">
        <f>[18]Março!$J$15</f>
        <v>18.720000000000002</v>
      </c>
      <c r="M22" s="11">
        <f>[18]Março!$J$16</f>
        <v>38.880000000000003</v>
      </c>
      <c r="N22" s="11">
        <f>[18]Março!$J$17</f>
        <v>36</v>
      </c>
      <c r="O22" s="11">
        <f>[18]Março!$J$18</f>
        <v>38.159999999999997</v>
      </c>
      <c r="P22" s="11">
        <f>[18]Março!$J$19</f>
        <v>33.840000000000003</v>
      </c>
      <c r="Q22" s="11">
        <f>[18]Março!$J$20</f>
        <v>15.840000000000002</v>
      </c>
      <c r="R22" s="11">
        <f>[18]Março!$J$21</f>
        <v>28.08</v>
      </c>
      <c r="S22" s="11">
        <f>[18]Março!$J$22</f>
        <v>36</v>
      </c>
      <c r="T22" s="11">
        <f>[18]Março!$J$23</f>
        <v>23.759999999999998</v>
      </c>
      <c r="U22" s="11">
        <f>[18]Março!$J$24</f>
        <v>74.160000000000011</v>
      </c>
      <c r="V22" s="11">
        <f>[18]Março!$J$25</f>
        <v>18.720000000000002</v>
      </c>
      <c r="W22" s="11">
        <f>[18]Março!$J$26</f>
        <v>21.240000000000002</v>
      </c>
      <c r="X22" s="11">
        <f>[18]Março!$J$27</f>
        <v>22.32</v>
      </c>
      <c r="Y22" s="11">
        <f>[18]Março!$J$28</f>
        <v>24.48</v>
      </c>
      <c r="Z22" s="11">
        <f>[18]Março!$J$29</f>
        <v>18</v>
      </c>
      <c r="AA22" s="11">
        <f>[18]Março!$J$30</f>
        <v>32.4</v>
      </c>
      <c r="AB22" s="11">
        <f>[18]Março!$J$31</f>
        <v>30.240000000000002</v>
      </c>
      <c r="AC22" s="11">
        <f>[18]Março!$J$32</f>
        <v>52.2</v>
      </c>
      <c r="AD22" s="11">
        <f>[18]Março!$J$33</f>
        <v>28.8</v>
      </c>
      <c r="AE22" s="11">
        <f>[18]Março!$J$34</f>
        <v>19.440000000000001</v>
      </c>
      <c r="AF22" s="11">
        <f>[18]Março!$J$35</f>
        <v>28.08</v>
      </c>
      <c r="AG22" s="15">
        <f t="shared" si="11"/>
        <v>74.160000000000011</v>
      </c>
      <c r="AH22" s="121">
        <f t="shared" si="12"/>
        <v>31.366451612903234</v>
      </c>
    </row>
    <row r="23" spans="1:38" x14ac:dyDescent="0.2">
      <c r="A23" s="58" t="s">
        <v>7</v>
      </c>
      <c r="B23" s="11">
        <f>[19]Março!$J$5</f>
        <v>21.96</v>
      </c>
      <c r="C23" s="11">
        <f>[19]Março!$J$6</f>
        <v>25.2</v>
      </c>
      <c r="D23" s="11">
        <f>[19]Março!$J$7</f>
        <v>23.400000000000002</v>
      </c>
      <c r="E23" s="11">
        <f>[19]Março!$J$8</f>
        <v>36.36</v>
      </c>
      <c r="F23" s="11">
        <f>[19]Março!$J$9</f>
        <v>48.96</v>
      </c>
      <c r="G23" s="11">
        <f>[19]Março!$J$10</f>
        <v>54</v>
      </c>
      <c r="H23" s="11">
        <f>[19]Março!$J$11</f>
        <v>46.440000000000005</v>
      </c>
      <c r="I23" s="11">
        <f>[19]Março!$J$12</f>
        <v>46.800000000000004</v>
      </c>
      <c r="J23" s="11">
        <f>[19]Março!$J$13</f>
        <v>27</v>
      </c>
      <c r="K23" s="11">
        <f>[19]Março!$J$14</f>
        <v>42.12</v>
      </c>
      <c r="L23" s="11">
        <f>[19]Março!$J$15</f>
        <v>25.2</v>
      </c>
      <c r="M23" s="11">
        <f>[19]Março!$J$16</f>
        <v>27.36</v>
      </c>
      <c r="N23" s="11">
        <f>[19]Março!$J$17</f>
        <v>33.480000000000004</v>
      </c>
      <c r="O23" s="11">
        <f>[19]Março!$J$18</f>
        <v>28.8</v>
      </c>
      <c r="P23" s="11">
        <f>[19]Março!$J$19</f>
        <v>32.76</v>
      </c>
      <c r="Q23" s="11">
        <f>[19]Março!$J$20</f>
        <v>19.440000000000001</v>
      </c>
      <c r="R23" s="11">
        <f>[19]Março!$J$21</f>
        <v>26.64</v>
      </c>
      <c r="S23" s="11">
        <f>[19]Março!$J$22</f>
        <v>31.319999999999997</v>
      </c>
      <c r="T23" s="11">
        <f>[19]Março!$J$23</f>
        <v>31.680000000000003</v>
      </c>
      <c r="U23" s="11">
        <f>[19]Março!$J$24</f>
        <v>39.6</v>
      </c>
      <c r="V23" s="11">
        <f>[19]Março!$J$25</f>
        <v>27.36</v>
      </c>
      <c r="W23" s="11">
        <f>[19]Março!$J$26</f>
        <v>29.16</v>
      </c>
      <c r="X23" s="11">
        <f>[19]Março!$J$27</f>
        <v>22.68</v>
      </c>
      <c r="Y23" s="11">
        <f>[19]Março!$J$28</f>
        <v>24.840000000000003</v>
      </c>
      <c r="Z23" s="11">
        <f>[19]Março!$J$29</f>
        <v>21.96</v>
      </c>
      <c r="AA23" s="11">
        <f>[19]Março!$J$30</f>
        <v>23.759999999999998</v>
      </c>
      <c r="AB23" s="11">
        <f>[19]Março!$J$31</f>
        <v>25.92</v>
      </c>
      <c r="AC23" s="11">
        <f>[19]Março!$J$32</f>
        <v>29.52</v>
      </c>
      <c r="AD23" s="11">
        <f>[19]Março!$J$33</f>
        <v>34.56</v>
      </c>
      <c r="AE23" s="11">
        <f>[19]Março!$J$34</f>
        <v>30.240000000000002</v>
      </c>
      <c r="AF23" s="11">
        <f>[19]Março!$J$35</f>
        <v>25.56</v>
      </c>
      <c r="AG23" s="15">
        <f t="shared" si="11"/>
        <v>54</v>
      </c>
      <c r="AH23" s="121">
        <f t="shared" si="12"/>
        <v>31.099354838709676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[20]Março!$J$5</f>
        <v>*</v>
      </c>
      <c r="C24" s="11" t="str">
        <f>[20]Março!$J$6</f>
        <v>*</v>
      </c>
      <c r="D24" s="11" t="str">
        <f>[20]Março!$J$7</f>
        <v>*</v>
      </c>
      <c r="E24" s="11" t="str">
        <f>[20]Março!$J$8</f>
        <v>*</v>
      </c>
      <c r="F24" s="11" t="str">
        <f>[20]Março!$J$9</f>
        <v>*</v>
      </c>
      <c r="G24" s="11" t="str">
        <f>[20]Março!$J$10</f>
        <v>*</v>
      </c>
      <c r="H24" s="11" t="str">
        <f>[20]Março!$J$11</f>
        <v>*</v>
      </c>
      <c r="I24" s="11" t="str">
        <f>[20]Março!$J$12</f>
        <v>*</v>
      </c>
      <c r="J24" s="11" t="str">
        <f>[20]Março!$J$13</f>
        <v>*</v>
      </c>
      <c r="K24" s="11" t="str">
        <f>[20]Março!$J$14</f>
        <v>*</v>
      </c>
      <c r="L24" s="11" t="str">
        <f>[20]Março!$J$15</f>
        <v>*</v>
      </c>
      <c r="M24" s="11" t="str">
        <f>[20]Março!$J$16</f>
        <v>*</v>
      </c>
      <c r="N24" s="11" t="str">
        <f>[20]Março!$J$17</f>
        <v>*</v>
      </c>
      <c r="O24" s="11" t="str">
        <f>[20]Março!$J$18</f>
        <v>*</v>
      </c>
      <c r="P24" s="11" t="str">
        <f>[20]Março!$J$19</f>
        <v>*</v>
      </c>
      <c r="Q24" s="11" t="str">
        <f>[20]Março!$J$20</f>
        <v>*</v>
      </c>
      <c r="R24" s="11" t="str">
        <f>[20]Março!$J$21</f>
        <v>*</v>
      </c>
      <c r="S24" s="11" t="str">
        <f>[20]Março!$J$22</f>
        <v>*</v>
      </c>
      <c r="T24" s="11" t="str">
        <f>[20]Março!$J$23</f>
        <v>*</v>
      </c>
      <c r="U24" s="11" t="str">
        <f>[20]Março!$J$24</f>
        <v>*</v>
      </c>
      <c r="V24" s="11" t="str">
        <f>[20]Março!$J$25</f>
        <v>*</v>
      </c>
      <c r="W24" s="11" t="str">
        <f>[20]Março!$J$26</f>
        <v>*</v>
      </c>
      <c r="X24" s="11" t="str">
        <f>[20]Março!$J$27</f>
        <v>*</v>
      </c>
      <c r="Y24" s="11" t="str">
        <f>[20]Março!$J$28</f>
        <v>*</v>
      </c>
      <c r="Z24" s="11" t="str">
        <f>[20]Março!$J$29</f>
        <v>*</v>
      </c>
      <c r="AA24" s="11" t="str">
        <f>[20]Março!$J$30</f>
        <v>*</v>
      </c>
      <c r="AB24" s="11" t="str">
        <f>[20]Março!$J$31</f>
        <v>*</v>
      </c>
      <c r="AC24" s="11" t="str">
        <f>[20]Março!$J$32</f>
        <v>*</v>
      </c>
      <c r="AD24" s="11" t="str">
        <f>[20]Março!$J$33</f>
        <v>*</v>
      </c>
      <c r="AE24" s="11" t="str">
        <f>[20]Março!$J$34</f>
        <v>*</v>
      </c>
      <c r="AF24" s="11" t="str">
        <f>[20]Março!$J$35</f>
        <v>*</v>
      </c>
      <c r="AG24" s="15" t="s">
        <v>226</v>
      </c>
      <c r="AH24" s="111" t="s">
        <v>226</v>
      </c>
      <c r="AL24" t="s">
        <v>47</v>
      </c>
    </row>
    <row r="25" spans="1:38" x14ac:dyDescent="0.2">
      <c r="A25" s="58" t="s">
        <v>170</v>
      </c>
      <c r="B25" s="11">
        <f>[21]Março!$J$5</f>
        <v>23.040000000000003</v>
      </c>
      <c r="C25" s="11">
        <f>[21]Março!$J$6</f>
        <v>24.48</v>
      </c>
      <c r="D25" s="11">
        <f>[21]Março!$J$7</f>
        <v>31.680000000000003</v>
      </c>
      <c r="E25" s="11">
        <f>[21]Março!$J$8</f>
        <v>47.88</v>
      </c>
      <c r="F25" s="11">
        <f>[21]Março!$J$9</f>
        <v>38.519999999999996</v>
      </c>
      <c r="G25" s="11">
        <f>[21]Março!$J$10</f>
        <v>48.6</v>
      </c>
      <c r="H25" s="11">
        <f>[21]Março!$J$11</f>
        <v>41.04</v>
      </c>
      <c r="I25" s="11">
        <f>[21]Março!$J$12</f>
        <v>74.52</v>
      </c>
      <c r="J25" s="11">
        <f>[21]Março!$J$13</f>
        <v>73.8</v>
      </c>
      <c r="K25" s="11">
        <f>[21]Março!$J$14</f>
        <v>25.2</v>
      </c>
      <c r="L25" s="11">
        <f>[21]Março!$J$15</f>
        <v>40.32</v>
      </c>
      <c r="M25" s="11">
        <f>[21]Março!$J$16</f>
        <v>39.24</v>
      </c>
      <c r="N25" s="11">
        <f>[21]Março!$J$17</f>
        <v>41.04</v>
      </c>
      <c r="O25" s="11">
        <f>[21]Março!$J$18</f>
        <v>27.720000000000002</v>
      </c>
      <c r="P25" s="11">
        <f>[21]Março!$J$19</f>
        <v>23.400000000000002</v>
      </c>
      <c r="Q25" s="11">
        <f>[21]Março!$J$20</f>
        <v>28.8</v>
      </c>
      <c r="R25" s="11">
        <f>[21]Março!$J$21</f>
        <v>37.800000000000004</v>
      </c>
      <c r="S25" s="11">
        <f>[21]Março!$J$22</f>
        <v>42.84</v>
      </c>
      <c r="T25" s="11">
        <f>[21]Março!$J$23</f>
        <v>20.16</v>
      </c>
      <c r="U25" s="11">
        <f>[21]Março!$J$24</f>
        <v>38.159999999999997</v>
      </c>
      <c r="V25" s="11">
        <f>[21]Março!$J$25</f>
        <v>24.12</v>
      </c>
      <c r="W25" s="11">
        <f>[21]Março!$J$26</f>
        <v>35.64</v>
      </c>
      <c r="X25" s="11">
        <f>[21]Março!$J$27</f>
        <v>31.680000000000003</v>
      </c>
      <c r="Y25" s="11">
        <f>[21]Março!$J$28</f>
        <v>20.52</v>
      </c>
      <c r="Z25" s="11">
        <f>[21]Março!$J$29</f>
        <v>23.040000000000003</v>
      </c>
      <c r="AA25" s="11">
        <f>[21]Março!$J$30</f>
        <v>25.56</v>
      </c>
      <c r="AB25" s="11">
        <f>[21]Março!$J$31</f>
        <v>28.8</v>
      </c>
      <c r="AC25" s="11">
        <f>[21]Março!$J$32</f>
        <v>34.56</v>
      </c>
      <c r="AD25" s="11">
        <f>[21]Março!$J$33</f>
        <v>42.12</v>
      </c>
      <c r="AE25" s="11">
        <f>[21]Março!$J$34</f>
        <v>41.04</v>
      </c>
      <c r="AF25" s="11">
        <f>[21]Março!$J$35</f>
        <v>30.240000000000002</v>
      </c>
      <c r="AG25" s="15">
        <f t="shared" ref="AG25:AG26" si="13">MAX(B25:AF25)</f>
        <v>74.52</v>
      </c>
      <c r="AH25" s="121">
        <f t="shared" ref="AH25:AH26" si="14">AVERAGE(B25:AF25)</f>
        <v>35.663225806451599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[22]Março!$J$5</f>
        <v>24.840000000000003</v>
      </c>
      <c r="C26" s="11">
        <f>[22]Março!$J$6</f>
        <v>33.840000000000003</v>
      </c>
      <c r="D26" s="11">
        <f>[22]Março!$J$7</f>
        <v>25.56</v>
      </c>
      <c r="E26" s="11">
        <f>[22]Março!$J$8</f>
        <v>31.680000000000003</v>
      </c>
      <c r="F26" s="11">
        <f>[22]Março!$J$9</f>
        <v>45.72</v>
      </c>
      <c r="G26" s="11">
        <f>[22]Março!$J$10</f>
        <v>48.96</v>
      </c>
      <c r="H26" s="11">
        <f>[22]Março!$J$11</f>
        <v>55.080000000000005</v>
      </c>
      <c r="I26" s="11">
        <f>[22]Março!$J$12</f>
        <v>45.36</v>
      </c>
      <c r="J26" s="11">
        <f>[22]Março!$J$13</f>
        <v>28.08</v>
      </c>
      <c r="K26" s="11">
        <f>[22]Março!$J$14</f>
        <v>38.880000000000003</v>
      </c>
      <c r="L26" s="11">
        <f>[22]Março!$J$15</f>
        <v>32.04</v>
      </c>
      <c r="M26" s="11">
        <f>[22]Março!$J$16</f>
        <v>52.56</v>
      </c>
      <c r="N26" s="11">
        <f>[22]Março!$J$17</f>
        <v>39.6</v>
      </c>
      <c r="O26" s="11">
        <f>[22]Março!$J$18</f>
        <v>33.840000000000003</v>
      </c>
      <c r="P26" s="11">
        <f>[22]Março!$J$19</f>
        <v>27.36</v>
      </c>
      <c r="Q26" s="11">
        <f>[22]Março!$J$20</f>
        <v>20.88</v>
      </c>
      <c r="R26" s="11">
        <f>[22]Março!$J$21</f>
        <v>26.64</v>
      </c>
      <c r="S26" s="11">
        <f>[22]Março!$J$22</f>
        <v>32.04</v>
      </c>
      <c r="T26" s="11">
        <f>[22]Março!$J$23</f>
        <v>25.92</v>
      </c>
      <c r="U26" s="11">
        <f>[22]Março!$J$24</f>
        <v>60.480000000000004</v>
      </c>
      <c r="V26" s="11">
        <f>[22]Março!$J$25</f>
        <v>24.840000000000003</v>
      </c>
      <c r="W26" s="11">
        <f>[22]Março!$J$26</f>
        <v>29.16</v>
      </c>
      <c r="X26" s="11">
        <f>[22]Março!$J$27</f>
        <v>20.88</v>
      </c>
      <c r="Y26" s="11">
        <f>[22]Março!$J$28</f>
        <v>24.12</v>
      </c>
      <c r="Z26" s="11">
        <f>[22]Março!$J$29</f>
        <v>21.240000000000002</v>
      </c>
      <c r="AA26" s="11">
        <f>[22]Março!$J$30</f>
        <v>32.76</v>
      </c>
      <c r="AB26" s="11">
        <f>[22]Março!$J$31</f>
        <v>39.6</v>
      </c>
      <c r="AC26" s="11">
        <f>[22]Março!$J$32</f>
        <v>29.880000000000003</v>
      </c>
      <c r="AD26" s="11">
        <f>[22]Março!$J$33</f>
        <v>32.4</v>
      </c>
      <c r="AE26" s="11">
        <f>[22]Março!$J$34</f>
        <v>27</v>
      </c>
      <c r="AF26" s="11">
        <f>[22]Março!$J$35</f>
        <v>24.12</v>
      </c>
      <c r="AG26" s="15">
        <f t="shared" si="13"/>
        <v>60.480000000000004</v>
      </c>
      <c r="AH26" s="121">
        <f t="shared" si="14"/>
        <v>33.398709677419355</v>
      </c>
      <c r="AK26" t="s">
        <v>47</v>
      </c>
    </row>
    <row r="27" spans="1:38" x14ac:dyDescent="0.2">
      <c r="A27" s="58" t="s">
        <v>8</v>
      </c>
      <c r="B27" s="11">
        <f>[23]Março!$J$5</f>
        <v>20.16</v>
      </c>
      <c r="C27" s="11">
        <f>[23]Março!$J$6</f>
        <v>26.64</v>
      </c>
      <c r="D27" s="11">
        <f>[23]Março!$J$7</f>
        <v>23.759999999999998</v>
      </c>
      <c r="E27" s="11">
        <f>[23]Março!$J$8</f>
        <v>36</v>
      </c>
      <c r="F27" s="11">
        <f>[23]Março!$J$9</f>
        <v>33.119999999999997</v>
      </c>
      <c r="G27" s="11">
        <f>[23]Março!$J$10</f>
        <v>48.24</v>
      </c>
      <c r="H27" s="11">
        <f>[23]Março!$J$11</f>
        <v>45.72</v>
      </c>
      <c r="I27" s="11">
        <f>[23]Março!$J$12</f>
        <v>39.96</v>
      </c>
      <c r="J27" s="11">
        <f>[23]Março!$J$13</f>
        <v>48.6</v>
      </c>
      <c r="K27" s="11">
        <f>[23]Março!$J$14</f>
        <v>23.400000000000002</v>
      </c>
      <c r="L27" s="11">
        <f>[23]Março!$J$15</f>
        <v>32.76</v>
      </c>
      <c r="M27" s="11">
        <f>[23]Março!$J$16</f>
        <v>27.36</v>
      </c>
      <c r="N27" s="11">
        <f>[23]Março!$J$17</f>
        <v>25.2</v>
      </c>
      <c r="O27" s="11">
        <f>[23]Março!$J$18</f>
        <v>32.04</v>
      </c>
      <c r="P27" s="11">
        <f>[23]Março!$J$19</f>
        <v>18</v>
      </c>
      <c r="Q27" s="11">
        <f>[23]Março!$J$20</f>
        <v>28.08</v>
      </c>
      <c r="R27" s="11">
        <f>[23]Março!$J$21</f>
        <v>41.04</v>
      </c>
      <c r="S27" s="11">
        <f>[23]Março!$J$22</f>
        <v>46.800000000000004</v>
      </c>
      <c r="T27" s="11">
        <f>[23]Março!$J$23</f>
        <v>26.64</v>
      </c>
      <c r="U27" s="11">
        <f>[23]Março!$J$24</f>
        <v>42.480000000000004</v>
      </c>
      <c r="V27" s="11">
        <f>[23]Março!$J$25</f>
        <v>25.56</v>
      </c>
      <c r="W27" s="11">
        <f>[23]Março!$J$26</f>
        <v>30.96</v>
      </c>
      <c r="X27" s="11">
        <f>[23]Março!$J$27</f>
        <v>23.400000000000002</v>
      </c>
      <c r="Y27" s="11">
        <f>[23]Março!$J$28</f>
        <v>16.2</v>
      </c>
      <c r="Z27" s="11">
        <f>[23]Março!$J$29</f>
        <v>21.240000000000002</v>
      </c>
      <c r="AA27" s="11">
        <f>[23]Março!$J$30</f>
        <v>22.32</v>
      </c>
      <c r="AB27" s="11">
        <f>[23]Março!$J$31</f>
        <v>23.400000000000002</v>
      </c>
      <c r="AC27" s="11">
        <f>[23]Março!$J$32</f>
        <v>29.880000000000003</v>
      </c>
      <c r="AD27" s="11">
        <f>[23]Março!$J$33</f>
        <v>36.72</v>
      </c>
      <c r="AE27" s="11">
        <f>[23]Março!$J$34</f>
        <v>32.4</v>
      </c>
      <c r="AF27" s="11">
        <f>[23]Março!$J$35</f>
        <v>24.12</v>
      </c>
      <c r="AG27" s="15">
        <f t="shared" ref="AG27:AG31" si="15">MAX(B27:AF27)</f>
        <v>48.6</v>
      </c>
      <c r="AH27" s="121">
        <f>AVERAGE(B27:AF27)</f>
        <v>30.716129032258067</v>
      </c>
      <c r="AK27" t="s">
        <v>47</v>
      </c>
    </row>
    <row r="28" spans="1:38" x14ac:dyDescent="0.2">
      <c r="A28" s="58" t="s">
        <v>9</v>
      </c>
      <c r="B28" s="11">
        <f>[24]Março!$J$5</f>
        <v>22.32</v>
      </c>
      <c r="C28" s="11">
        <f>[24]Março!$J$6</f>
        <v>29.16</v>
      </c>
      <c r="D28" s="11">
        <f>[24]Março!$J$7</f>
        <v>25.92</v>
      </c>
      <c r="E28" s="11">
        <f>[24]Março!$J$8</f>
        <v>34.200000000000003</v>
      </c>
      <c r="F28" s="11">
        <f>[24]Março!$J$9</f>
        <v>36.36</v>
      </c>
      <c r="G28" s="11">
        <f>[24]Março!$J$10</f>
        <v>55.080000000000005</v>
      </c>
      <c r="H28" s="11">
        <f>[24]Março!$J$11</f>
        <v>45</v>
      </c>
      <c r="I28" s="11">
        <f>[24]Março!$J$12</f>
        <v>42.84</v>
      </c>
      <c r="J28" s="11">
        <f>[24]Março!$J$13</f>
        <v>43.56</v>
      </c>
      <c r="K28" s="11">
        <f>[24]Março!$J$14</f>
        <v>26.64</v>
      </c>
      <c r="L28" s="11">
        <f>[24]Março!$J$15</f>
        <v>35.64</v>
      </c>
      <c r="M28" s="11">
        <f>[24]Março!$J$16</f>
        <v>47.88</v>
      </c>
      <c r="N28" s="11">
        <f>[24]Março!$J$17</f>
        <v>38.159999999999997</v>
      </c>
      <c r="O28" s="11">
        <f>[24]Março!$J$18</f>
        <v>33.480000000000004</v>
      </c>
      <c r="P28" s="11">
        <f>[24]Março!$J$19</f>
        <v>21.240000000000002</v>
      </c>
      <c r="Q28" s="11">
        <f>[24]Março!$J$20</f>
        <v>17.64</v>
      </c>
      <c r="R28" s="11">
        <f>[24]Março!$J$21</f>
        <v>39.96</v>
      </c>
      <c r="S28" s="11">
        <f>[24]Março!$J$22</f>
        <v>41.04</v>
      </c>
      <c r="T28" s="11">
        <f>[24]Março!$J$23</f>
        <v>45</v>
      </c>
      <c r="U28" s="11">
        <f>[24]Março!$J$24</f>
        <v>66.600000000000009</v>
      </c>
      <c r="V28" s="11">
        <f>[24]Março!$J$25</f>
        <v>23.040000000000003</v>
      </c>
      <c r="W28" s="11">
        <f>[24]Março!$J$26</f>
        <v>28.8</v>
      </c>
      <c r="X28" s="11">
        <f>[24]Março!$J$27</f>
        <v>24.12</v>
      </c>
      <c r="Y28" s="11">
        <f>[24]Março!$J$28</f>
        <v>21.96</v>
      </c>
      <c r="Z28" s="11">
        <f>[24]Março!$J$29</f>
        <v>21.240000000000002</v>
      </c>
      <c r="AA28" s="11">
        <f>[24]Março!$J$30</f>
        <v>23.400000000000002</v>
      </c>
      <c r="AB28" s="11">
        <f>[24]Março!$J$31</f>
        <v>27.36</v>
      </c>
      <c r="AC28" s="11">
        <f>[24]Março!$J$32</f>
        <v>32.04</v>
      </c>
      <c r="AD28" s="11">
        <f>[24]Março!$J$33</f>
        <v>33.840000000000003</v>
      </c>
      <c r="AE28" s="11">
        <f>[24]Março!$J$34</f>
        <v>28.08</v>
      </c>
      <c r="AF28" s="11">
        <f>[24]Março!$J$35</f>
        <v>25.2</v>
      </c>
      <c r="AG28" s="15">
        <f t="shared" si="15"/>
        <v>66.600000000000009</v>
      </c>
      <c r="AH28" s="121">
        <f t="shared" ref="AH28:AH31" si="16">AVERAGE(B28:AF28)</f>
        <v>33.445161290322581</v>
      </c>
      <c r="AK28" t="s">
        <v>47</v>
      </c>
    </row>
    <row r="29" spans="1:38" x14ac:dyDescent="0.2">
      <c r="A29" s="58" t="s">
        <v>42</v>
      </c>
      <c r="B29" s="11">
        <f>[25]Março!$J$5</f>
        <v>20.52</v>
      </c>
      <c r="C29" s="11">
        <f>[25]Março!$J$6</f>
        <v>19.440000000000001</v>
      </c>
      <c r="D29" s="11">
        <f>[25]Março!$J$7</f>
        <v>18.720000000000002</v>
      </c>
      <c r="E29" s="11">
        <f>[25]Março!$J$8</f>
        <v>30.96</v>
      </c>
      <c r="F29" s="11">
        <f>[25]Março!$J$9</f>
        <v>28.08</v>
      </c>
      <c r="G29" s="11">
        <f>[25]Março!$J$10</f>
        <v>33.119999999999997</v>
      </c>
      <c r="H29" s="11">
        <f>[25]Março!$J$11</f>
        <v>38.159999999999997</v>
      </c>
      <c r="I29" s="11">
        <f>[25]Março!$J$12</f>
        <v>38.159999999999997</v>
      </c>
      <c r="J29" s="11">
        <f>[25]Março!$J$13</f>
        <v>43.92</v>
      </c>
      <c r="K29" s="11">
        <f>[25]Março!$J$14</f>
        <v>23.040000000000003</v>
      </c>
      <c r="L29" s="11">
        <f>[25]Março!$J$15</f>
        <v>23.759999999999998</v>
      </c>
      <c r="M29" s="11">
        <f>[25]Março!$J$16</f>
        <v>22.32</v>
      </c>
      <c r="N29" s="11">
        <f>[25]Março!$J$17</f>
        <v>22.68</v>
      </c>
      <c r="O29" s="11">
        <f>[25]Março!$J$18</f>
        <v>30.6</v>
      </c>
      <c r="P29" s="11">
        <f>[25]Março!$J$19</f>
        <v>33.840000000000003</v>
      </c>
      <c r="Q29" s="11">
        <f>[25]Março!$J$20</f>
        <v>12.96</v>
      </c>
      <c r="R29" s="11">
        <f>[25]Março!$J$21</f>
        <v>33.119999999999997</v>
      </c>
      <c r="S29" s="11">
        <f>[25]Março!$J$22</f>
        <v>26.28</v>
      </c>
      <c r="T29" s="11">
        <f>[25]Março!$J$23</f>
        <v>25.2</v>
      </c>
      <c r="U29" s="11">
        <f>[25]Março!$J$24</f>
        <v>37.800000000000004</v>
      </c>
      <c r="V29" s="11">
        <f>[25]Março!$J$25</f>
        <v>25.56</v>
      </c>
      <c r="W29" s="11">
        <f>[25]Março!$J$26</f>
        <v>16.2</v>
      </c>
      <c r="X29" s="11">
        <f>[25]Março!$J$27</f>
        <v>18</v>
      </c>
      <c r="Y29" s="11">
        <f>[25]Março!$J$28</f>
        <v>18</v>
      </c>
      <c r="Z29" s="11">
        <f>[25]Março!$J$29</f>
        <v>21.240000000000002</v>
      </c>
      <c r="AA29" s="11">
        <f>[25]Março!$J$30</f>
        <v>24.840000000000003</v>
      </c>
      <c r="AB29" s="11">
        <f>[25]Março!$J$31</f>
        <v>24.48</v>
      </c>
      <c r="AC29" s="11">
        <f>[25]Março!$J$32</f>
        <v>21.6</v>
      </c>
      <c r="AD29" s="11">
        <f>[25]Março!$J$33</f>
        <v>28.08</v>
      </c>
      <c r="AE29" s="11">
        <f>[25]Março!$J$34</f>
        <v>24.12</v>
      </c>
      <c r="AF29" s="11">
        <f>[25]Março!$J$35</f>
        <v>21.96</v>
      </c>
      <c r="AG29" s="15">
        <f t="shared" si="15"/>
        <v>43.92</v>
      </c>
      <c r="AH29" s="121">
        <f t="shared" si="16"/>
        <v>26.024516129032264</v>
      </c>
      <c r="AK29" t="s">
        <v>47</v>
      </c>
    </row>
    <row r="30" spans="1:38" x14ac:dyDescent="0.2">
      <c r="A30" s="58" t="s">
        <v>10</v>
      </c>
      <c r="B30" s="11">
        <f>[26]Março!$J$5</f>
        <v>21.96</v>
      </c>
      <c r="C30" s="11">
        <f>[26]Março!$J$6</f>
        <v>19.440000000000001</v>
      </c>
      <c r="D30" s="11">
        <f>[26]Março!$J$7</f>
        <v>23.040000000000003</v>
      </c>
      <c r="E30" s="11">
        <f>[26]Março!$J$8</f>
        <v>37.440000000000005</v>
      </c>
      <c r="F30" s="11">
        <f>[26]Março!$J$9</f>
        <v>38.880000000000003</v>
      </c>
      <c r="G30" s="11">
        <f>[26]Março!$J$10</f>
        <v>42.480000000000004</v>
      </c>
      <c r="H30" s="11">
        <f>[26]Março!$J$11</f>
        <v>59.04</v>
      </c>
      <c r="I30" s="11">
        <f>[26]Março!$J$12</f>
        <v>37.800000000000004</v>
      </c>
      <c r="J30" s="11">
        <f>[26]Março!$J$13</f>
        <v>33.119999999999997</v>
      </c>
      <c r="K30" s="11">
        <f>[26]Março!$J$14</f>
        <v>31.680000000000003</v>
      </c>
      <c r="L30" s="11">
        <f>[26]Março!$J$15</f>
        <v>29.52</v>
      </c>
      <c r="M30" s="11">
        <f>[26]Março!$J$16</f>
        <v>24.12</v>
      </c>
      <c r="N30" s="11">
        <f>[26]Março!$J$17</f>
        <v>33.480000000000004</v>
      </c>
      <c r="O30" s="11">
        <f>[26]Março!$J$18</f>
        <v>31.680000000000003</v>
      </c>
      <c r="P30" s="11">
        <f>[26]Março!$J$19</f>
        <v>33.840000000000003</v>
      </c>
      <c r="Q30" s="11">
        <f>[26]Março!$J$20</f>
        <v>20.52</v>
      </c>
      <c r="R30" s="11">
        <f>[26]Março!$J$21</f>
        <v>29.880000000000003</v>
      </c>
      <c r="S30" s="11">
        <f>[26]Março!$J$22</f>
        <v>42.12</v>
      </c>
      <c r="T30" s="11">
        <f>[26]Março!$J$23</f>
        <v>43.92</v>
      </c>
      <c r="U30" s="11">
        <f>[26]Março!$J$24</f>
        <v>36</v>
      </c>
      <c r="V30" s="11">
        <f>[26]Março!$J$25</f>
        <v>17.64</v>
      </c>
      <c r="W30" s="11">
        <f>[26]Março!$J$26</f>
        <v>21.96</v>
      </c>
      <c r="X30" s="11">
        <f>[26]Março!$J$27</f>
        <v>23.759999999999998</v>
      </c>
      <c r="Y30" s="11">
        <f>[26]Março!$J$28</f>
        <v>16.2</v>
      </c>
      <c r="Z30" s="11">
        <f>[26]Março!$J$29</f>
        <v>18.36</v>
      </c>
      <c r="AA30" s="11">
        <f>[26]Março!$J$30</f>
        <v>18</v>
      </c>
      <c r="AB30" s="11">
        <f>[26]Março!$J$31</f>
        <v>21.6</v>
      </c>
      <c r="AC30" s="11">
        <f>[26]Março!$J$32</f>
        <v>33.480000000000004</v>
      </c>
      <c r="AD30" s="11">
        <f>[26]Março!$J$33</f>
        <v>37.080000000000005</v>
      </c>
      <c r="AE30" s="11">
        <f>[26]Março!$J$34</f>
        <v>28.08</v>
      </c>
      <c r="AF30" s="11">
        <f>[26]Março!$J$35</f>
        <v>22.32</v>
      </c>
      <c r="AG30" s="15">
        <f t="shared" si="15"/>
        <v>59.04</v>
      </c>
      <c r="AH30" s="121">
        <f t="shared" si="16"/>
        <v>29.949677419354845</v>
      </c>
      <c r="AK30" t="s">
        <v>47</v>
      </c>
    </row>
    <row r="31" spans="1:38" x14ac:dyDescent="0.2">
      <c r="A31" s="58" t="s">
        <v>172</v>
      </c>
      <c r="B31" s="11">
        <f>[27]Março!$J$5</f>
        <v>29.16</v>
      </c>
      <c r="C31" s="11">
        <f>[27]Março!$J$6</f>
        <v>32.04</v>
      </c>
      <c r="D31" s="11">
        <f>[27]Março!$J$7</f>
        <v>27.36</v>
      </c>
      <c r="E31" s="11">
        <f>[27]Março!$J$8</f>
        <v>51.12</v>
      </c>
      <c r="F31" s="11">
        <f>[27]Março!$J$9</f>
        <v>42.480000000000004</v>
      </c>
      <c r="G31" s="11">
        <f>[27]Março!$J$10</f>
        <v>73.08</v>
      </c>
      <c r="H31" s="11">
        <f>[27]Março!$J$11</f>
        <v>51.12</v>
      </c>
      <c r="I31" s="11">
        <f>[27]Março!$J$12</f>
        <v>54.72</v>
      </c>
      <c r="J31" s="11">
        <f>[27]Março!$J$13</f>
        <v>45.72</v>
      </c>
      <c r="K31" s="11">
        <f>[27]Março!$J$14</f>
        <v>29.16</v>
      </c>
      <c r="L31" s="11">
        <f>[27]Março!$J$15</f>
        <v>42.480000000000004</v>
      </c>
      <c r="M31" s="11">
        <f>[27]Março!$J$16</f>
        <v>39.96</v>
      </c>
      <c r="N31" s="11">
        <f>[27]Março!$J$17</f>
        <v>40.32</v>
      </c>
      <c r="O31" s="11">
        <f>[27]Março!$J$18</f>
        <v>30.96</v>
      </c>
      <c r="P31" s="11">
        <f>[27]Março!$J$19</f>
        <v>37.800000000000004</v>
      </c>
      <c r="Q31" s="11">
        <f>[27]Março!$J$20</f>
        <v>23.400000000000002</v>
      </c>
      <c r="R31" s="11">
        <f>[27]Março!$J$21</f>
        <v>38.880000000000003</v>
      </c>
      <c r="S31" s="11">
        <f>[27]Março!$J$22</f>
        <v>40.32</v>
      </c>
      <c r="T31" s="11">
        <f>[27]Março!$J$23</f>
        <v>47.519999999999996</v>
      </c>
      <c r="U31" s="11">
        <f>[27]Março!$J$24</f>
        <v>74.52</v>
      </c>
      <c r="V31" s="11">
        <f>[27]Março!$J$25</f>
        <v>38.519999999999996</v>
      </c>
      <c r="W31" s="11">
        <f>[27]Março!$J$26</f>
        <v>33.480000000000004</v>
      </c>
      <c r="X31" s="11">
        <f>[27]Março!$J$27</f>
        <v>26.64</v>
      </c>
      <c r="Y31" s="11">
        <f>[27]Março!$J$28</f>
        <v>39.24</v>
      </c>
      <c r="Z31" s="11">
        <f>[27]Março!$J$29</f>
        <v>23.400000000000002</v>
      </c>
      <c r="AA31" s="11">
        <f>[27]Março!$J$30</f>
        <v>28.44</v>
      </c>
      <c r="AB31" s="11">
        <f>[27]Março!$J$31</f>
        <v>38.159999999999997</v>
      </c>
      <c r="AC31" s="11">
        <f>[27]Março!$J$32</f>
        <v>34.56</v>
      </c>
      <c r="AD31" s="11">
        <f>[27]Março!$J$33</f>
        <v>38.519999999999996</v>
      </c>
      <c r="AE31" s="11">
        <f>[27]Março!$J$34</f>
        <v>32.76</v>
      </c>
      <c r="AF31" s="11">
        <f>[27]Março!$J$35</f>
        <v>26.28</v>
      </c>
      <c r="AG31" s="15">
        <f t="shared" si="15"/>
        <v>74.52</v>
      </c>
      <c r="AH31" s="121">
        <f t="shared" si="16"/>
        <v>39.100645161290323</v>
      </c>
      <c r="AI31" s="12" t="s">
        <v>47</v>
      </c>
      <c r="AK31" t="s">
        <v>47</v>
      </c>
    </row>
    <row r="32" spans="1:38" x14ac:dyDescent="0.2">
      <c r="A32" s="58" t="s">
        <v>11</v>
      </c>
      <c r="B32" s="11">
        <f>[28]Março!$J$5</f>
        <v>20.88</v>
      </c>
      <c r="C32" s="11">
        <f>[28]Março!$J$6</f>
        <v>25.2</v>
      </c>
      <c r="D32" s="11">
        <f>[28]Março!$J$7</f>
        <v>24.48</v>
      </c>
      <c r="E32" s="11">
        <f>[28]Março!$J$8</f>
        <v>25.56</v>
      </c>
      <c r="F32" s="11">
        <f>[28]Março!$J$9</f>
        <v>34.56</v>
      </c>
      <c r="G32" s="11">
        <f>[28]Março!$J$10</f>
        <v>46.800000000000004</v>
      </c>
      <c r="H32" s="11">
        <f>[28]Março!$J$11</f>
        <v>32.4</v>
      </c>
      <c r="I32" s="11">
        <f>[28]Março!$J$12</f>
        <v>33.840000000000003</v>
      </c>
      <c r="J32" s="11">
        <f>[28]Março!$J$13</f>
        <v>29.880000000000003</v>
      </c>
      <c r="K32" s="11">
        <f>[28]Março!$J$14</f>
        <v>29.16</v>
      </c>
      <c r="L32" s="11">
        <f>[28]Março!$J$15</f>
        <v>27</v>
      </c>
      <c r="M32" s="11">
        <f>[28]Março!$J$16</f>
        <v>20.52</v>
      </c>
      <c r="N32" s="11">
        <f>[28]Março!$J$17</f>
        <v>51.12</v>
      </c>
      <c r="O32" s="11">
        <f>[28]Março!$J$18</f>
        <v>31.680000000000003</v>
      </c>
      <c r="P32" s="11">
        <f>[28]Março!$J$19</f>
        <v>25.2</v>
      </c>
      <c r="Q32" s="11">
        <f>[28]Março!$J$20</f>
        <v>21.240000000000002</v>
      </c>
      <c r="R32" s="11">
        <f>[28]Março!$J$21</f>
        <v>29.880000000000003</v>
      </c>
      <c r="S32" s="11">
        <f>[28]Março!$J$22</f>
        <v>38.159999999999997</v>
      </c>
      <c r="T32" s="11">
        <f>[28]Março!$J$23</f>
        <v>46.080000000000005</v>
      </c>
      <c r="U32" s="11">
        <f>[28]Março!$J$24</f>
        <v>41.76</v>
      </c>
      <c r="V32" s="11">
        <f>[28]Março!$J$25</f>
        <v>25.92</v>
      </c>
      <c r="W32" s="11">
        <f>[28]Março!$J$26</f>
        <v>24.48</v>
      </c>
      <c r="X32" s="11">
        <f>[28]Março!$J$27</f>
        <v>23.040000000000003</v>
      </c>
      <c r="Y32" s="11">
        <f>[28]Março!$J$28</f>
        <v>21.240000000000002</v>
      </c>
      <c r="Z32" s="11">
        <f>[28]Março!$J$29</f>
        <v>22.32</v>
      </c>
      <c r="AA32" s="11">
        <f>[28]Março!$J$30</f>
        <v>25.56</v>
      </c>
      <c r="AB32" s="11">
        <f>[28]Março!$J$31</f>
        <v>20.16</v>
      </c>
      <c r="AC32" s="11">
        <f>[28]Março!$J$32</f>
        <v>30.96</v>
      </c>
      <c r="AD32" s="11">
        <f>[28]Março!$J$33</f>
        <v>29.880000000000003</v>
      </c>
      <c r="AE32" s="11">
        <f>[28]Março!$J$34</f>
        <v>24.48</v>
      </c>
      <c r="AF32" s="11">
        <f>[28]Março!$J$35</f>
        <v>21.6</v>
      </c>
      <c r="AG32" s="15">
        <f t="shared" ref="AG32:AG35" si="17">MAX(B32:AF32)</f>
        <v>51.12</v>
      </c>
      <c r="AH32" s="121">
        <f t="shared" ref="AH32:AH35" si="18">AVERAGE(B32:AF32)</f>
        <v>29.194838709677423</v>
      </c>
      <c r="AK32" t="s">
        <v>47</v>
      </c>
    </row>
    <row r="33" spans="1:38" s="5" customFormat="1" x14ac:dyDescent="0.2">
      <c r="A33" s="58" t="s">
        <v>12</v>
      </c>
      <c r="B33" s="11">
        <f>[29]Março!$J$5</f>
        <v>16.920000000000002</v>
      </c>
      <c r="C33" s="11">
        <f>[29]Março!$J$6</f>
        <v>20.88</v>
      </c>
      <c r="D33" s="11">
        <f>[29]Março!$J$7</f>
        <v>18.720000000000002</v>
      </c>
      <c r="E33" s="11">
        <f>[29]Março!$J$8</f>
        <v>33.840000000000003</v>
      </c>
      <c r="F33" s="11">
        <f>[29]Março!$J$9</f>
        <v>25.2</v>
      </c>
      <c r="G33" s="11">
        <f>[29]Março!$J$10</f>
        <v>45.72</v>
      </c>
      <c r="H33" s="11">
        <f>[29]Março!$J$11</f>
        <v>33.480000000000004</v>
      </c>
      <c r="I33" s="11">
        <f>[29]Março!$J$12</f>
        <v>35.28</v>
      </c>
      <c r="J33" s="11">
        <f>[29]Março!$J$13</f>
        <v>32.04</v>
      </c>
      <c r="K33" s="11">
        <f>[29]Março!$J$14</f>
        <v>14.4</v>
      </c>
      <c r="L33" s="11">
        <f>[29]Março!$J$15</f>
        <v>21.240000000000002</v>
      </c>
      <c r="M33" s="11">
        <f>[29]Março!$J$16</f>
        <v>21.6</v>
      </c>
      <c r="N33" s="11">
        <f>[29]Março!$J$17</f>
        <v>16.920000000000002</v>
      </c>
      <c r="O33" s="11">
        <f>[29]Março!$J$18</f>
        <v>24.840000000000003</v>
      </c>
      <c r="P33" s="11">
        <f>[29]Março!$J$19</f>
        <v>40.32</v>
      </c>
      <c r="Q33" s="11">
        <f>[29]Março!$J$20</f>
        <v>16.920000000000002</v>
      </c>
      <c r="R33" s="11">
        <f>[29]Março!$J$21</f>
        <v>26.64</v>
      </c>
      <c r="S33" s="11">
        <f>[29]Março!$J$22</f>
        <v>37.800000000000004</v>
      </c>
      <c r="T33" s="11">
        <f>[29]Março!$J$23</f>
        <v>28.08</v>
      </c>
      <c r="U33" s="11">
        <f>[29]Março!$J$24</f>
        <v>36</v>
      </c>
      <c r="V33" s="11">
        <f>[29]Março!$J$25</f>
        <v>19.440000000000001</v>
      </c>
      <c r="W33" s="11">
        <f>[29]Março!$J$26</f>
        <v>16.559999999999999</v>
      </c>
      <c r="X33" s="11">
        <f>[29]Março!$J$27</f>
        <v>17.28</v>
      </c>
      <c r="Y33" s="11">
        <f>[29]Março!$J$28</f>
        <v>19.440000000000001</v>
      </c>
      <c r="Z33" s="11">
        <f>[29]Março!$J$29</f>
        <v>18.720000000000002</v>
      </c>
      <c r="AA33" s="11">
        <f>[29]Março!$J$30</f>
        <v>20.88</v>
      </c>
      <c r="AB33" s="11">
        <f>[29]Março!$J$31</f>
        <v>21.6</v>
      </c>
      <c r="AC33" s="11">
        <f>[29]Março!$J$32</f>
        <v>24.48</v>
      </c>
      <c r="AD33" s="11">
        <f>[29]Março!$J$33</f>
        <v>29.16</v>
      </c>
      <c r="AE33" s="11">
        <f>[29]Março!$J$34</f>
        <v>20.88</v>
      </c>
      <c r="AF33" s="11">
        <f>[29]Março!$J$35</f>
        <v>23.400000000000002</v>
      </c>
      <c r="AG33" s="15">
        <f t="shared" si="17"/>
        <v>45.72</v>
      </c>
      <c r="AH33" s="121">
        <f t="shared" si="18"/>
        <v>25.118709677419357</v>
      </c>
      <c r="AK33" s="5" t="s">
        <v>47</v>
      </c>
    </row>
    <row r="34" spans="1:38" x14ac:dyDescent="0.2">
      <c r="A34" s="58" t="s">
        <v>13</v>
      </c>
      <c r="B34" s="11">
        <f>[30]Março!$J$5</f>
        <v>13.68</v>
      </c>
      <c r="C34" s="11">
        <f>[30]Março!$J$6</f>
        <v>48.96</v>
      </c>
      <c r="D34" s="11">
        <f>[30]Março!$J$7</f>
        <v>19.440000000000001</v>
      </c>
      <c r="E34" s="11">
        <f>[30]Março!$J$8</f>
        <v>33.840000000000003</v>
      </c>
      <c r="F34" s="11">
        <f>[30]Março!$J$9</f>
        <v>38.159999999999997</v>
      </c>
      <c r="G34" s="11">
        <f>[30]Março!$J$10</f>
        <v>35.64</v>
      </c>
      <c r="H34" s="11">
        <f>[30]Março!$J$11</f>
        <v>44.64</v>
      </c>
      <c r="I34" s="11">
        <f>[30]Março!$J$12</f>
        <v>39.6</v>
      </c>
      <c r="J34" s="11">
        <f>[30]Março!$J$13</f>
        <v>47.16</v>
      </c>
      <c r="K34" s="11">
        <f>[30]Março!$J$14</f>
        <v>19.8</v>
      </c>
      <c r="L34" s="11">
        <f>[30]Março!$J$15</f>
        <v>20.52</v>
      </c>
      <c r="M34" s="11">
        <f>[30]Março!$J$16</f>
        <v>65.160000000000011</v>
      </c>
      <c r="N34" s="11">
        <f>[30]Março!$J$17</f>
        <v>27.720000000000002</v>
      </c>
      <c r="O34" s="11">
        <f>[30]Março!$J$18</f>
        <v>39.24</v>
      </c>
      <c r="P34" s="11">
        <f>[30]Março!$J$19</f>
        <v>27.720000000000002</v>
      </c>
      <c r="Q34" s="11">
        <f>[30]Março!$J$20</f>
        <v>19.079999999999998</v>
      </c>
      <c r="R34" s="11">
        <f>[30]Março!$J$21</f>
        <v>32.76</v>
      </c>
      <c r="S34" s="11">
        <f>[30]Março!$J$22</f>
        <v>30.96</v>
      </c>
      <c r="T34" s="11">
        <f>[30]Março!$J$23</f>
        <v>22.68</v>
      </c>
      <c r="U34" s="11">
        <f>[30]Março!$J$24</f>
        <v>60.12</v>
      </c>
      <c r="V34" s="11">
        <f>[30]Março!$J$25</f>
        <v>29.16</v>
      </c>
      <c r="W34" s="11">
        <f>[30]Março!$J$26</f>
        <v>22.68</v>
      </c>
      <c r="X34" s="11">
        <f>[30]Março!$J$27</f>
        <v>23.040000000000003</v>
      </c>
      <c r="Y34" s="11">
        <f>[30]Março!$J$28</f>
        <v>24.840000000000003</v>
      </c>
      <c r="Z34" s="11">
        <f>[30]Março!$J$29</f>
        <v>21.96</v>
      </c>
      <c r="AA34" s="11">
        <f>[30]Março!$J$30</f>
        <v>23.400000000000002</v>
      </c>
      <c r="AB34" s="11">
        <f>[30]Março!$J$31</f>
        <v>29.52</v>
      </c>
      <c r="AC34" s="11">
        <f>[30]Março!$J$32</f>
        <v>38.519999999999996</v>
      </c>
      <c r="AD34" s="11">
        <f>[30]Março!$J$33</f>
        <v>27</v>
      </c>
      <c r="AE34" s="11">
        <f>[30]Março!$J$34</f>
        <v>21.240000000000002</v>
      </c>
      <c r="AF34" s="11">
        <f>[30]Março!$J$35</f>
        <v>38.159999999999997</v>
      </c>
      <c r="AG34" s="15">
        <f t="shared" si="17"/>
        <v>65.160000000000011</v>
      </c>
      <c r="AH34" s="121">
        <f t="shared" si="18"/>
        <v>31.819354838709678</v>
      </c>
      <c r="AK34" t="s">
        <v>47</v>
      </c>
    </row>
    <row r="35" spans="1:38" x14ac:dyDescent="0.2">
      <c r="A35" s="58" t="s">
        <v>173</v>
      </c>
      <c r="B35" s="11">
        <f>[31]Março!$J$5</f>
        <v>18.720000000000002</v>
      </c>
      <c r="C35" s="11">
        <f>[31]Março!$J$6</f>
        <v>30.6</v>
      </c>
      <c r="D35" s="11">
        <f>[31]Março!$J$7</f>
        <v>21.96</v>
      </c>
      <c r="E35" s="11">
        <f>[31]Março!$J$8</f>
        <v>31.319999999999997</v>
      </c>
      <c r="F35" s="11">
        <f>[31]Março!$J$9</f>
        <v>39.24</v>
      </c>
      <c r="G35" s="11">
        <f>[31]Março!$J$10</f>
        <v>35.64</v>
      </c>
      <c r="H35" s="11">
        <f>[31]Março!$J$11</f>
        <v>56.519999999999996</v>
      </c>
      <c r="I35" s="11">
        <f>[31]Março!$J$12</f>
        <v>39.24</v>
      </c>
      <c r="J35" s="11">
        <f>[31]Março!$J$13</f>
        <v>23.759999999999998</v>
      </c>
      <c r="K35" s="11">
        <f>[31]Março!$J$14</f>
        <v>30.240000000000002</v>
      </c>
      <c r="L35" s="11">
        <f>[31]Março!$J$15</f>
        <v>31.319999999999997</v>
      </c>
      <c r="M35" s="11">
        <f>[31]Março!$J$16</f>
        <v>39.6</v>
      </c>
      <c r="N35" s="11">
        <f>[31]Março!$J$17</f>
        <v>38.519999999999996</v>
      </c>
      <c r="O35" s="11">
        <f>[31]Março!$J$18</f>
        <v>39.96</v>
      </c>
      <c r="P35" s="11">
        <f>[31]Março!$J$19</f>
        <v>25.92</v>
      </c>
      <c r="Q35" s="11">
        <f>[31]Março!$J$20</f>
        <v>20.52</v>
      </c>
      <c r="R35" s="11">
        <f>[31]Março!$J$21</f>
        <v>44.64</v>
      </c>
      <c r="S35" s="11">
        <f>[31]Março!$J$22</f>
        <v>31.680000000000003</v>
      </c>
      <c r="T35" s="11">
        <f>[31]Março!$J$23</f>
        <v>36.36</v>
      </c>
      <c r="U35" s="11">
        <f>[31]Março!$J$24</f>
        <v>76.680000000000007</v>
      </c>
      <c r="V35" s="11">
        <f>[31]Março!$J$25</f>
        <v>22.68</v>
      </c>
      <c r="W35" s="11">
        <f>[31]Março!$J$26</f>
        <v>25.56</v>
      </c>
      <c r="X35" s="11">
        <f>[31]Março!$J$27</f>
        <v>23.759999999999998</v>
      </c>
      <c r="Y35" s="11">
        <f>[31]Março!$J$28</f>
        <v>19.079999999999998</v>
      </c>
      <c r="Z35" s="11">
        <f>[31]Março!$J$29</f>
        <v>21.96</v>
      </c>
      <c r="AA35" s="11">
        <f>[31]Março!$J$30</f>
        <v>22.68</v>
      </c>
      <c r="AB35" s="11">
        <f>[31]Março!$J$31</f>
        <v>20.88</v>
      </c>
      <c r="AC35" s="11">
        <f>[31]Março!$J$32</f>
        <v>30.6</v>
      </c>
      <c r="AD35" s="11">
        <f>[31]Março!$J$33</f>
        <v>35.28</v>
      </c>
      <c r="AE35" s="11">
        <f>[31]Março!$J$34</f>
        <v>31.680000000000003</v>
      </c>
      <c r="AF35" s="11">
        <f>[31]Março!$J$35</f>
        <v>23.400000000000002</v>
      </c>
      <c r="AG35" s="15">
        <f t="shared" si="17"/>
        <v>76.680000000000007</v>
      </c>
      <c r="AH35" s="121">
        <f t="shared" si="18"/>
        <v>31.935483870967737</v>
      </c>
    </row>
    <row r="36" spans="1:38" x14ac:dyDescent="0.2">
      <c r="A36" s="58" t="s">
        <v>144</v>
      </c>
      <c r="B36" s="11" t="str">
        <f>[32]Março!$J$5</f>
        <v>*</v>
      </c>
      <c r="C36" s="11" t="str">
        <f>[32]Março!$J$6</f>
        <v>*</v>
      </c>
      <c r="D36" s="11" t="str">
        <f>[32]Março!$J$7</f>
        <v>*</v>
      </c>
      <c r="E36" s="11" t="str">
        <f>[32]Março!$J$8</f>
        <v>*</v>
      </c>
      <c r="F36" s="11" t="str">
        <f>[32]Março!$J$9</f>
        <v>*</v>
      </c>
      <c r="G36" s="11" t="str">
        <f>[32]Março!$J$10</f>
        <v>*</v>
      </c>
      <c r="H36" s="11" t="str">
        <f>[32]Março!$J$11</f>
        <v>*</v>
      </c>
      <c r="I36" s="11" t="str">
        <f>[32]Março!$J$12</f>
        <v>*</v>
      </c>
      <c r="J36" s="11" t="str">
        <f>[32]Março!$J$13</f>
        <v>*</v>
      </c>
      <c r="K36" s="11" t="str">
        <f>[32]Março!$J$14</f>
        <v>*</v>
      </c>
      <c r="L36" s="11" t="str">
        <f>[32]Março!$J$15</f>
        <v>*</v>
      </c>
      <c r="M36" s="11" t="str">
        <f>[32]Março!$J$16</f>
        <v>*</v>
      </c>
      <c r="N36" s="11" t="str">
        <f>[32]Março!$J$17</f>
        <v>*</v>
      </c>
      <c r="O36" s="11" t="str">
        <f>[32]Março!$J$18</f>
        <v>*</v>
      </c>
      <c r="P36" s="11" t="str">
        <f>[32]Março!$J$19</f>
        <v>*</v>
      </c>
      <c r="Q36" s="11" t="str">
        <f>[32]Março!$J$20</f>
        <v>*</v>
      </c>
      <c r="R36" s="11" t="str">
        <f>[32]Março!$J$21</f>
        <v>*</v>
      </c>
      <c r="S36" s="11" t="str">
        <f>[32]Março!$J$22</f>
        <v>*</v>
      </c>
      <c r="T36" s="11" t="str">
        <f>[32]Março!$J$23</f>
        <v>*</v>
      </c>
      <c r="U36" s="11" t="str">
        <f>[32]Março!$J$24</f>
        <v>*</v>
      </c>
      <c r="V36" s="11" t="str">
        <f>[32]Março!$J$25</f>
        <v>*</v>
      </c>
      <c r="W36" s="11" t="str">
        <f>[32]Março!$J$26</f>
        <v>*</v>
      </c>
      <c r="X36" s="11" t="str">
        <f>[32]Março!$J$27</f>
        <v>*</v>
      </c>
      <c r="Y36" s="11" t="str">
        <f>[32]Março!$J$28</f>
        <v>*</v>
      </c>
      <c r="Z36" s="11" t="str">
        <f>[32]Março!$J$29</f>
        <v>*</v>
      </c>
      <c r="AA36" s="11" t="str">
        <f>[32]Março!$J$30</f>
        <v>*</v>
      </c>
      <c r="AB36" s="11" t="str">
        <f>[32]Março!$J$31</f>
        <v>*</v>
      </c>
      <c r="AC36" s="11" t="str">
        <f>[32]Março!$J$32</f>
        <v>*</v>
      </c>
      <c r="AD36" s="11" t="str">
        <f>[32]Março!$J$33</f>
        <v>*</v>
      </c>
      <c r="AE36" s="11" t="str">
        <f>[32]Março!$J$34</f>
        <v>*</v>
      </c>
      <c r="AF36" s="11" t="str">
        <f>[32]Março!$J$35</f>
        <v>*</v>
      </c>
      <c r="AG36" s="15" t="s">
        <v>226</v>
      </c>
      <c r="AH36" s="111" t="s">
        <v>226</v>
      </c>
      <c r="AK36" t="s">
        <v>47</v>
      </c>
    </row>
    <row r="37" spans="1:38" x14ac:dyDescent="0.2">
      <c r="A37" s="58" t="s">
        <v>14</v>
      </c>
      <c r="B37" s="11">
        <f>[33]Março!$J$5</f>
        <v>37.440000000000005</v>
      </c>
      <c r="C37" s="11" t="str">
        <f>[33]Março!$J$6</f>
        <v>*</v>
      </c>
      <c r="D37" s="11">
        <f>[33]Março!$J$7</f>
        <v>37.440000000000005</v>
      </c>
      <c r="E37" s="11">
        <f>[33]Março!$J$8</f>
        <v>45.36</v>
      </c>
      <c r="F37" s="11">
        <f>[33]Março!$J$9</f>
        <v>29.880000000000003</v>
      </c>
      <c r="G37" s="11">
        <f>[33]Março!$J$10</f>
        <v>27</v>
      </c>
      <c r="H37" s="11">
        <f>[33]Março!$J$11</f>
        <v>29.16</v>
      </c>
      <c r="I37" s="11">
        <f>[33]Março!$J$12</f>
        <v>27.720000000000002</v>
      </c>
      <c r="J37" s="11">
        <f>[33]Março!$J$13</f>
        <v>57.6</v>
      </c>
      <c r="K37" s="11">
        <f>[33]Março!$J$14</f>
        <v>29.16</v>
      </c>
      <c r="L37" s="11">
        <f>[33]Março!$J$15</f>
        <v>31.680000000000003</v>
      </c>
      <c r="M37" s="11">
        <f>[33]Março!$J$16</f>
        <v>38.880000000000003</v>
      </c>
      <c r="N37" s="11">
        <f>[33]Março!$J$17</f>
        <v>46.800000000000004</v>
      </c>
      <c r="O37" s="11">
        <f>[33]Março!$J$18</f>
        <v>44.28</v>
      </c>
      <c r="P37" s="11">
        <f>[33]Março!$J$19</f>
        <v>49.680000000000007</v>
      </c>
      <c r="Q37" s="11">
        <f>[33]Março!$J$20</f>
        <v>14.4</v>
      </c>
      <c r="R37" s="11">
        <f>[33]Março!$J$21</f>
        <v>22.32</v>
      </c>
      <c r="S37" s="11">
        <f>[33]Março!$J$22</f>
        <v>46.800000000000004</v>
      </c>
      <c r="T37" s="11">
        <f>[33]Março!$J$23</f>
        <v>19.8</v>
      </c>
      <c r="U37" s="11">
        <f>[33]Março!$J$24</f>
        <v>58.32</v>
      </c>
      <c r="V37" s="11">
        <f>[33]Março!$J$25</f>
        <v>27.720000000000002</v>
      </c>
      <c r="W37" s="11">
        <f>[33]Março!$J$26</f>
        <v>24.12</v>
      </c>
      <c r="X37" s="11">
        <f>[33]Março!$J$27</f>
        <v>22.68</v>
      </c>
      <c r="Y37" s="11">
        <f>[33]Março!$J$28</f>
        <v>12.96</v>
      </c>
      <c r="Z37" s="11">
        <f>[33]Março!$J$29</f>
        <v>16.2</v>
      </c>
      <c r="AA37" s="11">
        <f>[33]Março!$J$30</f>
        <v>20.88</v>
      </c>
      <c r="AB37" s="11">
        <f>[33]Março!$J$31</f>
        <v>29.880000000000003</v>
      </c>
      <c r="AC37" s="11">
        <f>[33]Março!$J$32</f>
        <v>25.56</v>
      </c>
      <c r="AD37" s="11">
        <f>[33]Março!$J$33</f>
        <v>20.52</v>
      </c>
      <c r="AE37" s="11">
        <f>[33]Março!$J$34</f>
        <v>0</v>
      </c>
      <c r="AF37" s="11">
        <f>[33]Março!$J$35</f>
        <v>19.079999999999998</v>
      </c>
      <c r="AG37" s="15">
        <f t="shared" ref="AG37:AG38" si="19">MAX(B37:AF37)</f>
        <v>58.32</v>
      </c>
      <c r="AH37" s="121">
        <f t="shared" ref="AH37:AH38" si="20">AVERAGE(B37:AF37)</f>
        <v>30.444000000000006</v>
      </c>
    </row>
    <row r="38" spans="1:38" x14ac:dyDescent="0.2">
      <c r="A38" s="58" t="s">
        <v>174</v>
      </c>
      <c r="B38" s="11">
        <f>[34]Março!$J$5</f>
        <v>27</v>
      </c>
      <c r="C38" s="11">
        <f>[34]Março!$J$6</f>
        <v>28.8</v>
      </c>
      <c r="D38" s="11">
        <f>[34]Março!$J$7</f>
        <v>15.48</v>
      </c>
      <c r="E38" s="11">
        <f>[34]Março!$J$8</f>
        <v>34.200000000000003</v>
      </c>
      <c r="F38" s="11">
        <f>[34]Março!$J$9</f>
        <v>32.4</v>
      </c>
      <c r="G38" s="11">
        <f>[34]Março!$J$10</f>
        <v>27</v>
      </c>
      <c r="H38" s="11">
        <f>[34]Março!$J$11</f>
        <v>41.4</v>
      </c>
      <c r="I38" s="11">
        <f>[34]Março!$J$12</f>
        <v>24.12</v>
      </c>
      <c r="J38" s="11">
        <f>[34]Março!$J$13</f>
        <v>39.96</v>
      </c>
      <c r="K38" s="11">
        <f>[34]Março!$J$14</f>
        <v>24.840000000000003</v>
      </c>
      <c r="L38" s="11">
        <f>[34]Março!$J$15</f>
        <v>17.64</v>
      </c>
      <c r="M38" s="11">
        <f>[34]Março!$J$16</f>
        <v>27</v>
      </c>
      <c r="N38" s="11">
        <f>[34]Março!$J$17</f>
        <v>33.840000000000003</v>
      </c>
      <c r="O38" s="11">
        <f>[34]Março!$J$18</f>
        <v>25.56</v>
      </c>
      <c r="P38" s="11">
        <f>[34]Março!$J$19</f>
        <v>40.32</v>
      </c>
      <c r="Q38" s="11">
        <f>[34]Março!$J$20</f>
        <v>15.120000000000001</v>
      </c>
      <c r="R38" s="11">
        <f>[34]Março!$J$21</f>
        <v>25.56</v>
      </c>
      <c r="S38" s="11">
        <f>[34]Março!$J$22</f>
        <v>48.6</v>
      </c>
      <c r="T38" s="11">
        <f>[34]Março!$J$23</f>
        <v>10.8</v>
      </c>
      <c r="U38" s="11">
        <f>[34]Março!$J$24</f>
        <v>48.96</v>
      </c>
      <c r="V38" s="11">
        <f>[34]Março!$J$25</f>
        <v>23.040000000000003</v>
      </c>
      <c r="W38" s="11">
        <f>[34]Março!$J$26</f>
        <v>19.440000000000001</v>
      </c>
      <c r="X38" s="11">
        <f>[34]Março!$J$27</f>
        <v>18</v>
      </c>
      <c r="Y38" s="11">
        <f>[34]Março!$J$28</f>
        <v>17.64</v>
      </c>
      <c r="Z38" s="11">
        <f>[34]Março!$J$29</f>
        <v>20.16</v>
      </c>
      <c r="AA38" s="11">
        <f>[34]Março!$J$30</f>
        <v>28.8</v>
      </c>
      <c r="AB38" s="11">
        <f>[34]Março!$J$31</f>
        <v>30.6</v>
      </c>
      <c r="AC38" s="11">
        <f>[34]Março!$J$32</f>
        <v>37.440000000000005</v>
      </c>
      <c r="AD38" s="11">
        <f>[34]Março!$J$33</f>
        <v>17.28</v>
      </c>
      <c r="AE38" s="11">
        <f>[34]Março!$J$34</f>
        <v>16.920000000000002</v>
      </c>
      <c r="AF38" s="11">
        <f>[34]Março!$J$35</f>
        <v>18.720000000000002</v>
      </c>
      <c r="AG38" s="15">
        <f t="shared" si="19"/>
        <v>48.96</v>
      </c>
      <c r="AH38" s="121">
        <f t="shared" si="20"/>
        <v>26.988387096774193</v>
      </c>
      <c r="AK38" t="s">
        <v>47</v>
      </c>
    </row>
    <row r="39" spans="1:38" x14ac:dyDescent="0.2">
      <c r="A39" s="58" t="s">
        <v>15</v>
      </c>
      <c r="B39" s="11">
        <f>[35]Março!$J$5</f>
        <v>22.68</v>
      </c>
      <c r="C39" s="11">
        <f>[35]Março!$J$6</f>
        <v>23.759999999999998</v>
      </c>
      <c r="D39" s="11">
        <f>[35]Março!$J$7</f>
        <v>21.96</v>
      </c>
      <c r="E39" s="11">
        <f>[35]Março!$J$8</f>
        <v>45.72</v>
      </c>
      <c r="F39" s="11">
        <f>[35]Março!$J$9</f>
        <v>35.28</v>
      </c>
      <c r="G39" s="11">
        <f>[35]Março!$J$10</f>
        <v>37.080000000000005</v>
      </c>
      <c r="H39" s="11">
        <f>[35]Março!$J$11</f>
        <v>43.92</v>
      </c>
      <c r="I39" s="11">
        <f>[35]Março!$J$12</f>
        <v>45</v>
      </c>
      <c r="J39" s="11">
        <f>[35]Março!$J$13</f>
        <v>35.64</v>
      </c>
      <c r="K39" s="11">
        <f>[35]Março!$J$14</f>
        <v>25.2</v>
      </c>
      <c r="L39" s="11">
        <f>[35]Março!$J$15</f>
        <v>34.200000000000003</v>
      </c>
      <c r="M39" s="11">
        <f>[35]Março!$J$16</f>
        <v>35.64</v>
      </c>
      <c r="N39" s="11">
        <f>[35]Março!$J$17</f>
        <v>38.159999999999997</v>
      </c>
      <c r="O39" s="11">
        <f>[35]Março!$J$18</f>
        <v>28.08</v>
      </c>
      <c r="P39" s="11">
        <f>[35]Março!$J$19</f>
        <v>32.4</v>
      </c>
      <c r="Q39" s="11">
        <f>[35]Março!$J$20</f>
        <v>26.28</v>
      </c>
      <c r="R39" s="11">
        <f>[35]Março!$J$21</f>
        <v>36.36</v>
      </c>
      <c r="S39" s="11">
        <f>[35]Março!$J$22</f>
        <v>43.2</v>
      </c>
      <c r="T39" s="11">
        <f>[35]Março!$J$23</f>
        <v>31.319999999999997</v>
      </c>
      <c r="U39" s="11">
        <f>[35]Março!$J$24</f>
        <v>53.64</v>
      </c>
      <c r="V39" s="11">
        <f>[35]Março!$J$25</f>
        <v>29.880000000000003</v>
      </c>
      <c r="W39" s="11">
        <f>[35]Março!$J$26</f>
        <v>36</v>
      </c>
      <c r="X39" s="11">
        <f>[35]Março!$J$27</f>
        <v>30.96</v>
      </c>
      <c r="Y39" s="11">
        <f>[35]Março!$J$28</f>
        <v>23.400000000000002</v>
      </c>
      <c r="Z39" s="11">
        <f>[35]Março!$J$29</f>
        <v>22.68</v>
      </c>
      <c r="AA39" s="11">
        <f>[35]Março!$J$30</f>
        <v>23.759999999999998</v>
      </c>
      <c r="AB39" s="11">
        <f>[35]Março!$J$31</f>
        <v>26.28</v>
      </c>
      <c r="AC39" s="11">
        <f>[35]Março!$J$32</f>
        <v>37.080000000000005</v>
      </c>
      <c r="AD39" s="11">
        <f>[35]Março!$J$33</f>
        <v>38.880000000000003</v>
      </c>
      <c r="AE39" s="11">
        <f>[35]Março!$J$34</f>
        <v>34.92</v>
      </c>
      <c r="AF39" s="11">
        <f>[35]Março!$J$35</f>
        <v>30.6</v>
      </c>
      <c r="AG39" s="15">
        <f t="shared" ref="AG39:AG41" si="21">MAX(B39:AF39)</f>
        <v>53.64</v>
      </c>
      <c r="AH39" s="121">
        <f t="shared" ref="AH39:AH41" si="22">AVERAGE(B39:AF39)</f>
        <v>33.22451612903226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[36]Março!$J$5</f>
        <v>24.12</v>
      </c>
      <c r="C40" s="11">
        <f>[36]Março!$J$6</f>
        <v>30.240000000000002</v>
      </c>
      <c r="D40" s="11">
        <f>[36]Março!$J$7</f>
        <v>22.32</v>
      </c>
      <c r="E40" s="11">
        <f>[36]Março!$J$8</f>
        <v>37.800000000000004</v>
      </c>
      <c r="F40" s="11">
        <f>[36]Março!$J$9</f>
        <v>32.4</v>
      </c>
      <c r="G40" s="11">
        <f>[36]Março!$J$10</f>
        <v>32.76</v>
      </c>
      <c r="H40" s="11">
        <f>[36]Março!$J$11</f>
        <v>43.56</v>
      </c>
      <c r="I40" s="11">
        <f>[36]Março!$J$12</f>
        <v>39.24</v>
      </c>
      <c r="J40" s="11">
        <f>[36]Março!$J$13</f>
        <v>52.92</v>
      </c>
      <c r="K40" s="11">
        <f>[36]Março!$J$14</f>
        <v>24.12</v>
      </c>
      <c r="L40" s="11">
        <f>[36]Março!$J$15</f>
        <v>15.48</v>
      </c>
      <c r="M40" s="11">
        <f>[36]Março!$J$16</f>
        <v>42.84</v>
      </c>
      <c r="N40" s="11">
        <f>[36]Março!$J$17</f>
        <v>21.96</v>
      </c>
      <c r="O40" s="11">
        <f>[36]Março!$J$18</f>
        <v>22.32</v>
      </c>
      <c r="P40" s="11">
        <f>[36]Março!$J$19</f>
        <v>45.72</v>
      </c>
      <c r="Q40" s="11">
        <f>[36]Março!$J$20</f>
        <v>23.400000000000002</v>
      </c>
      <c r="R40" s="11">
        <f>[36]Março!$J$21</f>
        <v>32.4</v>
      </c>
      <c r="S40" s="11">
        <f>[36]Março!$J$22</f>
        <v>30.240000000000002</v>
      </c>
      <c r="T40" s="11">
        <f>[36]Março!$J$23</f>
        <v>32.4</v>
      </c>
      <c r="U40" s="11">
        <f>[36]Março!$J$24</f>
        <v>47.16</v>
      </c>
      <c r="V40" s="11">
        <f>[36]Março!$J$25</f>
        <v>30.96</v>
      </c>
      <c r="W40" s="11">
        <f>[36]Março!$J$26</f>
        <v>20.16</v>
      </c>
      <c r="X40" s="11">
        <f>[36]Março!$J$27</f>
        <v>23.400000000000002</v>
      </c>
      <c r="Y40" s="11">
        <f>[36]Março!$J$28</f>
        <v>16.2</v>
      </c>
      <c r="Z40" s="11">
        <f>[36]Março!$J$29</f>
        <v>22.68</v>
      </c>
      <c r="AA40" s="11">
        <f>[36]Março!$J$30</f>
        <v>28.08</v>
      </c>
      <c r="AB40" s="11">
        <f>[36]Março!$J$31</f>
        <v>29.880000000000003</v>
      </c>
      <c r="AC40" s="11">
        <f>[36]Março!$J$32</f>
        <v>19.079999999999998</v>
      </c>
      <c r="AD40" s="11">
        <f>[36]Março!$J$33</f>
        <v>24.12</v>
      </c>
      <c r="AE40" s="11">
        <f>[36]Março!$J$34</f>
        <v>28.44</v>
      </c>
      <c r="AF40" s="11">
        <f>[36]Março!$J$35</f>
        <v>33.119999999999997</v>
      </c>
      <c r="AG40" s="15">
        <f t="shared" si="21"/>
        <v>52.92</v>
      </c>
      <c r="AH40" s="121">
        <f t="shared" si="22"/>
        <v>29.984516129032261</v>
      </c>
      <c r="AL40" t="s">
        <v>47</v>
      </c>
    </row>
    <row r="41" spans="1:38" x14ac:dyDescent="0.2">
      <c r="A41" s="58" t="s">
        <v>175</v>
      </c>
      <c r="B41" s="11">
        <f>[37]Março!$J$5</f>
        <v>22.68</v>
      </c>
      <c r="C41" s="11">
        <f>[37]Março!$J$6</f>
        <v>25.92</v>
      </c>
      <c r="D41" s="11">
        <f>[37]Março!$J$7</f>
        <v>26.28</v>
      </c>
      <c r="E41" s="11">
        <f>[37]Março!$J$8</f>
        <v>30.96</v>
      </c>
      <c r="F41" s="11">
        <f>[37]Março!$J$9</f>
        <v>25.92</v>
      </c>
      <c r="G41" s="11">
        <f>[37]Março!$J$10</f>
        <v>41.04</v>
      </c>
      <c r="H41" s="11">
        <f>[37]Março!$J$11</f>
        <v>46.080000000000005</v>
      </c>
      <c r="I41" s="11">
        <f>[37]Março!$J$12</f>
        <v>41.04</v>
      </c>
      <c r="J41" s="11">
        <f>[37]Março!$J$13</f>
        <v>42.12</v>
      </c>
      <c r="K41" s="11">
        <f>[37]Março!$J$14</f>
        <v>37.800000000000004</v>
      </c>
      <c r="L41" s="11">
        <f>[37]Março!$J$15</f>
        <v>29.16</v>
      </c>
      <c r="M41" s="11">
        <f>[37]Março!$J$16</f>
        <v>29.52</v>
      </c>
      <c r="N41" s="11">
        <f>[37]Março!$J$17</f>
        <v>45</v>
      </c>
      <c r="O41" s="11">
        <f>[37]Março!$J$18</f>
        <v>37.080000000000005</v>
      </c>
      <c r="P41" s="11">
        <f>[37]Março!$J$19</f>
        <v>36</v>
      </c>
      <c r="Q41" s="11">
        <f>[37]Março!$J$20</f>
        <v>17.64</v>
      </c>
      <c r="R41" s="11">
        <f>[37]Março!$J$21</f>
        <v>52.2</v>
      </c>
      <c r="S41" s="11">
        <f>[37]Março!$J$22</f>
        <v>54</v>
      </c>
      <c r="T41" s="11">
        <f>[37]Março!$J$23</f>
        <v>37.440000000000005</v>
      </c>
      <c r="U41" s="11">
        <f>[37]Março!$J$24</f>
        <v>75.600000000000009</v>
      </c>
      <c r="V41" s="11">
        <f>[37]Março!$J$25</f>
        <v>24.840000000000003</v>
      </c>
      <c r="W41" s="11">
        <f>[37]Março!$J$26</f>
        <v>23.040000000000003</v>
      </c>
      <c r="X41" s="11">
        <f>[37]Março!$J$27</f>
        <v>22.32</v>
      </c>
      <c r="Y41" s="11">
        <f>[37]Março!$J$28</f>
        <v>25.92</v>
      </c>
      <c r="Z41" s="11">
        <f>[37]Março!$J$29</f>
        <v>25.56</v>
      </c>
      <c r="AA41" s="11">
        <f>[37]Março!$J$30</f>
        <v>27</v>
      </c>
      <c r="AB41" s="11">
        <f>[37]Março!$J$31</f>
        <v>30.240000000000002</v>
      </c>
      <c r="AC41" s="11">
        <f>[37]Março!$J$32</f>
        <v>29.52</v>
      </c>
      <c r="AD41" s="11">
        <f>[37]Março!$J$33</f>
        <v>32.04</v>
      </c>
      <c r="AE41" s="11">
        <f>[37]Março!$J$34</f>
        <v>23.400000000000002</v>
      </c>
      <c r="AF41" s="11">
        <f>[37]Março!$J$35</f>
        <v>24.48</v>
      </c>
      <c r="AG41" s="15">
        <f t="shared" si="21"/>
        <v>75.600000000000009</v>
      </c>
      <c r="AH41" s="121">
        <f t="shared" si="22"/>
        <v>33.607741935483865</v>
      </c>
    </row>
    <row r="42" spans="1:38" x14ac:dyDescent="0.2">
      <c r="A42" s="58" t="s">
        <v>17</v>
      </c>
      <c r="B42" s="11">
        <f>[38]Março!$J$5</f>
        <v>16.920000000000002</v>
      </c>
      <c r="C42" s="11">
        <f>[38]Março!$J$6</f>
        <v>30.6</v>
      </c>
      <c r="D42" s="11">
        <f>[38]Março!$J$7</f>
        <v>21.96</v>
      </c>
      <c r="E42" s="11">
        <f>[38]Março!$J$8</f>
        <v>31.680000000000003</v>
      </c>
      <c r="F42" s="11">
        <f>[38]Março!$J$9</f>
        <v>54.72</v>
      </c>
      <c r="G42" s="11">
        <f>[38]Março!$J$10</f>
        <v>60.480000000000004</v>
      </c>
      <c r="H42" s="11">
        <f>[38]Março!$J$11</f>
        <v>42.12</v>
      </c>
      <c r="I42" s="11">
        <f>[38]Março!$J$12</f>
        <v>46.800000000000004</v>
      </c>
      <c r="J42" s="11">
        <f>[38]Março!$J$13</f>
        <v>27.720000000000002</v>
      </c>
      <c r="K42" s="11">
        <f>[38]Março!$J$14</f>
        <v>38.880000000000003</v>
      </c>
      <c r="L42" s="11">
        <f>[38]Março!$J$15</f>
        <v>30.240000000000002</v>
      </c>
      <c r="M42" s="11">
        <f>[38]Março!$J$16</f>
        <v>42.12</v>
      </c>
      <c r="N42" s="11">
        <f>[38]Março!$J$17</f>
        <v>40.32</v>
      </c>
      <c r="O42" s="11">
        <f>[38]Março!$J$18</f>
        <v>39.24</v>
      </c>
      <c r="P42" s="11">
        <f>[38]Março!$J$19</f>
        <v>24.840000000000003</v>
      </c>
      <c r="Q42" s="11">
        <f>[38]Março!$J$20</f>
        <v>18.720000000000002</v>
      </c>
      <c r="R42" s="11">
        <f>[38]Março!$J$21</f>
        <v>55.440000000000005</v>
      </c>
      <c r="S42" s="11">
        <f>[38]Março!$J$22</f>
        <v>44.64</v>
      </c>
      <c r="T42" s="11">
        <f>[38]Março!$J$23</f>
        <v>45.72</v>
      </c>
      <c r="U42" s="11">
        <f>[38]Março!$J$24</f>
        <v>82.08</v>
      </c>
      <c r="V42" s="11">
        <f>[38]Março!$J$25</f>
        <v>23.040000000000003</v>
      </c>
      <c r="W42" s="11">
        <f>[38]Março!$J$26</f>
        <v>22.68</v>
      </c>
      <c r="X42" s="11">
        <f>[38]Março!$J$27</f>
        <v>23.040000000000003</v>
      </c>
      <c r="Y42" s="11">
        <f>[38]Março!$J$28</f>
        <v>18.36</v>
      </c>
      <c r="Z42" s="11">
        <f>[38]Março!$J$29</f>
        <v>20.52</v>
      </c>
      <c r="AA42" s="11">
        <f>[38]Março!$J$30</f>
        <v>20.88</v>
      </c>
      <c r="AB42" s="11">
        <f>[38]Março!$J$31</f>
        <v>21.6</v>
      </c>
      <c r="AC42" s="11">
        <f>[38]Março!$J$32</f>
        <v>30.6</v>
      </c>
      <c r="AD42" s="11">
        <f>[38]Março!$J$33</f>
        <v>28.8</v>
      </c>
      <c r="AE42" s="11">
        <f>[38]Março!$J$34</f>
        <v>25.2</v>
      </c>
      <c r="AF42" s="11">
        <f>[38]Março!$J$35</f>
        <v>24.48</v>
      </c>
      <c r="AG42" s="15">
        <f t="shared" ref="AG42:AG43" si="23">MAX(B42:AF42)</f>
        <v>82.08</v>
      </c>
      <c r="AH42" s="121">
        <f t="shared" ref="AH42:AH43" si="24">AVERAGE(B42:AF42)</f>
        <v>34.014193548387098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[39]Março!$J$5</f>
        <v>20.88</v>
      </c>
      <c r="C43" s="11">
        <f>[39]Março!$J$6</f>
        <v>31.680000000000003</v>
      </c>
      <c r="D43" s="11">
        <f>[39]Março!$J$7</f>
        <v>30.6</v>
      </c>
      <c r="E43" s="11">
        <f>[39]Março!$J$8</f>
        <v>33.840000000000003</v>
      </c>
      <c r="F43" s="11">
        <f>[39]Março!$J$9</f>
        <v>61.560000000000009</v>
      </c>
      <c r="G43" s="11">
        <f>[39]Março!$J$10</f>
        <v>39.24</v>
      </c>
      <c r="H43" s="11">
        <f>[39]Março!$J$11</f>
        <v>38.880000000000003</v>
      </c>
      <c r="I43" s="11">
        <f>[39]Março!$J$12</f>
        <v>47.519999999999996</v>
      </c>
      <c r="J43" s="11">
        <f>[39]Março!$J$13</f>
        <v>29.880000000000003</v>
      </c>
      <c r="K43" s="11">
        <f>[39]Março!$J$14</f>
        <v>25.2</v>
      </c>
      <c r="L43" s="11">
        <f>[39]Março!$J$15</f>
        <v>42.480000000000004</v>
      </c>
      <c r="M43" s="11">
        <f>[39]Março!$J$16</f>
        <v>38.519999999999996</v>
      </c>
      <c r="N43" s="11">
        <f>[39]Março!$J$17</f>
        <v>54.36</v>
      </c>
      <c r="O43" s="11">
        <f>[39]Março!$J$18</f>
        <v>33.840000000000003</v>
      </c>
      <c r="P43" s="11">
        <f>[39]Março!$J$19</f>
        <v>54</v>
      </c>
      <c r="Q43" s="11">
        <f>[39]Março!$J$20</f>
        <v>39.24</v>
      </c>
      <c r="R43" s="11">
        <f>[39]Março!$J$21</f>
        <v>48.24</v>
      </c>
      <c r="S43" s="11">
        <f>[39]Março!$J$22</f>
        <v>51.12</v>
      </c>
      <c r="T43" s="11">
        <f>[39]Março!$J$23</f>
        <v>47.16</v>
      </c>
      <c r="U43" s="11">
        <f>[39]Março!$J$24</f>
        <v>95.4</v>
      </c>
      <c r="V43" s="11">
        <f>[39]Março!$J$25</f>
        <v>25.2</v>
      </c>
      <c r="W43" s="11">
        <f>[39]Março!$J$26</f>
        <v>33.119999999999997</v>
      </c>
      <c r="X43" s="11">
        <f>[39]Março!$J$27</f>
        <v>29.16</v>
      </c>
      <c r="Y43" s="11">
        <f>[39]Março!$J$28</f>
        <v>23.400000000000002</v>
      </c>
      <c r="Z43" s="11">
        <f>[39]Março!$J$29</f>
        <v>21.96</v>
      </c>
      <c r="AA43" s="11">
        <f>[39]Março!$J$30</f>
        <v>26.28</v>
      </c>
      <c r="AB43" s="11">
        <f>[39]Março!$J$31</f>
        <v>26.64</v>
      </c>
      <c r="AC43" s="11">
        <f>[39]Março!$J$32</f>
        <v>36</v>
      </c>
      <c r="AD43" s="11">
        <f>[39]Março!$J$33</f>
        <v>41.76</v>
      </c>
      <c r="AE43" s="11">
        <f>[39]Março!$J$34</f>
        <v>35.28</v>
      </c>
      <c r="AF43" s="11">
        <f>[39]Março!$J$35</f>
        <v>32.4</v>
      </c>
      <c r="AG43" s="15">
        <f t="shared" si="23"/>
        <v>95.4</v>
      </c>
      <c r="AH43" s="121">
        <f t="shared" si="24"/>
        <v>38.543225806451616</v>
      </c>
      <c r="AK43" t="s">
        <v>47</v>
      </c>
    </row>
    <row r="44" spans="1:38" x14ac:dyDescent="0.2">
      <c r="A44" s="58" t="s">
        <v>18</v>
      </c>
      <c r="B44" s="11">
        <f>[40]Março!$J$5</f>
        <v>35.28</v>
      </c>
      <c r="C44" s="11">
        <f>[40]Março!$J$6</f>
        <v>29.52</v>
      </c>
      <c r="D44" s="11">
        <f>[40]Março!$J$7</f>
        <v>37.800000000000004</v>
      </c>
      <c r="E44" s="11">
        <f>[40]Março!$J$8</f>
        <v>37.440000000000005</v>
      </c>
      <c r="F44" s="11">
        <f>[40]Março!$J$9</f>
        <v>42.84</v>
      </c>
      <c r="G44" s="11">
        <f>[40]Março!$J$10</f>
        <v>37.080000000000005</v>
      </c>
      <c r="H44" s="11">
        <f>[40]Março!$J$11</f>
        <v>36.36</v>
      </c>
      <c r="I44" s="11">
        <f>[40]Março!$J$12</f>
        <v>48.6</v>
      </c>
      <c r="J44" s="11">
        <f>[40]Março!$J$13</f>
        <v>46.800000000000004</v>
      </c>
      <c r="K44" s="11">
        <f>[40]Março!$J$14</f>
        <v>47.88</v>
      </c>
      <c r="L44" s="11">
        <f>[40]Março!$J$15</f>
        <v>50.76</v>
      </c>
      <c r="M44" s="11">
        <f>[40]Março!$J$16</f>
        <v>29.52</v>
      </c>
      <c r="N44" s="11">
        <f>[40]Março!$J$17</f>
        <v>38.519999999999996</v>
      </c>
      <c r="O44" s="11">
        <f>[40]Março!$J$18</f>
        <v>34.56</v>
      </c>
      <c r="P44" s="11">
        <f>[40]Março!$J$19</f>
        <v>45.72</v>
      </c>
      <c r="Q44" s="11">
        <f>[40]Março!$J$20</f>
        <v>21.240000000000002</v>
      </c>
      <c r="R44" s="11">
        <f>[40]Março!$J$21</f>
        <v>34.200000000000003</v>
      </c>
      <c r="S44" s="11">
        <f>[40]Março!$J$22</f>
        <v>38.880000000000003</v>
      </c>
      <c r="T44" s="11">
        <f>[40]Março!$J$23</f>
        <v>30.96</v>
      </c>
      <c r="U44" s="11">
        <f>[40]Março!$J$24</f>
        <v>63.360000000000007</v>
      </c>
      <c r="V44" s="11">
        <f>[40]Março!$J$25</f>
        <v>28.08</v>
      </c>
      <c r="W44" s="11">
        <f>[40]Março!$J$26</f>
        <v>22.32</v>
      </c>
      <c r="X44" s="11">
        <f>[40]Março!$J$27</f>
        <v>26.64</v>
      </c>
      <c r="Y44" s="11">
        <f>[40]Março!$J$28</f>
        <v>28.8</v>
      </c>
      <c r="Z44" s="11">
        <f>[40]Março!$J$29</f>
        <v>31.680000000000003</v>
      </c>
      <c r="AA44" s="11">
        <f>[40]Março!$J$30</f>
        <v>29.52</v>
      </c>
      <c r="AB44" s="11">
        <f>[40]Março!$J$31</f>
        <v>34.92</v>
      </c>
      <c r="AC44" s="11">
        <f>[40]Março!$J$32</f>
        <v>40.32</v>
      </c>
      <c r="AD44" s="11">
        <f>[40]Março!$J$33</f>
        <v>32.76</v>
      </c>
      <c r="AE44" s="11">
        <f>[40]Março!$J$34</f>
        <v>36</v>
      </c>
      <c r="AF44" s="11">
        <f>[40]Março!$J$35</f>
        <v>24.840000000000003</v>
      </c>
      <c r="AG44" s="15">
        <f t="shared" ref="AG44:AG45" si="25">MAX(B44:AF44)</f>
        <v>63.360000000000007</v>
      </c>
      <c r="AH44" s="121">
        <f t="shared" ref="AH44:AH45" si="26">AVERAGE(B44:AF44)</f>
        <v>36.232258064516131</v>
      </c>
      <c r="AK44" t="s">
        <v>47</v>
      </c>
    </row>
    <row r="45" spans="1:38" x14ac:dyDescent="0.2">
      <c r="A45" s="58" t="s">
        <v>162</v>
      </c>
      <c r="B45" s="11">
        <f>[41]Março!$J$5</f>
        <v>31.319999999999997</v>
      </c>
      <c r="C45" s="11">
        <f>[41]Março!$J$6</f>
        <v>26.28</v>
      </c>
      <c r="D45" s="11">
        <f>[41]Março!$J$7</f>
        <v>25.92</v>
      </c>
      <c r="E45" s="11">
        <f>[41]Março!$J$8</f>
        <v>36.36</v>
      </c>
      <c r="F45" s="11">
        <f>[41]Março!$J$9</f>
        <v>27.36</v>
      </c>
      <c r="G45" s="11">
        <f>[41]Março!$J$10</f>
        <v>32.4</v>
      </c>
      <c r="H45" s="11">
        <f>[41]Março!$J$11</f>
        <v>34.56</v>
      </c>
      <c r="I45" s="11">
        <f>[41]Março!$J$12</f>
        <v>36.36</v>
      </c>
      <c r="J45" s="11">
        <f>[41]Março!$J$13</f>
        <v>52.92</v>
      </c>
      <c r="K45" s="11">
        <f>[41]Março!$J$14</f>
        <v>21.96</v>
      </c>
      <c r="L45" s="11">
        <f>[41]Março!$J$15</f>
        <v>32.04</v>
      </c>
      <c r="M45" s="11">
        <f>[41]Março!$J$16</f>
        <v>51.12</v>
      </c>
      <c r="N45" s="11">
        <f>[41]Março!$J$17</f>
        <v>38.159999999999997</v>
      </c>
      <c r="O45" s="11">
        <f>[41]Março!$J$18</f>
        <v>24.840000000000003</v>
      </c>
      <c r="P45" s="11">
        <f>[41]Março!$J$19</f>
        <v>35.64</v>
      </c>
      <c r="Q45" s="11">
        <f>[41]Março!$J$20</f>
        <v>19.8</v>
      </c>
      <c r="R45" s="11">
        <f>[41]Março!$J$21</f>
        <v>26.64</v>
      </c>
      <c r="S45" s="11">
        <f>[41]Março!$J$22</f>
        <v>45</v>
      </c>
      <c r="T45" s="11">
        <f>[41]Março!$J$23</f>
        <v>19.8</v>
      </c>
      <c r="U45" s="11">
        <f>[41]Março!$J$24</f>
        <v>66.239999999999995</v>
      </c>
      <c r="V45" s="11">
        <f>[41]Março!$J$25</f>
        <v>59.760000000000005</v>
      </c>
      <c r="W45" s="11">
        <f>[41]Março!$J$26</f>
        <v>27.36</v>
      </c>
      <c r="X45" s="11">
        <f>[41]Março!$J$27</f>
        <v>24.48</v>
      </c>
      <c r="Y45" s="11">
        <f>[41]Março!$J$28</f>
        <v>20.88</v>
      </c>
      <c r="Z45" s="11">
        <f>[41]Março!$J$29</f>
        <v>18</v>
      </c>
      <c r="AA45" s="11">
        <f>[41]Março!$J$30</f>
        <v>16.920000000000002</v>
      </c>
      <c r="AB45" s="11">
        <f>[41]Março!$J$31</f>
        <v>29.52</v>
      </c>
      <c r="AC45" s="11">
        <f>[41]Março!$J$32</f>
        <v>32.04</v>
      </c>
      <c r="AD45" s="11">
        <f>[41]Março!$J$33</f>
        <v>32.04</v>
      </c>
      <c r="AE45" s="11">
        <f>[41]Março!$J$34</f>
        <v>36.36</v>
      </c>
      <c r="AF45" s="11">
        <f>[41]Março!$J$35</f>
        <v>21.96</v>
      </c>
      <c r="AG45" s="15">
        <f t="shared" si="25"/>
        <v>66.239999999999995</v>
      </c>
      <c r="AH45" s="121">
        <f t="shared" si="26"/>
        <v>32.388387096774188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[42]Março!$J$5</f>
        <v>19.440000000000001</v>
      </c>
      <c r="C46" s="11">
        <f>[42]Março!$J$6</f>
        <v>20.16</v>
      </c>
      <c r="D46" s="11">
        <f>[42]Março!$J$7</f>
        <v>28.8</v>
      </c>
      <c r="E46" s="11">
        <f>[42]Março!$J$8</f>
        <v>37.440000000000005</v>
      </c>
      <c r="F46" s="11">
        <f>[42]Março!$J$9</f>
        <v>38.880000000000003</v>
      </c>
      <c r="G46" s="11">
        <f>[42]Março!$J$10</f>
        <v>33.480000000000004</v>
      </c>
      <c r="H46" s="11">
        <f>[42]Março!$J$11</f>
        <v>49.680000000000007</v>
      </c>
      <c r="I46" s="11">
        <f>[42]Março!$J$12</f>
        <v>47.16</v>
      </c>
      <c r="J46" s="11">
        <f>[42]Março!$J$13</f>
        <v>41.4</v>
      </c>
      <c r="K46" s="11">
        <f>[42]Março!$J$14</f>
        <v>21.240000000000002</v>
      </c>
      <c r="L46" s="11">
        <f>[42]Março!$J$15</f>
        <v>30.96</v>
      </c>
      <c r="M46" s="11">
        <f>[42]Março!$J$16</f>
        <v>28.08</v>
      </c>
      <c r="N46" s="11">
        <f>[42]Março!$J$17</f>
        <v>26.28</v>
      </c>
      <c r="O46" s="11">
        <f>[42]Março!$J$18</f>
        <v>22.32</v>
      </c>
      <c r="P46" s="11">
        <f>[42]Março!$J$19</f>
        <v>24.840000000000003</v>
      </c>
      <c r="Q46" s="11">
        <f>[42]Março!$J$20</f>
        <v>24.12</v>
      </c>
      <c r="R46" s="11">
        <f>[42]Março!$J$21</f>
        <v>27.720000000000002</v>
      </c>
      <c r="S46" s="11">
        <f>[42]Março!$J$22</f>
        <v>41.4</v>
      </c>
      <c r="T46" s="11">
        <f>[42]Março!$J$23</f>
        <v>20.88</v>
      </c>
      <c r="U46" s="11">
        <f>[42]Março!$J$24</f>
        <v>28.44</v>
      </c>
      <c r="V46" s="11">
        <f>[42]Março!$J$25</f>
        <v>32.4</v>
      </c>
      <c r="W46" s="11">
        <f>[42]Março!$J$26</f>
        <v>30.6</v>
      </c>
      <c r="X46" s="11">
        <f>[42]Março!$J$27</f>
        <v>25.56</v>
      </c>
      <c r="Y46" s="11">
        <f>[42]Março!$J$28</f>
        <v>14.76</v>
      </c>
      <c r="Z46" s="11">
        <f>[42]Março!$J$29</f>
        <v>20.16</v>
      </c>
      <c r="AA46" s="11">
        <f>[42]Março!$J$30</f>
        <v>25.2</v>
      </c>
      <c r="AB46" s="11">
        <f>[42]Março!$J$31</f>
        <v>28.08</v>
      </c>
      <c r="AC46" s="11">
        <f>[42]Março!$J$32</f>
        <v>30.240000000000002</v>
      </c>
      <c r="AD46" s="11">
        <f>[42]Março!$J$33</f>
        <v>33.119999999999997</v>
      </c>
      <c r="AE46" s="11">
        <f>[42]Março!$J$34</f>
        <v>34.92</v>
      </c>
      <c r="AF46" s="11">
        <f>[42]Março!$J$35</f>
        <v>23.040000000000003</v>
      </c>
      <c r="AG46" s="15">
        <f t="shared" ref="AG46:AG49" si="27">MAX(B46:AF46)</f>
        <v>49.680000000000007</v>
      </c>
      <c r="AH46" s="121">
        <f t="shared" ref="AH46" si="28">AVERAGE(B46:AF46)</f>
        <v>29.380645161290317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[43]Março!$J$5</f>
        <v>23.759999999999998</v>
      </c>
      <c r="C47" s="11">
        <f>[43]Março!$J$6</f>
        <v>28.8</v>
      </c>
      <c r="D47" s="11">
        <f>[43]Março!$J$7</f>
        <v>25.2</v>
      </c>
      <c r="E47" s="11">
        <f>[43]Março!$J$8</f>
        <v>33.480000000000004</v>
      </c>
      <c r="F47" s="11">
        <f>[43]Março!$J$9</f>
        <v>37.440000000000005</v>
      </c>
      <c r="G47" s="11">
        <f>[43]Março!$J$10</f>
        <v>52.56</v>
      </c>
      <c r="H47" s="11">
        <f>[43]Março!$J$11</f>
        <v>47.519999999999996</v>
      </c>
      <c r="I47" s="11">
        <f>[43]Março!$J$12</f>
        <v>36</v>
      </c>
      <c r="J47" s="11">
        <f>[43]Março!$J$13</f>
        <v>31.319999999999997</v>
      </c>
      <c r="K47" s="11">
        <f>[43]Março!$J$14</f>
        <v>21.240000000000002</v>
      </c>
      <c r="L47" s="11">
        <f>[43]Março!$J$15</f>
        <v>38.519999999999996</v>
      </c>
      <c r="M47" s="11">
        <f>[43]Março!$J$16</f>
        <v>38.159999999999997</v>
      </c>
      <c r="N47" s="11">
        <f>[43]Março!$J$17</f>
        <v>28.44</v>
      </c>
      <c r="O47" s="11">
        <f>[43]Março!$J$18</f>
        <v>28.08</v>
      </c>
      <c r="P47" s="11">
        <f>[43]Março!$J$19</f>
        <v>21.6</v>
      </c>
      <c r="Q47" s="11">
        <f>[43]Março!$J$20</f>
        <v>21.240000000000002</v>
      </c>
      <c r="R47" s="11">
        <f>[43]Março!$J$21</f>
        <v>32.76</v>
      </c>
      <c r="S47" s="11">
        <f>[43]Março!$J$22</f>
        <v>33.840000000000003</v>
      </c>
      <c r="T47" s="11">
        <f>[43]Março!$J$23</f>
        <v>29.52</v>
      </c>
      <c r="U47" s="11">
        <f>[43]Março!$J$24</f>
        <v>75.960000000000008</v>
      </c>
      <c r="V47" s="11">
        <f>[43]Março!$J$25</f>
        <v>29.52</v>
      </c>
      <c r="W47" s="11">
        <f>[43]Março!$J$26</f>
        <v>22.68</v>
      </c>
      <c r="X47" s="11">
        <f>[43]Março!$J$27</f>
        <v>22.32</v>
      </c>
      <c r="Y47" s="11">
        <f>[43]Março!$J$28</f>
        <v>21.240000000000002</v>
      </c>
      <c r="Z47" s="11">
        <f>[43]Março!$J$29</f>
        <v>25.56</v>
      </c>
      <c r="AA47" s="11">
        <f>[43]Março!$J$30</f>
        <v>29.52</v>
      </c>
      <c r="AB47" s="11">
        <f>[43]Março!$J$31</f>
        <v>28.08</v>
      </c>
      <c r="AC47" s="11">
        <f>[43]Março!$J$32</f>
        <v>33.119999999999997</v>
      </c>
      <c r="AD47" s="11">
        <f>[43]Março!$J$33</f>
        <v>29.16</v>
      </c>
      <c r="AE47" s="11">
        <f>[43]Março!$J$34</f>
        <v>30.6</v>
      </c>
      <c r="AF47" s="11">
        <f>[43]Março!$J$35</f>
        <v>25.2</v>
      </c>
      <c r="AG47" s="15">
        <f t="shared" si="27"/>
        <v>75.960000000000008</v>
      </c>
      <c r="AH47" s="121">
        <f>AVERAGE(B47:AF47)</f>
        <v>31.69161290322581</v>
      </c>
      <c r="AK47" t="s">
        <v>47</v>
      </c>
    </row>
    <row r="48" spans="1:38" x14ac:dyDescent="0.2">
      <c r="A48" s="58" t="s">
        <v>44</v>
      </c>
      <c r="B48" s="11">
        <f>[44]Março!$J$5</f>
        <v>52.56</v>
      </c>
      <c r="C48" s="11">
        <f>[44]Março!$J$6</f>
        <v>32.76</v>
      </c>
      <c r="D48" s="11">
        <f>[44]Março!$J$7</f>
        <v>29.52</v>
      </c>
      <c r="E48" s="11">
        <f>[44]Março!$J$8</f>
        <v>40.680000000000007</v>
      </c>
      <c r="F48" s="11">
        <f>[44]Março!$J$9</f>
        <v>36</v>
      </c>
      <c r="G48" s="11">
        <f>[44]Março!$J$10</f>
        <v>38.880000000000003</v>
      </c>
      <c r="H48" s="11">
        <f>[44]Março!$J$11</f>
        <v>42.12</v>
      </c>
      <c r="I48" s="11">
        <f>[44]Março!$J$12</f>
        <v>43.2</v>
      </c>
      <c r="J48" s="11">
        <f>[44]Março!$J$13</f>
        <v>43.2</v>
      </c>
      <c r="K48" s="11">
        <f>[44]Março!$J$14</f>
        <v>30.240000000000002</v>
      </c>
      <c r="L48" s="11">
        <f>[44]Março!$J$15</f>
        <v>37.440000000000005</v>
      </c>
      <c r="M48" s="11">
        <f>[44]Março!$J$16</f>
        <v>35.28</v>
      </c>
      <c r="N48" s="11">
        <f>[44]Março!$J$17</f>
        <v>41.76</v>
      </c>
      <c r="O48" s="11">
        <f>[44]Março!$J$18</f>
        <v>32.76</v>
      </c>
      <c r="P48" s="11">
        <f>[44]Março!$J$19</f>
        <v>47.16</v>
      </c>
      <c r="Q48" s="11">
        <f>[44]Março!$J$20</f>
        <v>32.04</v>
      </c>
      <c r="R48" s="11">
        <f>[44]Março!$J$21</f>
        <v>42.480000000000004</v>
      </c>
      <c r="S48" s="11">
        <f>[44]Março!$J$22</f>
        <v>47.16</v>
      </c>
      <c r="T48" s="11">
        <f>[44]Março!$J$23</f>
        <v>29.880000000000003</v>
      </c>
      <c r="U48" s="11">
        <f>[44]Março!$J$24</f>
        <v>61.560000000000009</v>
      </c>
      <c r="V48" s="11">
        <f>[44]Março!$J$25</f>
        <v>26.64</v>
      </c>
      <c r="W48" s="11">
        <f>[44]Março!$J$26</f>
        <v>24.12</v>
      </c>
      <c r="X48" s="11">
        <f>[44]Março!$J$27</f>
        <v>31.680000000000003</v>
      </c>
      <c r="Y48" s="11">
        <f>[44]Março!$J$28</f>
        <v>29.880000000000003</v>
      </c>
      <c r="Z48" s="11">
        <f>[44]Março!$J$29</f>
        <v>34.56</v>
      </c>
      <c r="AA48" s="11">
        <f>[44]Março!$J$30</f>
        <v>40.32</v>
      </c>
      <c r="AB48" s="11">
        <f>[44]Março!$J$31</f>
        <v>51.480000000000004</v>
      </c>
      <c r="AC48" s="11">
        <f>[44]Março!$J$32</f>
        <v>33.119999999999997</v>
      </c>
      <c r="AD48" s="11">
        <f>[44]Março!$J$33</f>
        <v>28.08</v>
      </c>
      <c r="AE48" s="11">
        <f>[44]Março!$J$34</f>
        <v>31.680000000000003</v>
      </c>
      <c r="AF48" s="11">
        <f>[44]Março!$J$35</f>
        <v>28.8</v>
      </c>
      <c r="AG48" s="15">
        <f>MAX(B48:AF48)</f>
        <v>61.560000000000009</v>
      </c>
      <c r="AH48" s="121">
        <f>AVERAGE(B48:AF48)</f>
        <v>37.323870967741925</v>
      </c>
      <c r="AI48" s="12" t="s">
        <v>47</v>
      </c>
      <c r="AK48" t="s">
        <v>47</v>
      </c>
    </row>
    <row r="49" spans="1:38" x14ac:dyDescent="0.2">
      <c r="A49" s="58" t="s">
        <v>20</v>
      </c>
      <c r="B49" s="11">
        <f>[45]Março!$J$5</f>
        <v>28.08</v>
      </c>
      <c r="C49" s="11">
        <f>[45]Março!$J$6</f>
        <v>29.880000000000003</v>
      </c>
      <c r="D49" s="11">
        <f>[45]Março!$J$7</f>
        <v>24.12</v>
      </c>
      <c r="E49" s="11">
        <f>[45]Março!$J$8</f>
        <v>28.08</v>
      </c>
      <c r="F49" s="11">
        <f>[45]Março!$J$9</f>
        <v>27</v>
      </c>
      <c r="G49" s="11">
        <f>[45]Março!$J$10</f>
        <v>31.319999999999997</v>
      </c>
      <c r="H49" s="11">
        <f>[45]Março!$J$11</f>
        <v>44.28</v>
      </c>
      <c r="I49" s="11">
        <f>[45]Março!$J$12</f>
        <v>45.72</v>
      </c>
      <c r="J49" s="11">
        <f>[45]Março!$J$13</f>
        <v>41.04</v>
      </c>
      <c r="K49" s="11">
        <f>[45]Março!$J$14</f>
        <v>19.8</v>
      </c>
      <c r="L49" s="11">
        <f>[45]Março!$J$15</f>
        <v>36.72</v>
      </c>
      <c r="M49" s="11">
        <f>[45]Março!$J$16</f>
        <v>24.840000000000003</v>
      </c>
      <c r="N49" s="11">
        <f>[45]Março!$J$17</f>
        <v>44.28</v>
      </c>
      <c r="O49" s="11">
        <f>[45]Março!$J$18</f>
        <v>30.240000000000002</v>
      </c>
      <c r="P49" s="11">
        <f>[45]Março!$J$19</f>
        <v>33.840000000000003</v>
      </c>
      <c r="Q49" s="11">
        <f>[45]Março!$J$20</f>
        <v>18.36</v>
      </c>
      <c r="R49" s="11">
        <f>[45]Março!$J$21</f>
        <v>42.84</v>
      </c>
      <c r="S49" s="11">
        <f>[45]Março!$J$22</f>
        <v>46.080000000000005</v>
      </c>
      <c r="T49" s="11">
        <f>[45]Março!$J$23</f>
        <v>26.28</v>
      </c>
      <c r="U49" s="11">
        <f>[45]Março!$J$24</f>
        <v>45.36</v>
      </c>
      <c r="V49" s="11">
        <f>[45]Março!$J$25</f>
        <v>27</v>
      </c>
      <c r="W49" s="11">
        <f>[45]Março!$J$26</f>
        <v>23.040000000000003</v>
      </c>
      <c r="X49" s="11">
        <f>[45]Março!$J$27</f>
        <v>22.32</v>
      </c>
      <c r="Y49" s="11">
        <f>[45]Março!$J$28</f>
        <v>21.240000000000002</v>
      </c>
      <c r="Z49" s="11">
        <f>[45]Março!$J$29</f>
        <v>16.920000000000002</v>
      </c>
      <c r="AA49" s="11">
        <f>[45]Março!$J$30</f>
        <v>20.52</v>
      </c>
      <c r="AB49" s="11">
        <f>[45]Março!$J$31</f>
        <v>23.040000000000003</v>
      </c>
      <c r="AC49" s="11">
        <f>[45]Março!$J$32</f>
        <v>24.840000000000003</v>
      </c>
      <c r="AD49" s="11">
        <f>[45]Março!$J$33</f>
        <v>21.6</v>
      </c>
      <c r="AE49" s="11">
        <f>[45]Março!$J$34</f>
        <v>18</v>
      </c>
      <c r="AF49" s="11">
        <f>[45]Março!$J$35</f>
        <v>20.16</v>
      </c>
      <c r="AG49" s="15">
        <f t="shared" si="27"/>
        <v>46.080000000000005</v>
      </c>
      <c r="AH49" s="121">
        <f>AVERAGE(B49:AF49)</f>
        <v>29.252903225806456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29">MAX(B5:B49)</f>
        <v>52.56</v>
      </c>
      <c r="C50" s="13">
        <f t="shared" si="29"/>
        <v>65.52</v>
      </c>
      <c r="D50" s="13">
        <f t="shared" si="29"/>
        <v>45</v>
      </c>
      <c r="E50" s="13">
        <f t="shared" si="29"/>
        <v>51.12</v>
      </c>
      <c r="F50" s="13">
        <f t="shared" si="29"/>
        <v>61.560000000000009</v>
      </c>
      <c r="G50" s="13">
        <f t="shared" si="29"/>
        <v>73.08</v>
      </c>
      <c r="H50" s="13">
        <f t="shared" si="29"/>
        <v>59.04</v>
      </c>
      <c r="I50" s="13">
        <f t="shared" si="29"/>
        <v>74.52</v>
      </c>
      <c r="J50" s="13">
        <f t="shared" si="29"/>
        <v>73.8</v>
      </c>
      <c r="K50" s="13">
        <f t="shared" si="29"/>
        <v>47.88</v>
      </c>
      <c r="L50" s="13">
        <f t="shared" si="29"/>
        <v>53.64</v>
      </c>
      <c r="M50" s="13">
        <f t="shared" si="29"/>
        <v>65.160000000000011</v>
      </c>
      <c r="N50" s="13">
        <f t="shared" si="29"/>
        <v>54.36</v>
      </c>
      <c r="O50" s="13">
        <f t="shared" si="29"/>
        <v>44.28</v>
      </c>
      <c r="P50" s="13">
        <f t="shared" si="29"/>
        <v>98.495999999999995</v>
      </c>
      <c r="Q50" s="13">
        <f t="shared" si="29"/>
        <v>39.24</v>
      </c>
      <c r="R50" s="13">
        <f t="shared" si="29"/>
        <v>55.440000000000005</v>
      </c>
      <c r="S50" s="13">
        <f t="shared" si="29"/>
        <v>54</v>
      </c>
      <c r="T50" s="13">
        <f t="shared" si="29"/>
        <v>47.519999999999996</v>
      </c>
      <c r="U50" s="13">
        <f t="shared" si="29"/>
        <v>95.4</v>
      </c>
      <c r="V50" s="13">
        <f t="shared" si="29"/>
        <v>59.760000000000005</v>
      </c>
      <c r="W50" s="13">
        <f t="shared" si="29"/>
        <v>36</v>
      </c>
      <c r="X50" s="13">
        <f t="shared" si="29"/>
        <v>33.840000000000003</v>
      </c>
      <c r="Y50" s="13">
        <f t="shared" si="29"/>
        <v>43.56</v>
      </c>
      <c r="Z50" s="13">
        <f t="shared" si="29"/>
        <v>34.56</v>
      </c>
      <c r="AA50" s="13">
        <f t="shared" si="29"/>
        <v>145.44</v>
      </c>
      <c r="AB50" s="13">
        <f t="shared" si="29"/>
        <v>55.440000000000005</v>
      </c>
      <c r="AC50" s="13">
        <f t="shared" si="29"/>
        <v>52.2</v>
      </c>
      <c r="AD50" s="13">
        <f t="shared" si="29"/>
        <v>42.12</v>
      </c>
      <c r="AE50" s="13">
        <f t="shared" si="29"/>
        <v>41.04</v>
      </c>
      <c r="AF50" s="13">
        <f t="shared" si="29"/>
        <v>38.159999999999997</v>
      </c>
      <c r="AG50" s="15">
        <f t="shared" si="29"/>
        <v>145.44</v>
      </c>
      <c r="AH50" s="91">
        <f>AVERAGE(AH5:AH49)</f>
        <v>32.286302729528536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9"/>
      <c r="K52" s="139"/>
      <c r="L52" s="139"/>
      <c r="M52" s="139" t="s">
        <v>45</v>
      </c>
      <c r="N52" s="139"/>
      <c r="O52" s="139"/>
      <c r="P52" s="139"/>
      <c r="Q52" s="139"/>
      <c r="R52" s="139"/>
      <c r="S52" s="139"/>
      <c r="T52" s="152" t="s">
        <v>97</v>
      </c>
      <c r="U52" s="152"/>
      <c r="V52" s="152"/>
      <c r="W52" s="152"/>
      <c r="X52" s="152"/>
      <c r="Y52" s="139"/>
      <c r="Z52" s="139"/>
      <c r="AA52" s="139"/>
      <c r="AB52" s="139"/>
      <c r="AC52" s="139"/>
      <c r="AD52" s="139"/>
      <c r="AE52" s="139"/>
      <c r="AF52" s="139"/>
      <c r="AG52" s="52"/>
      <c r="AH52" s="51"/>
    </row>
    <row r="53" spans="1:38" x14ac:dyDescent="0.2">
      <c r="A53" s="50"/>
      <c r="B53" s="139"/>
      <c r="C53" s="139"/>
      <c r="D53" s="139"/>
      <c r="E53" s="139"/>
      <c r="F53" s="139"/>
      <c r="G53" s="139"/>
      <c r="H53" s="139"/>
      <c r="I53" s="139"/>
      <c r="J53" s="140"/>
      <c r="K53" s="140"/>
      <c r="L53" s="140"/>
      <c r="M53" s="140" t="s">
        <v>46</v>
      </c>
      <c r="N53" s="140"/>
      <c r="O53" s="140"/>
      <c r="P53" s="140"/>
      <c r="Q53" s="139"/>
      <c r="R53" s="139"/>
      <c r="S53" s="139"/>
      <c r="T53" s="153" t="s">
        <v>98</v>
      </c>
      <c r="U53" s="153"/>
      <c r="V53" s="153"/>
      <c r="W53" s="153"/>
      <c r="X53" s="153"/>
      <c r="Y53" s="139"/>
      <c r="Z53" s="139"/>
      <c r="AA53" s="139"/>
      <c r="AB53" s="139"/>
      <c r="AC53" s="139"/>
      <c r="AD53" s="55"/>
      <c r="AE53" s="55"/>
      <c r="AF53" s="55"/>
      <c r="AG53" s="52"/>
      <c r="AH53" s="51"/>
      <c r="AL53" t="s">
        <v>47</v>
      </c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55"/>
      <c r="AE54" s="55"/>
      <c r="AF54" s="55"/>
      <c r="AG54" s="52"/>
      <c r="AH54" s="92"/>
    </row>
    <row r="55" spans="1:38" x14ac:dyDescent="0.2">
      <c r="A55" s="50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55"/>
      <c r="AF55" s="55"/>
      <c r="AG55" s="52"/>
      <c r="AH55" s="54"/>
      <c r="AK55" t="s">
        <v>47</v>
      </c>
    </row>
    <row r="56" spans="1:38" x14ac:dyDescent="0.2">
      <c r="A56" s="50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3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4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4" x14ac:dyDescent="0.2">
      <c r="K66" s="2" t="s">
        <v>47</v>
      </c>
    </row>
    <row r="67" spans="7:34" x14ac:dyDescent="0.2">
      <c r="K67" s="2" t="s">
        <v>47</v>
      </c>
    </row>
    <row r="68" spans="7:34" x14ac:dyDescent="0.2">
      <c r="G68" s="2" t="s">
        <v>47</v>
      </c>
      <c r="H68" s="2" t="s">
        <v>47</v>
      </c>
    </row>
    <row r="69" spans="7:34" x14ac:dyDescent="0.2">
      <c r="P69" s="2" t="s">
        <v>47</v>
      </c>
    </row>
    <row r="71" spans="7:34" x14ac:dyDescent="0.2">
      <c r="H71" s="2" t="s">
        <v>47</v>
      </c>
      <c r="Z71" s="2" t="s">
        <v>47</v>
      </c>
    </row>
    <row r="72" spans="7:34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2022-03-10T19:10:04Z</dcterms:modified>
</cp:coreProperties>
</file>